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sno365.sharepoint.com/sites/SustentabilidadeCorporativa/Shared Documents/General/01. Relato Integrado/@2025/PUBLICAÇÃO PDF e DATABOOK/Publicação/"/>
    </mc:Choice>
  </mc:AlternateContent>
  <xr:revisionPtr revIDLastSave="43" documentId="8_{F7E5270C-3CCB-4650-BC30-2098E5F69112}" xr6:coauthVersionLast="47" xr6:coauthVersionMax="47" xr10:uidLastSave="{7DF020E4-C353-4078-8A65-0AD2B191BD0C}"/>
  <workbookProtection workbookAlgorithmName="SHA-512" workbookHashValue="6pkbquzUWq0pAIAzuOmEHg36fonyOkGh94ZF9qEp0zi8kyrZ3Sv14JSU2ZN673zwYoVTYZ+3MtWbSOdsnBL/dg==" workbookSaltValue="u/+IBaZTAPLDys9qo+BBNQ==" workbookSpinCount="100000" lockStructure="1"/>
  <bookViews>
    <workbookView xWindow="20370" yWindow="-120" windowWidth="29040" windowHeight="15720" firstSheet="1" activeTab="2" xr2:uid="{00000000-000D-0000-FFFF-FFFF00000000}"/>
  </bookViews>
  <sheets>
    <sheet name="Início" sheetId="1" r:id="rId1"/>
    <sheet name="Grupo CSN" sheetId="2" r:id="rId2"/>
    <sheet name="Siderurgia" sheetId="3" r:id="rId3"/>
    <sheet name="Mineração" sheetId="4" r:id="rId4"/>
    <sheet name="Cimentos" sheetId="5" r:id="rId5"/>
    <sheet name="Logística" sheetId="6" r:id="rId6"/>
    <sheet name="Cimentos (2)" sheetId="8" state="hidden" r:id="rId7"/>
    <sheet name="Cimentos 2" sheetId="9" state="hidden" r:id="rId8"/>
    <sheet name="Energia" sheetId="7" r:id="rId9"/>
    <sheet name="Índice GRI" sheetId="10" r:id="rId10"/>
    <sheet name="Índice SASB" sheetId="11" r:id="rId11"/>
    <sheet name="TCFD_TNFD" sheetId="12" r:id="rId12"/>
    <sheet name="Materialidade" sheetId="13" r:id="rId13"/>
    <sheet name="Ratings" sheetId="14" r:id="rId14"/>
    <sheet name="Projetos sociais – Fundação" sheetId="15" r:id="rId15"/>
    <sheet name="Riscos e Oportunidades Climatic" sheetId="16"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0" roundtripDataChecksum="2n4pz4B5jnCAg793Hnfi96xzsVWYiCU36aFlCCoCWDM="/>
    </ext>
  </extLst>
</workbook>
</file>

<file path=xl/calcChain.xml><?xml version="1.0" encoding="utf-8"?>
<calcChain xmlns="http://schemas.openxmlformats.org/spreadsheetml/2006/main">
  <c r="J706" i="8" l="1"/>
  <c r="F704" i="8"/>
  <c r="F706" i="8" s="1"/>
  <c r="M605" i="8"/>
  <c r="M603" i="8"/>
  <c r="L603" i="8"/>
  <c r="K603" i="8"/>
  <c r="L507" i="8"/>
  <c r="L504" i="8"/>
  <c r="L367" i="8"/>
  <c r="K362" i="8"/>
  <c r="K367" i="8" s="1"/>
  <c r="I62" i="8"/>
  <c r="H62" i="8"/>
  <c r="F62" i="8"/>
  <c r="E62" i="8"/>
  <c r="J61" i="8"/>
  <c r="G61" i="8"/>
  <c r="J60" i="8"/>
  <c r="J59" i="8"/>
  <c r="J62" i="8" s="1"/>
  <c r="G59" i="8"/>
  <c r="G62" i="8" s="1"/>
  <c r="I57" i="8"/>
  <c r="H57" i="8"/>
  <c r="F57" i="8"/>
  <c r="E57" i="8"/>
  <c r="J56" i="8"/>
  <c r="G56" i="8"/>
  <c r="J55" i="8"/>
  <c r="J54" i="8"/>
  <c r="J57" i="8" s="1"/>
  <c r="G54" i="8"/>
  <c r="G57" i="8" s="1"/>
  <c r="I52" i="8"/>
  <c r="I63" i="8" s="1"/>
  <c r="H52" i="8"/>
  <c r="H63" i="8" s="1"/>
  <c r="F52" i="8"/>
  <c r="F63" i="8" s="1"/>
  <c r="E52" i="8"/>
  <c r="E63" i="8" s="1"/>
  <c r="J51" i="8"/>
  <c r="G51" i="8"/>
  <c r="J50" i="8"/>
  <c r="J49" i="8"/>
  <c r="J52" i="8" s="1"/>
  <c r="J63" i="8" s="1"/>
  <c r="G49" i="8"/>
  <c r="G52" i="8" s="1"/>
  <c r="G63" i="8" s="1"/>
  <c r="M271" i="7"/>
  <c r="M265" i="7"/>
  <c r="M267" i="7" s="1"/>
  <c r="M272" i="7" s="1"/>
  <c r="N221" i="7"/>
  <c r="P221" i="7" s="1"/>
  <c r="K40" i="7"/>
  <c r="I40" i="7"/>
  <c r="H40" i="7"/>
  <c r="F40" i="7"/>
  <c r="E40" i="7"/>
  <c r="J39" i="7"/>
  <c r="G39" i="7"/>
  <c r="J38" i="7"/>
  <c r="G38" i="7"/>
  <c r="J37" i="7"/>
  <c r="J40" i="7" s="1"/>
  <c r="G37" i="7"/>
  <c r="G40" i="7" s="1"/>
  <c r="L35" i="7"/>
  <c r="K35" i="7"/>
  <c r="I35" i="7"/>
  <c r="H35" i="7"/>
  <c r="F35" i="7"/>
  <c r="E35" i="7"/>
  <c r="M34" i="7"/>
  <c r="J34" i="7"/>
  <c r="G34" i="7"/>
  <c r="M33" i="7"/>
  <c r="J33" i="7"/>
  <c r="G33" i="7"/>
  <c r="M32" i="7"/>
  <c r="M35" i="7" s="1"/>
  <c r="J32" i="7"/>
  <c r="J35" i="7" s="1"/>
  <c r="G32" i="7"/>
  <c r="G35" i="7" s="1"/>
  <c r="I30" i="7"/>
  <c r="I41" i="7" s="1"/>
  <c r="H30" i="7"/>
  <c r="H41" i="7" s="1"/>
  <c r="F30" i="7"/>
  <c r="F41" i="7" s="1"/>
  <c r="E30" i="7"/>
  <c r="E41" i="7" s="1"/>
  <c r="J29" i="7"/>
  <c r="J30" i="7" s="1"/>
  <c r="J41" i="7" s="1"/>
  <c r="G29" i="7"/>
  <c r="G30" i="7" s="1"/>
  <c r="G41" i="7" s="1"/>
  <c r="M291" i="6"/>
  <c r="M293" i="6" s="1"/>
  <c r="M298" i="6" s="1"/>
  <c r="L291" i="6"/>
  <c r="L293" i="6" s="1"/>
  <c r="L298" i="6" s="1"/>
  <c r="K291" i="6"/>
  <c r="K293" i="6" s="1"/>
  <c r="K298" i="6" s="1"/>
  <c r="J241" i="6"/>
  <c r="J39" i="6"/>
  <c r="F39" i="6"/>
  <c r="E39" i="6"/>
  <c r="G38" i="6"/>
  <c r="G37" i="6"/>
  <c r="G39" i="6" s="1"/>
  <c r="I35" i="6"/>
  <c r="I40" i="6" s="1"/>
  <c r="H35" i="6"/>
  <c r="H40" i="6" s="1"/>
  <c r="F35" i="6"/>
  <c r="E35" i="6"/>
  <c r="J34" i="6"/>
  <c r="G34" i="6"/>
  <c r="J33" i="6"/>
  <c r="J35" i="6" s="1"/>
  <c r="J40" i="6" s="1"/>
  <c r="G33" i="6"/>
  <c r="G35" i="6" s="1"/>
  <c r="F31" i="6"/>
  <c r="F40" i="6" s="1"/>
  <c r="E31" i="6"/>
  <c r="E40" i="6" s="1"/>
  <c r="G30" i="6"/>
  <c r="G29" i="6"/>
  <c r="G31" i="6" s="1"/>
  <c r="G40" i="6" s="1"/>
  <c r="M410" i="5"/>
  <c r="L410" i="5"/>
  <c r="K410" i="5"/>
  <c r="M408" i="5"/>
  <c r="L408" i="5"/>
  <c r="K408" i="5"/>
  <c r="M327" i="5"/>
  <c r="M331" i="5" s="1"/>
  <c r="M336" i="5" s="1"/>
  <c r="M407" i="5" s="1"/>
  <c r="L327" i="5"/>
  <c r="L331" i="5" s="1"/>
  <c r="L336" i="5" s="1"/>
  <c r="L407" i="5" s="1"/>
  <c r="K327" i="5"/>
  <c r="K331" i="5" s="1"/>
  <c r="K336" i="5" s="1"/>
  <c r="K407" i="5" s="1"/>
  <c r="F52" i="5"/>
  <c r="E52" i="5"/>
  <c r="G51" i="5"/>
  <c r="G50" i="5"/>
  <c r="G49" i="5"/>
  <c r="G52" i="5" s="1"/>
  <c r="F47" i="5"/>
  <c r="E47" i="5"/>
  <c r="G46" i="5"/>
  <c r="G45" i="5"/>
  <c r="G44" i="5"/>
  <c r="G47" i="5" s="1"/>
  <c r="F42" i="5"/>
  <c r="F53" i="5" s="1"/>
  <c r="E42" i="5"/>
  <c r="E53" i="5" s="1"/>
  <c r="G41" i="5"/>
  <c r="G40" i="5"/>
  <c r="G39" i="5"/>
  <c r="G42" i="5" s="1"/>
  <c r="G53" i="5" s="1"/>
  <c r="M785" i="4"/>
  <c r="L785" i="4"/>
  <c r="K785" i="4"/>
  <c r="J785" i="4"/>
  <c r="I785" i="4"/>
  <c r="H785" i="4"/>
  <c r="M732" i="4"/>
  <c r="M651" i="4"/>
  <c r="M653" i="4" s="1"/>
  <c r="M658" i="4" s="1"/>
  <c r="M784" i="4" s="1"/>
  <c r="M788" i="4" s="1"/>
  <c r="L651" i="4"/>
  <c r="L653" i="4" s="1"/>
  <c r="L658" i="4" s="1"/>
  <c r="L784" i="4" s="1"/>
  <c r="L788" i="4" s="1"/>
  <c r="K651" i="4"/>
  <c r="K653" i="4" s="1"/>
  <c r="K658" i="4" s="1"/>
  <c r="K784" i="4" s="1"/>
  <c r="K788" i="4" s="1"/>
  <c r="J651" i="4"/>
  <c r="J653" i="4" s="1"/>
  <c r="J658" i="4" s="1"/>
  <c r="J784" i="4" s="1"/>
  <c r="J788" i="4" s="1"/>
  <c r="I651" i="4"/>
  <c r="I653" i="4" s="1"/>
  <c r="I658" i="4" s="1"/>
  <c r="I784" i="4" s="1"/>
  <c r="I788" i="4" s="1"/>
  <c r="H651" i="4"/>
  <c r="H653" i="4" s="1"/>
  <c r="H658" i="4" s="1"/>
  <c r="H784" i="4" s="1"/>
  <c r="H788" i="4" s="1"/>
  <c r="M548" i="4"/>
  <c r="K548" i="4"/>
  <c r="J541" i="4"/>
  <c r="H541" i="4"/>
  <c r="J535" i="4"/>
  <c r="G535" i="4"/>
  <c r="H520" i="4"/>
  <c r="J520" i="4" s="1"/>
  <c r="J514" i="4"/>
  <c r="L463" i="4"/>
  <c r="K463" i="4"/>
  <c r="I463" i="4"/>
  <c r="H463" i="4"/>
  <c r="F155" i="4"/>
  <c r="E155" i="4"/>
  <c r="G154" i="4"/>
  <c r="G153" i="4"/>
  <c r="G155" i="4" s="1"/>
  <c r="F151" i="4"/>
  <c r="E151" i="4"/>
  <c r="G150" i="4"/>
  <c r="G149" i="4"/>
  <c r="G151" i="4" s="1"/>
  <c r="F147" i="4"/>
  <c r="F156" i="4" s="1"/>
  <c r="E147" i="4"/>
  <c r="E156" i="4" s="1"/>
  <c r="G146" i="4"/>
  <c r="G145" i="4"/>
  <c r="G147" i="4" s="1"/>
  <c r="G156" i="4" s="1"/>
  <c r="G139" i="4"/>
  <c r="F139" i="4"/>
  <c r="E139" i="4"/>
  <c r="J799" i="3"/>
  <c r="J797" i="3"/>
  <c r="M699" i="3"/>
  <c r="M697" i="3"/>
  <c r="J601" i="3"/>
  <c r="M599" i="3"/>
  <c r="J599" i="3"/>
  <c r="M597" i="3"/>
  <c r="J597" i="3"/>
  <c r="M587" i="3"/>
  <c r="M585" i="3"/>
  <c r="M575" i="3"/>
  <c r="J575" i="3"/>
  <c r="F547" i="3"/>
  <c r="E547" i="3"/>
  <c r="L543" i="3"/>
  <c r="K543" i="3"/>
  <c r="M494" i="3"/>
  <c r="L494" i="3"/>
  <c r="L495" i="3" s="1"/>
  <c r="M485" i="3"/>
  <c r="M487" i="3" s="1"/>
  <c r="K485" i="3"/>
  <c r="K487" i="3" s="1"/>
  <c r="K495" i="3" s="1"/>
  <c r="E436" i="3"/>
  <c r="I370" i="3"/>
  <c r="H370" i="3"/>
  <c r="M290" i="3"/>
  <c r="L290" i="3"/>
  <c r="K94" i="3"/>
  <c r="J94" i="3"/>
  <c r="F65" i="3"/>
  <c r="E65" i="3"/>
  <c r="G63" i="3"/>
  <c r="G62" i="3"/>
  <c r="F51" i="3"/>
  <c r="E51" i="3"/>
  <c r="G50" i="3"/>
  <c r="G49" i="3"/>
  <c r="G48" i="3"/>
  <c r="F46" i="3"/>
  <c r="E46" i="3"/>
  <c r="G45" i="3"/>
  <c r="G44" i="3"/>
  <c r="G43" i="3"/>
  <c r="F41" i="3"/>
  <c r="F52" i="3" s="1"/>
  <c r="E41" i="3"/>
  <c r="G40" i="3"/>
  <c r="G39" i="3"/>
  <c r="G38" i="3"/>
  <c r="G41" i="3" s="1"/>
  <c r="G752" i="2"/>
  <c r="G754" i="2" s="1"/>
  <c r="F728" i="2"/>
  <c r="F720" i="2"/>
  <c r="F703" i="2"/>
  <c r="F696" i="2"/>
  <c r="F663" i="2"/>
  <c r="M555" i="2"/>
  <c r="L555" i="2"/>
  <c r="K555" i="2"/>
  <c r="M546" i="2"/>
  <c r="M550" i="2" s="1"/>
  <c r="L546" i="2"/>
  <c r="L550" i="2" s="1"/>
  <c r="K546" i="2"/>
  <c r="K550" i="2" s="1"/>
  <c r="G455" i="2"/>
  <c r="F455" i="2"/>
  <c r="E455" i="2"/>
  <c r="G454" i="2"/>
  <c r="F454" i="2"/>
  <c r="E454" i="2"/>
  <c r="G452" i="2"/>
  <c r="F452" i="2"/>
  <c r="E452" i="2"/>
  <c r="G450" i="2"/>
  <c r="F450" i="2"/>
  <c r="E450" i="2"/>
  <c r="I448" i="2"/>
  <c r="H448" i="2"/>
  <c r="E173" i="2"/>
  <c r="F160" i="2"/>
  <c r="E160" i="2"/>
  <c r="G150" i="2"/>
  <c r="G149" i="2"/>
  <c r="G148" i="2"/>
  <c r="G147" i="2"/>
  <c r="G146" i="2"/>
  <c r="G145" i="2"/>
  <c r="G142" i="2"/>
  <c r="G141" i="2"/>
  <c r="G140" i="2"/>
  <c r="G139" i="2"/>
  <c r="G138" i="2"/>
  <c r="G137" i="2"/>
  <c r="M76" i="2"/>
  <c r="M75" i="2"/>
  <c r="M74" i="2"/>
  <c r="M73" i="2"/>
  <c r="M72" i="2"/>
  <c r="M71" i="2"/>
  <c r="J448" i="2" l="1"/>
  <c r="G46" i="3"/>
  <c r="G51" i="3"/>
  <c r="G52" i="3" s="1"/>
  <c r="E52" i="3"/>
  <c r="G65" i="3"/>
  <c r="J370" i="3"/>
  <c r="G151" i="2"/>
  <c r="G143" i="2"/>
  <c r="K556" i="2"/>
  <c r="L556" i="2"/>
  <c r="M556" i="2"/>
  <c r="M495" i="3"/>
  <c r="H786" i="4"/>
  <c r="I786" i="4"/>
  <c r="J786" i="4"/>
  <c r="K786" i="4"/>
  <c r="L786" i="4"/>
  <c r="M786" i="4"/>
  <c r="K409" i="5"/>
  <c r="L409" i="5"/>
  <c r="M409" i="5"/>
  <c r="K411" i="5"/>
  <c r="L411" i="5"/>
  <c r="M411" i="5"/>
  <c r="G16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9" authorId="0" shapeId="0" xr:uid="{00000000-0006-0000-0700-00000F000000}">
      <text>
        <r>
          <rPr>
            <sz val="11"/>
            <color theme="1"/>
            <rFont val="Verdana"/>
            <scheme val="minor"/>
          </rPr>
          <t>======
ID#AAABhY0v5ow
tc={7F5A8413-D086-423E-9FB0-780AD526426E}    (2025-04-01 14:41:41)
[Comentário encadeado]
Sua versão do Excel permite que você leia este comentário encadeado, no entanto, as edições serão removidas se o arquivo for aberto em uma versão mais recente do Excel. Saiba mais: https://go.microsoft.com/fwlink/?linkid=870924
Comentário:
    CSN: Esse indicador não entrou para a coleta de Cimentos 2024.</t>
        </r>
      </text>
    </comment>
    <comment ref="B13" authorId="0" shapeId="0" xr:uid="{00000000-0006-0000-0700-000005000000}">
      <text>
        <r>
          <rPr>
            <sz val="11"/>
            <color theme="1"/>
            <rFont val="Verdana"/>
            <scheme val="minor"/>
          </rPr>
          <t>======
ID#AAABhY0v5tg
tc={E65D26A3-32EE-4125-A50C-3F063CDEE7CF}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se houve andamento dos autos de infração de 2023 para publicarmos atualização.</t>
        </r>
      </text>
    </comment>
    <comment ref="B80" authorId="0" shapeId="0" xr:uid="{00000000-0006-0000-0700-00000C000000}">
      <text>
        <r>
          <rPr>
            <sz val="11"/>
            <color theme="1"/>
            <rFont val="Verdana"/>
            <scheme val="minor"/>
          </rPr>
          <t>======
ID#AAABhY0v5ps
tc={6CA30A4B-7970-439A-9C75-7BA9B5D7EBEE}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checar atualizações para 2024.</t>
        </r>
      </text>
    </comment>
    <comment ref="L86" authorId="0" shapeId="0" xr:uid="{00000000-0006-0000-0700-00001B000000}">
      <text>
        <r>
          <rPr>
            <sz val="11"/>
            <color theme="1"/>
            <rFont val="Verdana"/>
            <scheme val="minor"/>
          </rPr>
          <t>======
ID#AAABhYKejKY
tc={C703582A-7A59-4EC7-B8EC-A86AF1B1FF20}    (2025-04-01 14:41:41)
[Comentário encadeado]
Sua versão do Excel permite que você leia este comentário encadeado, no entanto, as edições serão removidas se o arquivo for aberto em uma versão mais recente do Excel. Saiba mais: https://go.microsoft.com/fwlink/?linkid=870924
Comentário:
    CSN: O indicador ainda está 'em andamento' no sistema. Favor conferir, validar e enviar para consultoria.</t>
        </r>
      </text>
    </comment>
    <comment ref="B100" authorId="0" shapeId="0" xr:uid="{00000000-0006-0000-0700-000012000000}">
      <text>
        <r>
          <rPr>
            <sz val="11"/>
            <color theme="1"/>
            <rFont val="Verdana"/>
            <scheme val="minor"/>
          </rPr>
          <t>======
ID#AAABhYKejM0
tc={90EB3A33-FA46-43B3-AC05-9DAB3968D24C}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checar atualizações para 2024.</t>
        </r>
      </text>
    </comment>
    <comment ref="M117" authorId="0" shapeId="0" xr:uid="{00000000-0006-0000-0700-000004000000}">
      <text>
        <r>
          <rPr>
            <sz val="11"/>
            <color theme="1"/>
            <rFont val="Verdana"/>
            <scheme val="minor"/>
          </rPr>
          <t>======
ID#AAABhY0v5uI
tc={C0E68FC0-73A6-4D5A-9374-211586D2E111}    (2025-04-01 14:41:41)
[Comentário encadeado]
Sua versão do Excel permite que você leia este comentário encadeado, no entanto, as edições serão removidas se o arquivo for aberto em uma versão mais recente do Excel. Saiba mais: https://go.microsoft.com/fwlink/?linkid=870924
Comentário:
    CSN: Porcentagem total não foi colocada no sistema, favor calcular.</t>
        </r>
      </text>
    </comment>
    <comment ref="G128" authorId="0" shapeId="0" xr:uid="{00000000-0006-0000-0700-000003000000}">
      <text>
        <r>
          <rPr>
            <sz val="11"/>
            <color theme="1"/>
            <rFont val="Verdana"/>
            <scheme val="minor"/>
          </rPr>
          <t>======
ID#AAABhY0v5ug
tc={7A656A4E-7DCB-49D5-9E39-147D6970C85E}    (2025-04-01 14:41:41)
[Comentário encadeado]
Sua versão do Excel permite que você leia este comentário encadeado, no entanto, as edições serão removidas se o arquivo for aberto em uma versão mais recente do Excel. Saiba mais: https://go.microsoft.com/fwlink/?linkid=870924
Comentário:
    CSN: Aqui estamos contabilizando todas as categorias informadas abaixo?</t>
        </r>
      </text>
    </comment>
    <comment ref="B143" authorId="0" shapeId="0" xr:uid="{00000000-0006-0000-0700-000008000000}">
      <text>
        <r>
          <rPr>
            <sz val="11"/>
            <color theme="1"/>
            <rFont val="Verdana"/>
            <scheme val="minor"/>
          </rPr>
          <t>======
ID#AAABhY0v5sY
tc={7C614D83-0934-408D-A628-A41EBB30AD76}    (2025-04-01 14:41:41)
[Comentário encadeado]
Sua versão do Excel permite que você leia este comentário encadeado, no entanto, as edições serão removidas se o arquivo for aberto em uma versão mais recente do Excel. Saiba mais: https://go.microsoft.com/fwlink/?linkid=870924
Comentário:
    CSN: Trainees não estão na tabela e no sistema, foram zerados. Alguma atualização para 2024?</t>
        </r>
      </text>
    </comment>
    <comment ref="B167" authorId="0" shapeId="0" xr:uid="{00000000-0006-0000-0700-00000A000000}">
      <text>
        <r>
          <rPr>
            <sz val="11"/>
            <color theme="1"/>
            <rFont val="Verdana"/>
            <scheme val="minor"/>
          </rPr>
          <t>======
ID#AAABhY0v5qg
tc={70FD82DA-3CDB-4650-941E-8AF7C7E41C8C}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188" authorId="0" shapeId="0" xr:uid="{00000000-0006-0000-0700-000007000000}">
      <text>
        <r>
          <rPr>
            <sz val="11"/>
            <color theme="1"/>
            <rFont val="Verdana"/>
            <scheme val="minor"/>
          </rPr>
          <t>======
ID#AAABhY0v5tQ
tc={6D833AC6-D6FE-403F-A2BF-9DA33EDD197F}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04" authorId="0" shapeId="0" xr:uid="{00000000-0006-0000-0700-000014000000}">
      <text>
        <r>
          <rPr>
            <sz val="11"/>
            <color theme="1"/>
            <rFont val="Verdana"/>
            <scheme val="minor"/>
          </rPr>
          <t>======
ID#AAABhYKejMY
tc={9678D119-0C17-409A-81C3-2326841D927B}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21" authorId="0" shapeId="0" xr:uid="{00000000-0006-0000-0700-00001A000000}">
      <text>
        <r>
          <rPr>
            <sz val="11"/>
            <color theme="1"/>
            <rFont val="Verdana"/>
            <scheme val="minor"/>
          </rPr>
          <t>======
ID#AAABhYKejKo
tc={AD61009B-A9EE-4FB5-92C4-741B8CA82BA5}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41" authorId="0" shapeId="0" xr:uid="{00000000-0006-0000-0700-000018000000}">
      <text>
        <r>
          <rPr>
            <sz val="11"/>
            <color theme="1"/>
            <rFont val="Verdana"/>
            <scheme val="minor"/>
          </rPr>
          <t>======
ID#AAABhYKejLQ
tc={CE6B7A28-B688-4EF5-A845-031641795698}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310" authorId="0" shapeId="0" xr:uid="{00000000-0006-0000-0700-000009000000}">
      <text>
        <r>
          <rPr>
            <sz val="11"/>
            <color theme="1"/>
            <rFont val="Verdana"/>
            <scheme val="minor"/>
          </rPr>
          <t>======
ID#AAABhY0v5r0
tc={A37618D8-E0FE-4CC6-B5D3-54FE11C7D02F}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M328" authorId="0" shapeId="0" xr:uid="{00000000-0006-0000-0700-000006000000}">
      <text>
        <r>
          <rPr>
            <sz val="11"/>
            <color theme="1"/>
            <rFont val="Verdana"/>
            <scheme val="minor"/>
          </rPr>
          <t>======
ID#AAABhY0v5tY
tc={7E3B3A64-CADC-4442-96C7-7C4332ECF6E4}    (2025-04-01 14:41:41)
[Comentário encadeado]
Sua versão do Excel permite que você leia este comentário encadeado, no entanto, as edições serão removidas se o arquivo for aberto em uma versão mais recente do Excel. Saiba mais: https://go.microsoft.com/fwlink/?linkid=870924
Comentário:
    CSN: Na planilha de controle esse indicador não entrou, está pendente na coleta, mas foi respondido anteriormente.</t>
        </r>
      </text>
    </comment>
    <comment ref="M338" authorId="0" shapeId="0" xr:uid="{00000000-0006-0000-0700-000016000000}">
      <text>
        <r>
          <rPr>
            <sz val="11"/>
            <color theme="1"/>
            <rFont val="Verdana"/>
            <scheme val="minor"/>
          </rPr>
          <t>======
ID#AAABhYKejMA
tc={F6FC542F-1548-40EC-9AC1-F2AF917A9463}    (2025-04-01 14:41:41)
[Comentário encadeado]
Sua versão do Excel permite que você leia este comentário encadeado, no entanto, as edições serão removidas se o arquivo for aberto em uma versão mais recente do Excel. Saiba mais: https://go.microsoft.com/fwlink/?linkid=870924
Comentário:
    CSN: Não entrou na coleta, mas foi respondido anteriormente.</t>
        </r>
      </text>
    </comment>
    <comment ref="G464" authorId="0" shapeId="0" xr:uid="{00000000-0006-0000-0700-000010000000}">
      <text>
        <r>
          <rPr>
            <sz val="11"/>
            <color theme="1"/>
            <rFont val="Verdana"/>
            <scheme val="minor"/>
          </rPr>
          <t>======
ID#AAABhYKejNw
tc={495837EE-82CD-4DCA-99E6-8C871B862CF8}    (2025-04-01 14:41:41)
[Comentário encadeado]
Sua versão do Excel permite que você leia este comentário encadeado, no entanto, as edições serão removidas se o arquivo for aberto em uma versão mais recente do Excel. Saiba mais: https://go.microsoft.com/fwlink/?linkid=870924
Comentário:
    CSN: Vocês informaram não ter dados para essa pergunta, justificando "Em 2024 realizamos novamente a avaliação de risco de estresse hídrico nas regiões em que as unidades estão instaladas, utilizando a plataforma Aqueduct Water Risk Atlas, do World Resources Institute (WRI). Nenhuma unidade no Brasil se encontra em áreas de estresse hídrico, apenas no exterior." Confere?</t>
        </r>
      </text>
    </comment>
    <comment ref="B465" authorId="0" shapeId="0" xr:uid="{00000000-0006-0000-0700-000015000000}">
      <text>
        <r>
          <rPr>
            <sz val="11"/>
            <color theme="1"/>
            <rFont val="Verdana"/>
            <scheme val="minor"/>
          </rPr>
          <t>======
ID#AAABhYKejMU
tc={B7740C8B-0B41-4400-A603-9B308F8B5CF8}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atualizações para 2024.</t>
        </r>
      </text>
    </comment>
    <comment ref="G480" authorId="0" shapeId="0" xr:uid="{00000000-0006-0000-0700-000017000000}">
      <text>
        <r>
          <rPr>
            <sz val="11"/>
            <color theme="1"/>
            <rFont val="Verdana"/>
            <scheme val="minor"/>
          </rPr>
          <t>======
ID#AAABhYKejL0
tc={2895B453-D12B-4C8D-91F9-C0090088E5C9}    (2025-04-01 14:41:41)
[Comentário encadeado]
Sua versão do Excel permite que você leia este comentário encadeado, no entanto, as edições serão removidas se o arquivo for aberto em uma versão mais recente do Excel. Saiba mais: https://go.microsoft.com/fwlink/?linkid=870924
Comentário:
    CSN: Mesma justificativa do indicador anterior.</t>
        </r>
      </text>
    </comment>
    <comment ref="B481" authorId="0" shapeId="0" xr:uid="{00000000-0006-0000-0700-00001E000000}">
      <text>
        <r>
          <rPr>
            <sz val="11"/>
            <color theme="1"/>
            <rFont val="Verdana"/>
            <scheme val="minor"/>
          </rPr>
          <t>======
ID#AAABhYKejJI
tc={7C07A522-82C9-4CE1-9D75-A3F36AD4151B}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atualizações para 2024 e se, possível, colocar as legislações indicadas no item 3.</t>
        </r>
      </text>
    </comment>
    <comment ref="G492" authorId="0" shapeId="0" xr:uid="{00000000-0006-0000-0700-00001D000000}">
      <text>
        <r>
          <rPr>
            <sz val="11"/>
            <color theme="1"/>
            <rFont val="Verdana"/>
            <scheme val="minor"/>
          </rPr>
          <t>======
ID#AAABhYKejJ4
tc={5EF43CEC-2F19-4575-8A9E-191CEFA5982B}    (2025-04-01 14:41:41)
[Comentário encadeado]
Sua versão do Excel permite que você leia este comentário encadeado, no entanto, as edições serão removidas se o arquivo for aberto em uma versão mais recente do Excel. Saiba mais: https://go.microsoft.com/fwlink/?linkid=870924
Comentário:
    Rever o Indicador pois o de descarte está respondido no 303-4</t>
        </r>
      </text>
    </comment>
    <comment ref="B508" authorId="0" shapeId="0" xr:uid="{00000000-0006-0000-0700-00000B000000}">
      <text>
        <r>
          <rPr>
            <sz val="11"/>
            <color theme="1"/>
            <rFont val="Verdana"/>
            <scheme val="minor"/>
          </rPr>
          <t>======
ID#AAABhY0v5p0
tc={8C0F9265-7AA5-446D-AC63-AB0491D4B192}    (2025-04-01 14:41:41)
[Comentário encadeado]
Sua versão do Excel permite que você leia este comentário encadeado, no entanto, as edições serão removidas se o arquivo for aberto em uma versão mais recente do Excel. Saiba mais: https://go.microsoft.com/fwlink/?linkid=870924
Comentário:
    CSN: Essa resposta do item que foi colocada fala sobre CSN Mineração. Tem correlação com Cimentos?</t>
        </r>
      </text>
    </comment>
    <comment ref="B523" authorId="0" shapeId="0" xr:uid="{00000000-0006-0000-0700-000002000000}">
      <text>
        <r>
          <rPr>
            <sz val="11"/>
            <color theme="1"/>
            <rFont val="Verdana"/>
            <scheme val="minor"/>
          </rPr>
          <t>======
ID#AAABhY0v5uk
tc={EFEEC5D0-D72A-4879-B3E0-A000AE5A8B3B}    (2025-04-01 14:41:41)
[Comentário encadeado]
Sua versão do Excel permite que você leia este comentário encadeado, no entanto, as edições serão removidas se o arquivo for aberto em uma versão mais recente do Excel. Saiba mais: https://go.microsoft.com/fwlink/?linkid=870924
Comentário:
    CSN: Vocês comentaram no sistema que os dados de 2023/2022 serão revistos. Será necessário justificar e adicionar um '2-4'.</t>
        </r>
      </text>
    </comment>
    <comment ref="G562" authorId="0" shapeId="0" xr:uid="{00000000-0006-0000-0700-000013000000}">
      <text>
        <r>
          <rPr>
            <sz val="11"/>
            <color theme="1"/>
            <rFont val="Verdana"/>
            <scheme val="minor"/>
          </rPr>
          <t>======
ID#AAABhYKejMg
tc={A0CBB6C2-D845-48FE-8EF7-3F24BFA339E1}    (2025-04-01 14:41:41)
[Comentário encadeado]
Sua versão do Excel permite que você leia este comentário encadeado, no entanto, as edições serão removidas se o arquivo for aberto em uma versão mais recente do Excel. Saiba mais: https://go.microsoft.com/fwlink/?linkid=870924
Comentário:
    CSN: Dados de 2024 superiores aos anteriores. Há justificativa para o aumento?</t>
        </r>
      </text>
    </comment>
    <comment ref="G567" authorId="0" shapeId="0" xr:uid="{00000000-0006-0000-0700-000019000000}">
      <text>
        <r>
          <rPr>
            <sz val="11"/>
            <color theme="1"/>
            <rFont val="Verdana"/>
            <scheme val="minor"/>
          </rPr>
          <t>======
ID#AAABhYKejLI
tc={6BFDE37D-ECB6-45EF-B385-42B85104CCAA}    (2025-04-01 14:41:41)
[Comentário encadeado]
Sua versão do Excel permite que você leia este comentário encadeado, no entanto, as edições serão removidas se o arquivo for aberto em uma versão mais recente do Excel. Saiba mais: https://go.microsoft.com/fwlink/?linkid=870924
Comentário:
    CSN: Dados de 2024 superiores aos anteriores. Há justificativa para o aumento?</t>
        </r>
      </text>
    </comment>
    <comment ref="B568" authorId="0" shapeId="0" xr:uid="{00000000-0006-0000-0700-00001C000000}">
      <text>
        <r>
          <rPr>
            <sz val="11"/>
            <color theme="1"/>
            <rFont val="Verdana"/>
            <scheme val="minor"/>
          </rPr>
          <t>======
ID#AAABhYKejKA
tc={5CBBF9B4-FEDF-472E-B7B5-2BFD2366935E}    (2025-04-01 14:41:41)
[Comentário encadeado]
Sua versão do Excel permite que você leia este comentário encadeado, no entanto, as edições serão removidas se o arquivo for aberto em uma versão mais recente do Excel. Saiba mais: https://go.microsoft.com/fwlink/?linkid=870924
Comentário:
    CSN: Verificar legenda e checar por atualizações para 2024.</t>
        </r>
      </text>
    </comment>
    <comment ref="B590" authorId="0" shapeId="0" xr:uid="{00000000-0006-0000-0700-00000E000000}">
      <text>
        <r>
          <rPr>
            <sz val="11"/>
            <color theme="1"/>
            <rFont val="Verdana"/>
            <scheme val="minor"/>
          </rPr>
          <t>======
ID#AAABhY0v5o4
tc={DE6071B2-0E0D-4912-8CBA-75504A51136E}    (2025-04-01 14:41:41)
[Comentário encadeado]
Sua versão do Excel permite que você leia este comentário encadeado, no entanto, as edições serão removidas se o arquivo for aberto em uma versão mais recente do Excel. Saiba mais: https://go.microsoft.com/fwlink/?linkid=870924
Comentário:
    CSN: Verificar legenda e checar por atualizações para 2024.</t>
        </r>
      </text>
    </comment>
    <comment ref="B606" authorId="0" shapeId="0" xr:uid="{00000000-0006-0000-0700-000011000000}">
      <text>
        <r>
          <rPr>
            <sz val="11"/>
            <color theme="1"/>
            <rFont val="Verdana"/>
            <scheme val="minor"/>
          </rPr>
          <t>======
ID#AAABhYKejNo
tc={D3628F31-9351-4339-ADE4-AECEDD24AB81}    (2025-04-01 14:41:41)
[Comentário encadeado]
Sua versão do Excel permite que você leia este comentário encadeado, no entanto, as edições serão removidas se o arquivo for aberto em uma versão mais recente do Excel. Saiba mais: https://go.microsoft.com/fwlink/?linkid=870924
Comentário:
    CSN: Checar legenda e verificar atualizações para 2024.</t>
        </r>
      </text>
    </comment>
    <comment ref="N707" authorId="0" shapeId="0" xr:uid="{00000000-0006-0000-0700-000001000000}">
      <text>
        <r>
          <rPr>
            <sz val="11"/>
            <color theme="1"/>
            <rFont val="Verdana"/>
            <scheme val="minor"/>
          </rPr>
          <t>======
ID#AAABhY0v5us
tc={15BE7AD1-EADD-4B71-82B9-2A3EEAEE9111}    (2025-04-01 14:41:41)
[Comentário encadeado]
Sua versão do Excel permite que você leia este comentário encadeado, no entanto, as edições serão removidas se o arquivo for aberto em uma versão mais recente do Excel. Saiba mais: https://go.microsoft.com/fwlink/?linkid=870924
Comentário:
    CSN: Algo a declarar?</t>
        </r>
      </text>
    </comment>
    <comment ref="B725" authorId="0" shapeId="0" xr:uid="{00000000-0006-0000-0700-00000D000000}">
      <text>
        <r>
          <rPr>
            <sz val="11"/>
            <color theme="1"/>
            <rFont val="Verdana"/>
            <scheme val="minor"/>
          </rPr>
          <t>======
ID#AAABhY0v5pQ
tc={681E47EF-2028-45E2-A3FC-FE409F50FD17}    (2025-04-01 14:41:41)
[Comentário encadeado]
Sua versão do Excel permite que você leia este comentário encadeado, no entanto, as edições serão removidas se o arquivo for aberto em uma versão mais recente do Excel. Saiba mais: https://go.microsoft.com/fwlink/?linkid=870924
Comentário:
    CSN: Checar legenda e verificar atualizações para 2024.</t>
        </r>
      </text>
    </comment>
  </commentList>
  <extLst>
    <ext xmlns:r="http://schemas.openxmlformats.org/officeDocument/2006/relationships" uri="GoogleSheetsCustomDataVersion2">
      <go:sheetsCustomData xmlns:go="http://customooxmlschemas.google.com/" r:id="rId1" roundtripDataSignature="AMtx7miJj5JJUg4jpkxuoqXcGBcinQsoyQ=="/>
    </ext>
  </extLst>
</comments>
</file>

<file path=xl/sharedStrings.xml><?xml version="1.0" encoding="utf-8"?>
<sst xmlns="http://schemas.openxmlformats.org/spreadsheetml/2006/main" count="7508" uniqueCount="2064">
  <si>
    <t>Databook ESG 2025</t>
  </si>
  <si>
    <t>O Databook ESG 2025 do Grupo CSN oferece informações relevantes sobre os impactos, riscos, oportunidades e desempenho dos segmentos de negócio no período de 1º de janeiro a 31 de dezembro de 2025.
Esta publicação complementa a versão em PDF do Relato Integrado 2025 do Grupo CSN (RI 2025), elaborado em conformidade com as Normas GRI (2021); a Estrutura Internacional para Relato Integrado (IIRC); as recomendações da Força-Tarefa sobre Divulgações Financeiras Relacionadas ao Clima (TCFD) e Força-Tarefa sobre divulgações financeiras relacionadas à natureza (TNFD); e os indicadores do Conselho de Padrões Contábeis de Sustentabilidade (SASB) para os setores de Produtores de Ferro e Aço, Metais e Mineração, e Materiais de Construção.</t>
  </si>
  <si>
    <t>Como navegar</t>
  </si>
  <si>
    <r>
      <rPr>
        <sz val="10"/>
        <color rgb="FF000000"/>
        <rFont val="Verdana"/>
      </rPr>
      <t xml:space="preserve">O Databook ESG 2025 está organizado por segmento de negócio do Grupo CSN. Utilize o menu superior ou as abas inferiores para acessar dados específicos de Siderurgia, Mineração, Cimentos, Logística e Energia ou para visualizar informações consolidadas do Grupo CSN. 
Os Índices GRI e SASB e a aba de Materialidade permitem a navegação por conteúdo ou indicador de interesse. Ao acessar essas abas, basta clicar nos </t>
    </r>
    <r>
      <rPr>
        <i/>
        <sz val="10"/>
        <color rgb="FF000000"/>
        <rFont val="Verdana"/>
      </rPr>
      <t>hiperlinks</t>
    </r>
    <r>
      <rPr>
        <sz val="10"/>
        <color rgb="FF000000"/>
        <rFont val="Verdana"/>
      </rPr>
      <t xml:space="preserve"> da coluna "Onde encontrar" para ser direcionado diretamente à informação desejada. As abas TCFD e TNFD e </t>
    </r>
    <r>
      <rPr>
        <i/>
        <sz val="10"/>
        <color rgb="FF000000"/>
        <rFont val="Verdana"/>
      </rPr>
      <t>Ratings</t>
    </r>
    <r>
      <rPr>
        <sz val="10"/>
        <color rgb="FF000000"/>
        <rFont val="Verdana"/>
      </rPr>
      <t xml:space="preserve"> trazem informações específicas desses </t>
    </r>
    <r>
      <rPr>
        <i/>
        <sz val="10"/>
        <color rgb="FF000000"/>
        <rFont val="Verdana"/>
      </rPr>
      <t>frameworks</t>
    </r>
    <r>
      <rPr>
        <sz val="10"/>
        <color rgb="FF000000"/>
        <rFont val="Verdana"/>
      </rPr>
      <t>.</t>
    </r>
  </si>
  <si>
    <t>Saiba mais</t>
  </si>
  <si>
    <t>Relato Integrado 2025 do Grupo CSN</t>
  </si>
  <si>
    <t>Acesse a versão em PDF do Relato Integrado 2025 do Grupo CSN para saber mais sobre a estratégia e o desempenho da Companhia</t>
  </si>
  <si>
    <t>Relato Integrado 2025 da CSN Mineração</t>
  </si>
  <si>
    <t>Acesse a versão em PDF do Relato Integrado 2025 da CSN Mineração para saber mais sobre a estratégia e o desempenho da Companhia</t>
  </si>
  <si>
    <t>Portal ESG do Grupo CSN</t>
  </si>
  <si>
    <t>Conheça as principais práticas, notícias e documentos relacionados à gestão ESG do Grupo CSN</t>
  </si>
  <si>
    <t>Dúvidas e comentários</t>
  </si>
  <si>
    <r>
      <rPr>
        <sz val="10"/>
        <color theme="1"/>
        <rFont val="Verdana"/>
      </rPr>
      <t xml:space="preserve">Contribua para a evolução da CSN na prestação de contas de sustentabilidade, enviando sua dúvida ou comentário pelo </t>
    </r>
    <r>
      <rPr>
        <i/>
        <sz val="10"/>
        <color theme="1"/>
        <rFont val="Verdana"/>
      </rPr>
      <t>e-mail</t>
    </r>
    <r>
      <rPr>
        <sz val="10"/>
        <color theme="1"/>
        <rFont val="Verdana"/>
      </rPr>
      <t xml:space="preserve"> </t>
    </r>
    <r>
      <rPr>
        <b/>
        <u/>
        <sz val="10"/>
        <color rgb="FF0066CC"/>
        <rFont val="Verdana"/>
      </rPr>
      <t>sustentabilidade@csn.com.br</t>
    </r>
  </si>
  <si>
    <r>
      <rPr>
        <b/>
        <sz val="16"/>
        <color rgb="FF12448A"/>
        <rFont val="Verdana"/>
      </rPr>
      <t xml:space="preserve">Ética e </t>
    </r>
    <r>
      <rPr>
        <b/>
        <i/>
        <sz val="16"/>
        <color rgb="FF12448A"/>
        <rFont val="Verdana"/>
      </rPr>
      <t>compliance</t>
    </r>
  </si>
  <si>
    <t>GRI 2-27 | Conformidade com leis e regulamentos</t>
  </si>
  <si>
    <t>GRI 206-1 | Ações judiciais por concorrência desleal, práticas de truste e monopólio</t>
  </si>
  <si>
    <t>Em 2025, o Grupo consolidou R$ 16.827.710,75 em multas ambientais. CSN Mineração registrou dois autos de infração em Congonhas (MG) totalizando R$ 12.892.000,00 por emissão de material particulado. A CSN Logística recebeu uma multa de R$ 2.505.000 aplicada pelo IBAMA e a Minérios Nacional (MIPE) recebeu uma multa de R$ 1.120.027,50 por irregularidades em estudos de reabilitação de áreas, resultando em embargo parcial de atividades. Todos os processos seguem em trâmite com defesas apresentadas, sendo monitorados por processos rotineiros de gestão interna. Para mais informações sobre as ações, consulte as respectivas abas deste Databook ESG.
 São considerados casos de não conformidade significativos e questões sensíveis que superem R$ 1 milhão.</t>
  </si>
  <si>
    <t>GRI 205-2 | Comunicação e capacitação em políticas e procedimentos de combate à corrupção</t>
  </si>
  <si>
    <r>
      <rPr>
        <b/>
        <sz val="10"/>
        <color rgb="FF12448A"/>
        <rFont val="Verdana"/>
      </rPr>
      <t xml:space="preserve">Colaboradores treinados em ética e </t>
    </r>
    <r>
      <rPr>
        <b/>
        <i/>
        <sz val="10"/>
        <color rgb="FF12448A"/>
        <rFont val="Verdana"/>
      </rPr>
      <t>compliance</t>
    </r>
    <r>
      <rPr>
        <b/>
        <sz val="10"/>
        <color rgb="FF12448A"/>
        <rFont val="Verdana"/>
      </rPr>
      <t>¹ ²</t>
    </r>
  </si>
  <si>
    <t>Número de pessoas treinadas</t>
  </si>
  <si>
    <r>
      <rPr>
        <b/>
        <sz val="10"/>
        <color rgb="FF12448A"/>
        <rFont val="Verdana"/>
      </rPr>
      <t xml:space="preserve">% sobre o </t>
    </r>
    <r>
      <rPr>
        <b/>
        <i/>
        <sz val="10"/>
        <color rgb="FF12448A"/>
        <rFont val="Verdana"/>
      </rPr>
      <t>headcount</t>
    </r>
    <r>
      <rPr>
        <b/>
        <sz val="10"/>
        <color rgb="FF12448A"/>
        <rFont val="Verdana"/>
      </rPr>
      <t xml:space="preserve"> em 30/11</t>
    </r>
  </si>
  <si>
    <r>
      <rPr>
        <b/>
        <sz val="10"/>
        <color rgb="FF12448A"/>
        <rFont val="Verdana"/>
      </rPr>
      <t xml:space="preserve">% sobre o </t>
    </r>
    <r>
      <rPr>
        <b/>
        <i/>
        <sz val="10"/>
        <color rgb="FF12448A"/>
        <rFont val="Verdana"/>
      </rPr>
      <t>headcount</t>
    </r>
    <r>
      <rPr>
        <b/>
        <sz val="10"/>
        <color rgb="FF12448A"/>
        <rFont val="Verdana"/>
      </rPr>
      <t xml:space="preserve"> em 31/10</t>
    </r>
  </si>
  <si>
    <t>Por região</t>
  </si>
  <si>
    <t>Norte</t>
  </si>
  <si>
    <t>Nordeste</t>
  </si>
  <si>
    <t>Centro-Oeste</t>
  </si>
  <si>
    <t>Sudeste</t>
  </si>
  <si>
    <t>Sul</t>
  </si>
  <si>
    <t>Por nível funcional</t>
  </si>
  <si>
    <t>Executivo</t>
  </si>
  <si>
    <t>Liderança</t>
  </si>
  <si>
    <t>Especialista</t>
  </si>
  <si>
    <t>Engenheiro</t>
  </si>
  <si>
    <t>Nível Superior</t>
  </si>
  <si>
    <t>Técnico</t>
  </si>
  <si>
    <t>Administrativo</t>
  </si>
  <si>
    <t>Operacional</t>
  </si>
  <si>
    <t>Programa Capacitar</t>
  </si>
  <si>
    <t>Programa Aprendiz</t>
  </si>
  <si>
    <t>Programa Trainee</t>
  </si>
  <si>
    <t>Estagiários</t>
  </si>
  <si>
    <t>nd</t>
  </si>
  <si>
    <t>Total</t>
  </si>
  <si>
    <r>
      <rPr>
        <sz val="8"/>
        <color rgb="FF000000"/>
        <rFont val="Verdana"/>
      </rPr>
      <t>¹ Os dados não incluem as operações internacionais.</t>
    </r>
    <r>
      <rPr>
        <sz val="8"/>
        <color rgb="FF000000"/>
        <rFont val="Verdana"/>
      </rPr>
      <t xml:space="preserve">
</t>
    </r>
    <r>
      <rPr>
        <sz val="8"/>
        <color rgb="FF000000"/>
        <rFont val="Verdana"/>
      </rPr>
      <t xml:space="preserve">² </t>
    </r>
    <r>
      <rPr>
        <sz val="8"/>
        <color rgb="FF000000"/>
        <rFont val="Verdana"/>
      </rPr>
      <t>As premissas para a realização do treinamento de</t>
    </r>
    <r>
      <rPr>
        <i/>
        <sz val="8"/>
        <color rgb="FF000000"/>
        <rFont val="Verdana"/>
      </rPr>
      <t xml:space="preserve"> compliance</t>
    </r>
    <r>
      <rPr>
        <sz val="8"/>
        <color rgb="FF000000"/>
        <rFont val="Verdana"/>
      </rPr>
      <t xml:space="preserve"> do Grupo CSN não contemplam cargos não vinculados ao regime CLT, como os ligados ao Conselho de Administração e à Diretoria Estatutária. Embora não exista obrigatoriedade para a realização do treinamento anual de </t>
    </r>
    <r>
      <rPr>
        <i/>
        <sz val="8"/>
        <color rgb="FF000000"/>
        <rFont val="Verdana"/>
      </rPr>
      <t>compliance</t>
    </r>
    <r>
      <rPr>
        <sz val="8"/>
        <color rgb="FF000000"/>
        <rFont val="Verdana"/>
      </rPr>
      <t xml:space="preserve"> na plataforma da Universidade Corporativa para esse público, o conteúdo fica disponível para todos os executivos. Todas as ações do Programa de Compliance são de pleno conhecimento da alta administração, que acompanha os casos mais relevantes apontados no Canal de Denúncias.</t>
    </r>
  </si>
  <si>
    <t>Parceiros de negócio treinados em ética e compliance¹ ² ³</t>
  </si>
  <si>
    <r>
      <rPr>
        <b/>
        <sz val="10"/>
        <color rgb="FF12448A"/>
        <rFont val="Verdana"/>
      </rPr>
      <t xml:space="preserve">% sobre o </t>
    </r>
    <r>
      <rPr>
        <b/>
        <i/>
        <sz val="10"/>
        <color rgb="FF12448A"/>
        <rFont val="Verdana"/>
      </rPr>
      <t>headcount</t>
    </r>
    <r>
      <rPr>
        <b/>
        <sz val="10"/>
        <color rgb="FF12448A"/>
        <rFont val="Verdana"/>
      </rPr>
      <t xml:space="preserve"> </t>
    </r>
  </si>
  <si>
    <t>na</t>
  </si>
  <si>
    <r>
      <rPr>
        <sz val="8"/>
        <color rgb="FF000000"/>
        <rFont val="Verdana"/>
      </rPr>
      <t xml:space="preserve">¹ Dados referem-se à empresa CBSI. Ressalta-se que todos os fornecedores que prestam serviços no Grupo CSN dão aceite às políticas, ao Código de Conduta e demais normas internas. As medidas adotadas para os terceiros denunciados no canal estão previstas em contrato. 
² Foram comunicados sobre capacitações em políticas e procedimentos de combate à corrupção: investidores e acionistas, associações do setor, representantes da sociedade civil,  instituições financeiras, organizações governamentais e regulatórias, universidades e instituições de pesquisa e outros.
³ Os procedimentos e as políticas de combate à corrupção da organização são documentos públicos disponíveis no </t>
    </r>
    <r>
      <rPr>
        <i/>
        <sz val="8"/>
        <color rgb="FF000000"/>
        <rFont val="Verdana"/>
      </rPr>
      <t>site</t>
    </r>
    <r>
      <rPr>
        <sz val="8"/>
        <color rgb="FF000000"/>
        <rFont val="Verdana"/>
      </rPr>
      <t xml:space="preserve"> institucional da CSN para todos os públicos de interesse.</t>
    </r>
  </si>
  <si>
    <t>GRI 207-4 | Relato país-a-país</t>
  </si>
  <si>
    <t>Tributos pagos por natureza (R$ milhões)</t>
  </si>
  <si>
    <t>Grupo CSN</t>
  </si>
  <si>
    <r>
      <rPr>
        <i/>
        <sz val="10"/>
        <color theme="1"/>
        <rFont val="Verdana"/>
      </rPr>
      <t>Royalties</t>
    </r>
    <r>
      <rPr>
        <sz val="10"/>
        <color theme="1"/>
        <rFont val="Verdana"/>
      </rPr>
      <t xml:space="preserve"> sobre a mineração</t>
    </r>
  </si>
  <si>
    <t>Tributos sobre a folha de salários</t>
  </si>
  <si>
    <t>Tributos sobre produtos e serviços</t>
  </si>
  <si>
    <t>Tributos sobre renda</t>
  </si>
  <si>
    <t>Outros tributos</t>
  </si>
  <si>
    <t>Total geral</t>
  </si>
  <si>
    <t>Tributos pagos por natureza em 2023 (R$ milhões)</t>
  </si>
  <si>
    <t>Alemanha</t>
  </si>
  <si>
    <t>Brasil</t>
  </si>
  <si>
    <t>Espanha</t>
  </si>
  <si>
    <t>Estados Unidos</t>
  </si>
  <si>
    <t>Suíça</t>
  </si>
  <si>
    <t>Portugal</t>
  </si>
  <si>
    <t>NA</t>
  </si>
  <si>
    <t>Tributos pagos por natureza em 2024 (R$ milhões)</t>
  </si>
  <si>
    <t>Tributos pagos por natureza em 2025 (R$ milhões)</t>
  </si>
  <si>
    <t>Destinação dos tributos pagos</t>
  </si>
  <si>
    <t>Esferas de destinação de tributos</t>
  </si>
  <si>
    <t>Municipal</t>
  </si>
  <si>
    <t>Estadual</t>
  </si>
  <si>
    <t>Federal</t>
  </si>
  <si>
    <t>Formas de pagamento de tributos</t>
  </si>
  <si>
    <t>Recolhimento</t>
  </si>
  <si>
    <t>Compensação</t>
  </si>
  <si>
    <t>Classificação dos tributos</t>
  </si>
  <si>
    <t>Próprios</t>
  </si>
  <si>
    <t>Retidos</t>
  </si>
  <si>
    <t>GRI 2-28 | Participação em associações</t>
  </si>
  <si>
    <r>
      <rPr>
        <sz val="10"/>
        <color theme="1"/>
        <rFont val="Verdana"/>
      </rPr>
      <t xml:space="preserve">Corporativamente e por meio de seus segmentos de negócio, o Grupo CSN participou em 2025 das seguintes associações e entidades de classe: Associação Brasileira dos Grandes Consumidores de Energia Elétrica (ABRACE); Associação Brasileira dos Investidores em Autoprodução de Energia (ABIAPE); Sindicato das Indústrias Extrativas de Minas Gerais (Sindiextra); Federação das Indústrias do Estado de Minas Gerais (FIEMG); Instituto Brasileiro de Mineração (IBRAM); Associação Brasileira dos Terminais Portuários (ABTP); Associação Nacional de Transportadores Ferroviários (ANTF); Associação das Empresas do Complexo Industrial e Portuário do Pecém (AECIPP); Instituto Nacional dos Distribuidores de Aço (INDA); Associação do Aço do Rio Grande do Sul (AARS); Confederação Nacional da Indústria (CNI); Centro Industrial do Rio de Janeiro (Firjan </t>
    </r>
    <r>
      <rPr>
        <sz val="10"/>
        <color theme="1"/>
        <rFont val="Arial"/>
      </rPr>
      <t>–</t>
    </r>
    <r>
      <rPr>
        <sz val="10"/>
        <color theme="1"/>
        <rFont val="Verdana"/>
      </rPr>
      <t xml:space="preserve"> CIRJ); Associação Brasileira de Normas Técnicas (ABNT); Sindicato das Indústrias Metalúrgicas, Mecânicas e de Material Elétrico do Sul Fluminense (Metalsul); EKOS Brasil; Pacto Global; Movimento Pela Equidade Racial (MOVER); Associação Prolata Reciclagem (PROLATA); e RemTech Europe. A Companhia integrou o corpo diretivo da ABTP, da AARS e do INDA, além de participar de grupos de trabalho da ABNT, ABTP, AARS, CNI, Firjan – CIRJ e INDA.</t>
    </r>
  </si>
  <si>
    <t>Pessoas e DE&amp;I</t>
  </si>
  <si>
    <t>GRI 2-7 | Empregados</t>
  </si>
  <si>
    <t>Colaboradores por gênero e região do Grupo CSN¹</t>
  </si>
  <si>
    <t>Homens</t>
  </si>
  <si>
    <t>Mulheres</t>
  </si>
  <si>
    <t>Prazo indeterminado</t>
  </si>
  <si>
    <t>Exterior</t>
  </si>
  <si>
    <t>Prazo determinado</t>
  </si>
  <si>
    <t>Prazo determinado (Programas Aprendiz e Capacitar)</t>
  </si>
  <si>
    <t>Total Grupo CSN</t>
  </si>
  <si>
    <t xml:space="preserve">¹ Considera colaboradores nas operações do Brasil e do exterior. No Brasil, considera os colaboradores efetivos contratados nas categorias CLT, Programa Aprendiz e Programa Capacitar na data-base de 31 de dezembro de cada ano. Todos atuam em jornada integral. </t>
  </si>
  <si>
    <t>GRI 2-8 | Trabalhadores que não são empregados</t>
  </si>
  <si>
    <t>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t>
  </si>
  <si>
    <t>Número total de terceiros¹</t>
  </si>
  <si>
    <t xml:space="preserve">¹ Abrange as operações no Brasil e no exterior. </t>
  </si>
  <si>
    <t>GRI 2-21 | Proporção da remuneração anual total</t>
  </si>
  <si>
    <t>Proporção da remuneração anual e de seu aumento (vezes)</t>
  </si>
  <si>
    <t>2025³</t>
  </si>
  <si>
    <t>Proporção da remuneração do indivíduo mais bem pago X média dos demais empregados¹ ²</t>
  </si>
  <si>
    <t>Proporção do aumento anual da remuneração do indivíduo mais bem pago X média dos demais empregados</t>
  </si>
  <si>
    <r>
      <rPr>
        <sz val="8"/>
        <color rgb="FF000000"/>
        <rFont val="Verdana"/>
      </rPr>
      <t>¹ Considera a remuneração fixa do indivíduo mais bem pago em dezembro de cada período dividida pela remuneração fixa média dos demais colaboradores. Não são considerados estagiários, diretores estatutários ou conselheiros na base de dados. O efetivo de empregados</t>
    </r>
    <r>
      <rPr>
        <strike/>
        <sz val="8"/>
        <color rgb="FF000000"/>
        <rFont val="Verdana"/>
      </rPr>
      <t xml:space="preserve"> </t>
    </r>
    <r>
      <rPr>
        <sz val="8"/>
        <color rgb="FF000000"/>
        <rFont val="Verdana"/>
      </rPr>
      <t>também abrange Aprendizes, Trainees e Programa Capacitar, que possuem carga horária diferenciada, remunerações formativas e estruturas salariais próprias, o que tende a reduzir a média remuneratória, ampliando, de forma não necessariamente representativa, a razão entre a maior remuneração e a remuneração média. 
² Não abrange unidades internacionais. 
³ O resultado de 57,1% significa que o percentual de aumento da maior remuneração foi menor (-42,9%) do que o aumento percentual da remuneração média dos empregados, o que faz com que, na comparação relativa, o indicador assuma um valor negativo em relação à média.</t>
    </r>
  </si>
  <si>
    <t>GRI 401-1 | Novas contratações e rotatividade de empregados</t>
  </si>
  <si>
    <t>Contratações e desligamentos do Grupo CSN¹</t>
  </si>
  <si>
    <t>Contratações</t>
  </si>
  <si>
    <t>Desligamentos</t>
  </si>
  <si>
    <t>Por gênero</t>
  </si>
  <si>
    <t>Por faixa etária</t>
  </si>
  <si>
    <t>Menos de 30 anos de idade</t>
  </si>
  <si>
    <t>Entre 30 e 50 anos de idade</t>
  </si>
  <si>
    <t>Mais de 50 anos de idade</t>
  </si>
  <si>
    <r>
      <rPr>
        <sz val="8"/>
        <color rgb="FF000000"/>
        <rFont val="Verdana"/>
      </rPr>
      <t xml:space="preserve">¹ Considera os colaboradores efetivos nas categorias CLT, Programa Aprendiz e Programa Capacitar. Não abrange </t>
    </r>
    <r>
      <rPr>
        <sz val="8"/>
        <color rgb="FF000000"/>
        <rFont val="Verdana"/>
      </rPr>
      <t>unidades internacionais</t>
    </r>
    <r>
      <rPr>
        <sz val="8"/>
        <color rgb="FF000000"/>
        <rFont val="Verdana"/>
      </rPr>
      <t xml:space="preserve"> por diferenças na metodologia de consolidação dos dados.</t>
    </r>
  </si>
  <si>
    <t>Taxas de contratação e rotatividade do Grupo CSN¹</t>
  </si>
  <si>
    <t>Taxa de contratação²</t>
  </si>
  <si>
    <t>Taxa de rotatividade³</t>
  </si>
  <si>
    <r>
      <rPr>
        <sz val="8"/>
        <color rgb="FF000000"/>
        <rFont val="Verdana"/>
      </rPr>
      <t>¹ Considera os colaboradores efetivos nas categorias CLT, Programa Aprendiz e Programa Capacitar. Não abrange</t>
    </r>
    <r>
      <rPr>
        <sz val="8"/>
        <color rgb="FF000000"/>
        <rFont val="Verdana"/>
      </rPr>
      <t xml:space="preserve"> unidades internacionais</t>
    </r>
    <r>
      <rPr>
        <sz val="8"/>
        <color rgb="FF000000"/>
        <rFont val="Verdana"/>
      </rPr>
      <t xml:space="preserve"> por diferenças na metodologia de consolidação dos dados. 
²  A taxa de contratação é calculada como o número de admitidos no mês sobre o </t>
    </r>
    <r>
      <rPr>
        <i/>
        <sz val="8"/>
        <color rgb="FF000000"/>
        <rFont val="Verdana"/>
      </rPr>
      <t>headcount</t>
    </r>
    <r>
      <rPr>
        <sz val="8"/>
        <color rgb="FF000000"/>
        <rFont val="Verdana"/>
      </rPr>
      <t xml:space="preserve"> efetivo do mês. Para os dados anuais, foram somadas as taxas mensais.
³ A taxa de rotatividade é calculada como o número de desligados no mês sobre o </t>
    </r>
    <r>
      <rPr>
        <i/>
        <sz val="8"/>
        <color rgb="FF000000"/>
        <rFont val="Verdana"/>
      </rPr>
      <t>headcount</t>
    </r>
    <r>
      <rPr>
        <sz val="8"/>
        <color rgb="FF000000"/>
        <rFont val="Verdana"/>
      </rPr>
      <t xml:space="preserve"> efetivo do mês. Para os dados anuais, foram somadas as taxas mensais.</t>
    </r>
  </si>
  <si>
    <t>GRI 401-3 | Licença-maternidade/paternidade</t>
  </si>
  <si>
    <r>
      <rPr>
        <b/>
        <sz val="10"/>
        <color rgb="FF12448A"/>
        <rFont val="Verdana"/>
      </rPr>
      <t>Licença-maternidade/paternidade do Grupo CSN</t>
    </r>
    <r>
      <rPr>
        <b/>
        <sz val="10"/>
        <color rgb="FF12448A"/>
        <rFont val="Arial"/>
      </rPr>
      <t>¹</t>
    </r>
  </si>
  <si>
    <r>
      <rPr>
        <sz val="10"/>
        <color theme="1"/>
        <rFont val="Verdana"/>
      </rPr>
      <t xml:space="preserve">Empregados que </t>
    </r>
    <r>
      <rPr>
        <sz val="10"/>
        <color theme="1"/>
        <rFont val="Verdana"/>
      </rPr>
      <t>têm</t>
    </r>
    <r>
      <rPr>
        <sz val="10"/>
        <color theme="1"/>
        <rFont val="Verdana"/>
      </rPr>
      <t xml:space="preserve"> direito a tirar a licença</t>
    </r>
  </si>
  <si>
    <t>Empregados que tiraram a licença</t>
  </si>
  <si>
    <r>
      <rPr>
        <sz val="10"/>
        <color rgb="FF000000"/>
        <rFont val="Verdana"/>
      </rPr>
      <t xml:space="preserve">Empregados que retornaram ao trabalho, no período do relatório, após o término da licença </t>
    </r>
    <r>
      <rPr>
        <sz val="10"/>
        <color rgb="FF000000"/>
        <rFont val="Verdana"/>
      </rPr>
      <t>no ano anterior²</t>
    </r>
  </si>
  <si>
    <t>Empregados que retornaram a trabalhar após a licença e continuaram empregados 12 meses após o retorno ao trabalho</t>
  </si>
  <si>
    <t>Taxa de retorno (%)</t>
  </si>
  <si>
    <t>Taxa de retenção (%)</t>
  </si>
  <si>
    <r>
      <rPr>
        <sz val="8"/>
        <color rgb="FF000000"/>
        <rFont val="Verdana"/>
      </rPr>
      <t xml:space="preserve">¹ Abrange as operações do Grupo CSN, exceto as do exterior. Exclusões do efetivo: são considerados fora do quadro de efetivos os colaboradores afastados pelo Instituto Nacional do Seguro Social (INSS) por licença médica, acidente de trabalho e acidente de trajeto; aposentadoria por invalidez, contrato suspenso (CLT), bem como licença por interesse particular e decisão judicial.
² Valores de 2024 reapresentados por atualização de metodologia. </t>
    </r>
    <r>
      <rPr>
        <b/>
        <sz val="8"/>
        <color rgb="FF000000"/>
        <rFont val="Verdana"/>
      </rPr>
      <t>GRI 2-4</t>
    </r>
  </si>
  <si>
    <t>GRI 404-1 | Média de horas de capacitação por ano, por empregado</t>
  </si>
  <si>
    <t>Média de horas de treinamento por colaborador do Grupo CSN¹</t>
  </si>
  <si>
    <t>Programa Trainee²</t>
  </si>
  <si>
    <t>Programa Estágio</t>
  </si>
  <si>
    <r>
      <rPr>
        <sz val="8"/>
        <color rgb="FF000000"/>
        <rFont val="Verdana"/>
      </rPr>
      <t xml:space="preserve">¹ Considera os colaboradores efetivos nas categorias CLT, Programa Aprendiz, Programa Capacitar, Programa Estágio e Programa Trainee no Brasil. A média é calculada com o total de horas de treinamento promovidas no ano dividido pelo </t>
    </r>
    <r>
      <rPr>
        <i/>
        <sz val="8"/>
        <color rgb="FF000000"/>
        <rFont val="Verdana"/>
      </rPr>
      <t>headcount</t>
    </r>
    <r>
      <rPr>
        <sz val="8"/>
        <color rgb="FF000000"/>
        <rFont val="Verdana"/>
      </rPr>
      <t xml:space="preserve"> em 31/12. 
² Foi utilizado o headcount de 30/09 para o 'Programa Trainee', que finalizou antes de 31/12 e os trainees foram efetivados para diferentes níveis funcionais.</t>
    </r>
  </si>
  <si>
    <t>GRI 404-3 | Percentual de empregados que recebem avaliações regulares de desempenho e de desenvolvimento de carreira</t>
  </si>
  <si>
    <t>Percentual de colaboradores submetidos a avaliação de desempenho do Grupo CSN¹</t>
  </si>
  <si>
    <t>2024²</t>
  </si>
  <si>
    <r>
      <rPr>
        <sz val="8"/>
        <color rgb="FF000000"/>
        <rFont val="Verdana"/>
      </rPr>
      <t xml:space="preserve">¹ Considera os colaboradores efetivos nas categorias CLT e Programa Capacitar. Não abrange </t>
    </r>
    <r>
      <rPr>
        <sz val="8"/>
        <color rgb="FF000000"/>
        <rFont val="Verdana"/>
      </rPr>
      <t>as operações internacionais</t>
    </r>
    <r>
      <rPr>
        <sz val="8"/>
        <color rgb="FF000000"/>
        <rFont val="Verdana"/>
      </rPr>
      <t xml:space="preserve"> por possuírem processos corporativos</t>
    </r>
    <r>
      <rPr>
        <strike/>
        <sz val="8"/>
        <color rgb="FF000000"/>
        <rFont val="Verdana"/>
      </rPr>
      <t xml:space="preserve"> </t>
    </r>
    <r>
      <rPr>
        <sz val="8"/>
        <color rgb="FF000000"/>
        <rFont val="Verdana"/>
      </rPr>
      <t xml:space="preserve">de avaliação de desempenho dos colaboradores </t>
    </r>
    <r>
      <rPr>
        <sz val="8"/>
        <color rgb="FF000000"/>
        <rFont val="Verdana"/>
      </rPr>
      <t>com diferentes metodologias</t>
    </r>
    <r>
      <rPr>
        <sz val="8"/>
        <color rgb="FF000000"/>
        <rFont val="Verdana"/>
      </rPr>
      <t xml:space="preserve">. O percentual é calculado considerando: total de colaboradores em 31/12 que realizaram avaliação de desempenho no ano dividido pelo total de colaboradores em 31/12 elegíveis à realização de avaliação de desempenho no ano. 
² Não foi realizado o Ciclo de Gente no ano de 2024. </t>
    </r>
  </si>
  <si>
    <t>GRI 405-1 | Diversidade em órgãos de governança e empregados</t>
  </si>
  <si>
    <t>Diversidade de gênero por nível funcional do Grupo CSN¹</t>
  </si>
  <si>
    <r>
      <rPr>
        <sz val="8"/>
        <color rgb="FF000000"/>
        <rFont val="Verdana"/>
      </rPr>
      <t>¹ Considera os colaboradores efetivos contratados nas categorias CLT, Programa Aprendiz, Programa Capacitar e Programa Trainee na data-base de 31 de dezembro de cada ano. Não abrange</t>
    </r>
    <r>
      <rPr>
        <sz val="8"/>
        <color rgb="FF000000"/>
        <rFont val="Verdana"/>
      </rPr>
      <t xml:space="preserve"> unidades internacionais</t>
    </r>
    <r>
      <rPr>
        <sz val="8"/>
        <color rgb="FF000000"/>
        <rFont val="Verdana"/>
      </rPr>
      <t xml:space="preserve"> por diferenças na metodologia de consolidação dos dados. </t>
    </r>
  </si>
  <si>
    <t>Diversidade de faixa etária por nível funcional do Grupo CSN¹</t>
  </si>
  <si>
    <t>Diversidade étnico-racial do Grupo CSN por nível funcional em 2023¹</t>
  </si>
  <si>
    <t>Amarela</t>
  </si>
  <si>
    <t>Branca</t>
  </si>
  <si>
    <t>Indígena</t>
  </si>
  <si>
    <t>Preta</t>
  </si>
  <si>
    <t>Parda</t>
  </si>
  <si>
    <t>Não informado</t>
  </si>
  <si>
    <t>Diversidade étnico-racial do Grupo CSN por nível funcional em 2024¹</t>
  </si>
  <si>
    <t>Diversidade étnico-racial do Grupo CSN por nível funcional em 2025¹</t>
  </si>
  <si>
    <t>GRI 405-2 | Proporção entre o salário-base e a remuneração recebidos pelas mulheres e aqueles recebidos pelos homens</t>
  </si>
  <si>
    <t>Proporção da média salarial das mulheres em relação à dos homens por nível funcional do Grupo CSN¹</t>
  </si>
  <si>
    <t>Consolidado</t>
  </si>
  <si>
    <r>
      <rPr>
        <sz val="8"/>
        <color rgb="FF000000"/>
        <rFont val="Verdana"/>
      </rPr>
      <t xml:space="preserve">¹ Considera os colaboradores efetivos nas categorias CLT, Programa Aprendiz, Programa Capacitar e Programa Trainee. Não abrange </t>
    </r>
    <r>
      <rPr>
        <sz val="8"/>
        <color rgb="FF000000"/>
        <rFont val="Verdana"/>
      </rPr>
      <t>unidades internacionais</t>
    </r>
    <r>
      <rPr>
        <sz val="8"/>
        <color rgb="FF000000"/>
        <rFont val="Verdana"/>
      </rPr>
      <t xml:space="preserve"> por diferenças na metodologia de consolidação dos dados.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t>
    </r>
  </si>
  <si>
    <t>Direitos humanos</t>
  </si>
  <si>
    <t>GRI 411-1 | Casos de violação de direitos de povos indígenas</t>
  </si>
  <si>
    <t>Não há registro de violação dos direitos de povos indígenas nas operações do Grupo CSN. A Companhia respeita integralmente a legislação brasileira e as determinações da Fundação dos Povos Indígenas (Funai) e do Instituto Brasileiro do Meio Ambiente e Recursos Naturais Renováveis (Ibama).</t>
  </si>
  <si>
    <t>GRI 406-1 | Casos de discriminação</t>
  </si>
  <si>
    <t xml:space="preserve">Em 2025, o Grupo CSN registrou 116 casos de discriminação, distribuídos por características pessoais (13), gênero/identidade de gênero (21), nacionalidade/naturalidade (2), orientação sexual (34), PCD (1), religião (2) e racial (43). Quanto ao status, 17 casos foram procedentes, 26 parcialmente procedentes, 12 inconclusivos, 12 não procederam, 17 tiveram dados insuficientes e 32 seguem em apuração. As tratativas aplicadas incluíram advertências verbais e escritas, bloqueio de acesso, demissões com e sem justa causa, orientações, suspensões e encaminhamentos ao setor responsável. Todos os casos foram analisados, contam com planos de ação implementados e são monitorados por processos rotineiros de gestão interna.                                                                            </t>
  </si>
  <si>
    <t>Segurança do trabalho e bem-estar</t>
  </si>
  <si>
    <t>GRI 403-9 | Acidentes de trabalho</t>
  </si>
  <si>
    <t>Indicadores de saúde e segurança do Grupo CSN¹ ² ³</t>
  </si>
  <si>
    <t>Colaboradores</t>
  </si>
  <si>
    <t>Terceiros</t>
  </si>
  <si>
    <t>Total de horas-homem trabalhadas</t>
  </si>
  <si>
    <t>Número de acidentes de comunicação obrigatória</t>
  </si>
  <si>
    <t>Número de acidentes com consequência grave (exceto óbitos)</t>
  </si>
  <si>
    <t>Número de acidentes fatais</t>
  </si>
  <si>
    <t>Número total de dias perdidos e debitados</t>
  </si>
  <si>
    <t>Índice de frequência de acidentes de comunicação obrigatória²</t>
  </si>
  <si>
    <t>Índice de frequência de acidentes de com consequência grave (exceto óbitos)²</t>
  </si>
  <si>
    <t>Índice de frequência de acidentes fatais²</t>
  </si>
  <si>
    <t>Índice de gravidade de acidentes²</t>
  </si>
  <si>
    <t>¹ Considera os colaboradores efetivos nas categorias CLT, Programa Aprendiz, Programa Capacitar e Programa Trainee e os terceiros. Não abrange unidades internacionais por diferenças na metodologia de consolidação dos dados. Tipos de acidente de trabalho podem incluir fatalidade, amputação de membros, laceração, fratura, queimaduras, entre outros. Os maiores riscos de lesões de alta consequência estão relacionadas às atividades críticas mapeadas e tratadas no Manual de Gestão de SSO. São consideradas atividades críticas a movimentação de veículos e equipamentos móveis, bloqueios de energia, serviço em eletricidade, movimentação de carga, trabalho em altura, trabalho a quente, contato com partes móveis, produtos químicos perigosos, espaço confinado, gases e líquidos inflamáveis. A identificação dos riscos em saúde e segurança é realizada utilizando metodologias qualitativas e/ou quantitativas reconhecidas internacionalmente (NBR ISO 31000:2018) e apropriadas a cada situação. O aumento no número de acidentes registráveis acompanhou o crescimento das horas-homem trabalhadas, refletido na estabilidade da taxa de frequência de acidentes registráveis. 
² Índices calculados com o fator de 200 mil horas-homem trabalhadas.
³ Os acidentes pessoais registrados ao longo de 2025 foram: acidentes sem afastamento (SAF) e acidentes com afastamento (CAF).</t>
  </si>
  <si>
    <t>GRI 403-10 | Doenças profissionais</t>
  </si>
  <si>
    <t>Os perigos à saúde dos trabalhadores são identificados e mitigados por meio de rotinas de gerenciamento de riscos de saúde e segurança (saiba mais sobre essas práticas na página 110). Em 2025, foram registrados dois casos na SWT relacionados à perda auditiva e cinco na Lusosider, envolvendo problemas músculoesqueléticos e perda auditiva. Para minimizar os impactos da exposição ao ruído, a SWT implementou medições regulares, fornecimento de protetores auriculares, sinalização de áreas de alto ruído, treinamentos periódicos e medidas para redução do ruído. A notificação de casos suspeitos é realizada pelo serviço médico ocupacional à Associação Alemã de Seguro de Acidentes para Indústrias de Madeira e Metal, órgão responsável pelo setor. Em 2024, a CSN Mineração registrou dois casos de doenças profissionais relacionados à perda auditiva e também foram registrados dois casos na SWT relacionados à perda auditiva e três na Lusosider, envolvendo problemas músculoesqueléticos e perda auditiva. Em 2023, foram registrados dois casos de distúrbios osteomusculares na CSN Siderurgia e quatro na SWT (cujos tipos não podem ser divulgados por questões de confidencialidade). Não foi registrado nenhum óbito decorrente de doença ocupacional durante os três anos.</t>
  </si>
  <si>
    <t>Cadeia de valor</t>
  </si>
  <si>
    <t>GRI 2-6 | Atividades, cadeia de valor e outras relações de negócios</t>
  </si>
  <si>
    <t>Indicadores de fornecedores do Grupo CSN¹</t>
  </si>
  <si>
    <t>Número de fornecedores</t>
  </si>
  <si>
    <t>Dispêndios (R$ milhões)</t>
  </si>
  <si>
    <r>
      <rPr>
        <sz val="8"/>
        <color rgb="FF000000"/>
        <rFont val="Verdana"/>
      </rPr>
      <t xml:space="preserve">¹ Dados não abrangem </t>
    </r>
    <r>
      <rPr>
        <sz val="8"/>
        <color rgb="FF000000"/>
        <rFont val="Verdana"/>
      </rPr>
      <t>unidades internacionais</t>
    </r>
    <r>
      <rPr>
        <sz val="8"/>
        <color rgb="FF000000"/>
        <rFont val="Verdana"/>
      </rPr>
      <t>. Para dados da SWT e da Lusosider, consulte a aba Siderurgia.</t>
    </r>
  </si>
  <si>
    <t>GRI 204-1 | Proporção de gastos com fornecedores locais</t>
  </si>
  <si>
    <t>Percentual de gastos com fornecedores locais do Grupo CSN¹ ²</t>
  </si>
  <si>
    <t>Corporativo</t>
  </si>
  <si>
    <t>Materiais</t>
  </si>
  <si>
    <t>Serviços</t>
  </si>
  <si>
    <t>¹ Fornecedores locais são considerados aqueles que estão alocados dentro dos estados brasileiros em que a CSN possui operação. Os dados não abrangem SWT e Lusosider. Consulte a aba Siderurgia para essa finalidade. 
² A CSN prioriza a busca e o desenvolvimento de fornecedores locais, com mais representatividade dos fornecedores prestadores de serviços. Porém, determinadas necessidades demandam serviços especializados ou fornecedores exclusivos que não estão disponíveis nos locais de atuação. No processo de contratação, a CSN incentiva os fornecedores a abrirem filiais na mesma cidade ou em localidades vizinhas às plantas, como forma de desenvolver e promover o mercado e qualificar a mão de obra local.</t>
  </si>
  <si>
    <t>GRI 308-1 | Novos fornecedores selecionados com base em critérios ambientais</t>
  </si>
  <si>
    <t>Avaliação de aspectos ambientais na contratação de fornecedores do Grupo CSN¹</t>
  </si>
  <si>
    <t>2025²</t>
  </si>
  <si>
    <t>Total de novos fornecedores contratados</t>
  </si>
  <si>
    <t>Número de fornecedores avaliados com critérios ambientais</t>
  </si>
  <si>
    <t>Percentual de fornecedores avaliados com critérios ambientais</t>
  </si>
  <si>
    <r>
      <rPr>
        <sz val="8"/>
        <color rgb="FF000000"/>
        <rFont val="Verdana"/>
      </rPr>
      <t xml:space="preserve">¹ O cadastro de novos fornecedores considera o escopo de atuação para definir os critérios que esse público será analisado. Fornecedores selecionados com base em critérios ambientais são todos aqueles que apresentam alto risco ambiental, conforme avaliação da matriz de risco corporativa. Não foram considerados dados de SWT e Lusosider (consulte a aba Siderurgia) </t>
    </r>
    <r>
      <rPr>
        <sz val="8"/>
        <color rgb="FF000000"/>
        <rFont val="Verdana"/>
      </rPr>
      <t xml:space="preserve">Dados de 2023 e 2024 reapresentados por reajuste de metodologia. </t>
    </r>
    <r>
      <rPr>
        <b/>
        <sz val="8"/>
        <color rgb="FF000000"/>
        <rFont val="Verdana"/>
      </rPr>
      <t>GRI 2-4.</t>
    </r>
    <r>
      <rPr>
        <sz val="8"/>
        <color rgb="FF000000"/>
        <rFont val="Verdana"/>
      </rPr>
      <t xml:space="preserve">
</t>
    </r>
    <r>
      <rPr>
        <sz val="8"/>
        <color rgb="FF000000"/>
        <rFont val="Verdana"/>
      </rPr>
      <t>³ A partir de 2025, 100% dos novos fornecedores, quando aplicável, passaram a ser avaliados quanto aos requisitos ambientais, por meio do sistema U-Qualify ou de questionários específicos para materiais e serviços sujeitos a exigências legais.</t>
    </r>
  </si>
  <si>
    <t>GRI 414-1 | Novos fornecedores selecionados com base em critérios sociais</t>
  </si>
  <si>
    <r>
      <rPr>
        <b/>
        <sz val="10"/>
        <color rgb="FF12448A"/>
        <rFont val="Verdana"/>
      </rPr>
      <t>Avaliação de aspectos sociais na contratação de fornecedores do Grupo CSN</t>
    </r>
    <r>
      <rPr>
        <b/>
        <sz val="10"/>
        <color rgb="FF0066CC"/>
        <rFont val="Verdana"/>
      </rPr>
      <t>¹</t>
    </r>
  </si>
  <si>
    <t>Número de fornecedores avaliados com critérios sociais</t>
  </si>
  <si>
    <t>Percentual de fornecedores avaliados com critérios sociais</t>
  </si>
  <si>
    <t>¹ Não abrange SWT e Lusosider. Consulte a aba Siderurgia.</t>
  </si>
  <si>
    <t>Mudança do clima</t>
  </si>
  <si>
    <t>GRI 103-2 | Consumo de Energia e Autogeração Dentro da Organização¹</t>
  </si>
  <si>
    <t>Energia gerada pelo consumo de combustíveis e aquisição de eletricidade do Grupo CSN (GJ)</t>
  </si>
  <si>
    <t>Combustíveis</t>
  </si>
  <si>
    <t>Carvão metalúrgico/CSN</t>
  </si>
  <si>
    <t>Carvão metalúrgico PCI/CSN</t>
  </si>
  <si>
    <t>Carvão EAF / CSN</t>
  </si>
  <si>
    <t> </t>
  </si>
  <si>
    <t>Carvão sub-betuminoso</t>
  </si>
  <si>
    <t>Acetileno</t>
  </si>
  <si>
    <t>Coque de carvão/CSN comprado</t>
  </si>
  <si>
    <t>Coque de carvão/Moinha/CSN</t>
  </si>
  <si>
    <r>
      <rPr>
        <sz val="10"/>
        <color rgb="FF000000"/>
        <rFont val="Verdana"/>
      </rPr>
      <t>Coque de carvão/</t>
    </r>
    <r>
      <rPr>
        <i/>
        <sz val="10"/>
        <color rgb="FF000000"/>
        <rFont val="Verdana"/>
      </rPr>
      <t>Small coke</t>
    </r>
    <r>
      <rPr>
        <sz val="10"/>
        <color rgb="FF000000"/>
        <rFont val="Verdana"/>
      </rPr>
      <t>/CSN</t>
    </r>
  </si>
  <si>
    <t>Coque de petróleo</t>
  </si>
  <si>
    <t>Diesel B0</t>
  </si>
  <si>
    <r>
      <rPr>
        <i/>
        <sz val="10"/>
        <color rgb="FF000000"/>
        <rFont val="Verdana"/>
      </rPr>
      <t>Diesel</t>
    </r>
    <r>
      <rPr>
        <sz val="10"/>
        <color rgb="FF000000"/>
        <rFont val="Verdana"/>
      </rPr>
      <t>/Brasil</t>
    </r>
  </si>
  <si>
    <t>Gás liquefeito de petróleo (GLP)</t>
  </si>
  <si>
    <t>Gás natural</t>
  </si>
  <si>
    <t>Gasolina/Brasil</t>
  </si>
  <si>
    <t>Óleo combustível</t>
  </si>
  <si>
    <t>Óleo de motor de dois tempos</t>
  </si>
  <si>
    <t>Outros resíduos de origem fóssil e combustíveis mistos / CSN</t>
  </si>
  <si>
    <t>Pneus / CSN</t>
  </si>
  <si>
    <t>RDF, incluindo plásticos / CSN</t>
  </si>
  <si>
    <t>Subtotal combustíveis não renováveis</t>
  </si>
  <si>
    <t>Etanol hidratado (combustível renovável)</t>
  </si>
  <si>
    <t>Moinha de carvão vegetal  (combustível renovável)</t>
  </si>
  <si>
    <t>Madeira, pó de serra não impregnado / CSN  (combustível renovável)</t>
  </si>
  <si>
    <t>Total de energia gerada a partir de combustíveis</t>
  </si>
  <si>
    <t>Energia elétrica (GJ)</t>
  </si>
  <si>
    <t>Eletricidade/Brasil não renovável</t>
  </si>
  <si>
    <t>Eletricidade/Internacional não renovável</t>
  </si>
  <si>
    <t>Eletricidade/Renovável</t>
  </si>
  <si>
    <t>Subtotal energia elétrica consumida</t>
  </si>
  <si>
    <t>Total de energia consumida (combustíveis + eletricidade)</t>
  </si>
  <si>
    <r>
      <rPr>
        <sz val="8"/>
        <color rgb="FF000000"/>
        <rFont val="Verdana"/>
      </rPr>
      <t xml:space="preserve">¹ Antigo GRI 302-2, que passou por atualização da norma e agora faz parte do novo caderno 103, cuja obrigatoriedade de conformidade inicia-se em 2027.
</t>
    </r>
    <r>
      <rPr>
        <sz val="8"/>
        <color rgb="FF000000"/>
        <rFont val="Verdana"/>
      </rPr>
      <t xml:space="preserve">² Abrange os dados do Grupo CSN e CSN Mineração. Não há aquisição de outros tipos de energia e de venda de energia. Fatores de conversão: Balanço Energético Nacional, GHG Protocol e dados específicos da CSN.          </t>
    </r>
  </si>
  <si>
    <t>GRI 103-3 | Consumo de Energia Upstream e Downstream¹</t>
  </si>
  <si>
    <t>Consumo de energia fora da Companhia (GJ)</t>
  </si>
  <si>
    <t>¹ Antigo GRI 302-3, que passou por atualização da norma e agora faz parte do novo caderno 103, cujo vigor inicia-se em 2027.</t>
  </si>
  <si>
    <t>GRI 103-4 | Intensidade energética²</t>
  </si>
  <si>
    <r>
      <rPr>
        <b/>
        <sz val="10"/>
        <color rgb="FF12448A"/>
        <rFont val="Verdana"/>
      </rPr>
      <t>Intensidade energética do Grupo CSN</t>
    </r>
    <r>
      <rPr>
        <b/>
        <sz val="10"/>
        <color rgb="FF12448A"/>
        <rFont val="Arial"/>
      </rPr>
      <t>¹</t>
    </r>
  </si>
  <si>
    <t>Consumo de energia (GJ) dividido pelo valor adicionado distribuído (R$ mil)¹</t>
  </si>
  <si>
    <t xml:space="preserve">¹ Indicador B.5.2 do Guia sobre Indicadores Essenciais para Relatórios de Entidades sobre a Contribuição para a Implementação dos Objetivos de Desenvolvimento Sustentável, da UNCTAD – Conferência das Nações Unidas sobre Comércio e Desenvolvimento.
² Antigo GRI 302-3, que passou por atualização da norma e agora faz parte do novo caderno 103, cujo vigor inicia-se em 2027.                                        </t>
  </si>
  <si>
    <t>GRI 102-5 | Emissões de GEE de Escopo 1</t>
  </si>
  <si>
    <t>GRI 102-6 | Emissões de GEE de Escopo 2</t>
  </si>
  <si>
    <t>GRI 102-7 | Emissões de GEE de Escopo 3</t>
  </si>
  <si>
    <t>*antigo caderno 305, atualizado pela GRI no novo caderno 102, de Mudanças Climáticas, cujo vigor começa a partir de 2027</t>
  </si>
  <si>
    <r>
      <rPr>
        <b/>
        <sz val="10"/>
        <color rgb="FF12448A"/>
        <rFont val="Verdana"/>
      </rPr>
      <t>Emissões brutas de GEE do Grupo CSN (tCO2e)</t>
    </r>
    <r>
      <rPr>
        <b/>
        <vertAlign val="superscript"/>
        <sz val="10"/>
        <color rgb="FF12448A"/>
        <rFont val="Verdana"/>
      </rPr>
      <t>1,2</t>
    </r>
  </si>
  <si>
    <t>Escopo 1</t>
  </si>
  <si>
    <t>Escopo 2³</t>
  </si>
  <si>
    <t>Escopo 3</t>
  </si>
  <si>
    <t>¹ Abrange o Grupo CSN, sem a CSN Mineração. Esse recorte é feito para evitar dupla contagem das emissões, dada a sobreposição do escopo 3 da Mineração com emissões de escopo 1 da Siderurgia. Os dados da Mineração podem ser vistos de forma segregada na aba Mineração.
² Os gases incluídos no cálculo são Dióxido de carbono (CO2), Metano (CH4),  Óxido Nitroso (N2O), Hidrofluorcarbonetos (HFCs), Perfluorcarbonos (PFCs), Hexafluoreto de enxofre (SF6) e Trifluoreto de nitrogênio (NF3). Inventário elaborado conforme NBR ISO 14064-1:2007 e PBGHG Protocol, utilizando GWP do AR5 (IPCC). Dados processados via ferramenta Ecosystem (WayCarbon), com fatores de emissão baseados em IPCC (2006, 2019), PBGHGP (2019), BEN (2015, 2016), DEFRA (2021) e fontes próprias de fornecedores.                                                                       
³ Emissões de escopo 2 na abordagem de compra.</t>
  </si>
  <si>
    <r>
      <rPr>
        <b/>
        <sz val="10"/>
        <color rgb="FF12448A"/>
        <rFont val="Verdana"/>
      </rPr>
      <t>Emissões biogênicas de GEE do Grupo CSN (tCO2e)</t>
    </r>
    <r>
      <rPr>
        <b/>
        <sz val="10"/>
        <color rgb="FF12448A"/>
        <rFont val="Arial"/>
      </rPr>
      <t>¹</t>
    </r>
  </si>
  <si>
    <t>¹ Abrange o Grupo CSN, sem a CSN Mineração. Esse recorte é feito para evitar dupla contagem das emissões, dada a sobreposição do escopo 3 da Mineração com emissões de escopo 1 da Siderurgia. Os dados da Mineração podem ser vistos de forma segregada na aba Mineração.</t>
  </si>
  <si>
    <t>GRI 102-8 | Intensidade de emissões de gases de efeito estufa (GEE)¹</t>
  </si>
  <si>
    <r>
      <rPr>
        <b/>
        <sz val="10"/>
        <color rgb="FF12448A"/>
        <rFont val="Verdana"/>
      </rPr>
      <t>Intensidade de emissões de GEE do Grupo CSN</t>
    </r>
    <r>
      <rPr>
        <b/>
        <sz val="10"/>
        <color rgb="FF12448A"/>
        <rFont val="Arial"/>
      </rPr>
      <t>¹</t>
    </r>
  </si>
  <si>
    <t>Emissões de GEE (tCO2e) divididas pelo valor adicionado distribuído (R$ mil)¹</t>
  </si>
  <si>
    <t>¹ Antigo GRI 305-4, que passou por atualização da norma e agora faz parte do novo caderno 102, cujo vigor inicia-se em 2027.      
² Considera as emissões dos escopos 1 e 2 divididas pelo valor adicionado distribuído (DVA). O escopo 2 foi calculado pela abordagem market-based.</t>
  </si>
  <si>
    <t>GRI 305-6 | Emissões de substâncias destruidoras da camada de ozônio (SDO)</t>
  </si>
  <si>
    <t>Emissões de substâncias destruidoras da camada de ozônio (tCFC-11e)</t>
  </si>
  <si>
    <t>Emissões mostradas em toneladas de CFC-11 equivalente, calculadas por meio do Ozone Depleting Potential (ODP) adotado pelo Protocolo de Montreal. Valores obtidos em https://www.epa.gov/ozone-layer-protection/ozone-depleting-substances.</t>
  </si>
  <si>
    <t>GRI 305-7 | Emissões de NOx, SOx e outras emissões atmosféricas significativas</t>
  </si>
  <si>
    <t>Emissões atmosféricas não GEE do Grupo CSN (toneladas)¹ ²</t>
  </si>
  <si>
    <t>CO</t>
  </si>
  <si>
    <t>NOx</t>
  </si>
  <si>
    <t>SOx</t>
  </si>
  <si>
    <t>Compostos orgânicos voláteis (COV)</t>
  </si>
  <si>
    <t>Poluentes atmosféricos perigosos (HAP)</t>
  </si>
  <si>
    <t>Material particulado (MP)</t>
  </si>
  <si>
    <r>
      <rPr>
        <sz val="8"/>
        <color rgb="FF000000"/>
        <rFont val="Verdana"/>
      </rPr>
      <t>¹ Abrange os segmentos Siderurgia e Cimentos (consulte as respectivas abas para informações detalhadas). Os dados do segmento Mineração referem-se ao monitoramento</t>
    </r>
    <r>
      <rPr>
        <sz val="8"/>
        <color rgb="FF000000"/>
        <rFont val="Verdana"/>
      </rPr>
      <t xml:space="preserve"> do índice de Qualidade do Ar e não é consolidado nesse indicador, veja a aba "Mineração"</t>
    </r>
    <r>
      <rPr>
        <sz val="8"/>
        <color rgb="FF000000"/>
        <rFont val="Verdana"/>
      </rPr>
      <t xml:space="preserve"> para acessar as informações. 
² Dados provenientes dos monitoramentos isocinéticos de fontes fixas. A redução na geração de material particulado (MP) foi obtida por meio das trocas de filtros, manutenções nas unidades de cimentos e melhorias realizadas na UPV. Houve aumento de NOx devido a alterações operacionais e maior número de horas de produção em algumas unidades operacionais de cimentos. </t>
    </r>
  </si>
  <si>
    <r>
      <rPr>
        <sz val="10"/>
        <color rgb="FFFFFFFF"/>
        <rFont val="Verdana"/>
      </rPr>
      <t xml:space="preserve">Emissões globais de escopo 3 </t>
    </r>
    <r>
      <rPr>
        <sz val="10"/>
        <color rgb="FFFFFFFF"/>
        <rFont val="Aptos Narrow"/>
      </rPr>
      <t>–</t>
    </r>
    <r>
      <rPr>
        <sz val="10"/>
        <color rgb="FFFFFFFF"/>
        <rFont val="Verdana"/>
      </rPr>
      <t xml:space="preserve"> Grupo CSN</t>
    </r>
  </si>
  <si>
    <r>
      <rPr>
        <b/>
        <sz val="10"/>
        <color rgb="FF12448A"/>
        <rFont val="Verdana"/>
      </rPr>
      <t>Emissões brutas de escopo 3 por categoria (tCO2e)</t>
    </r>
    <r>
      <rPr>
        <b/>
        <sz val="10"/>
        <color rgb="FF12448A"/>
        <rFont val="Arial"/>
      </rPr>
      <t>¹</t>
    </r>
  </si>
  <si>
    <t>Atividades relacionadas com combustível e energia não inclusas nos escopos 1 e 2</t>
  </si>
  <si>
    <t>Bens e serviços comprados</t>
  </si>
  <si>
    <t>Deslocamento de funcionários (casa-trabalho)</t>
  </si>
  <si>
    <t>Resíduos gerados nas operações</t>
  </si>
  <si>
    <r>
      <rPr>
        <sz val="10"/>
        <color rgb="FF000000"/>
        <rFont val="Verdana"/>
      </rPr>
      <t>Transporte e distribuição (</t>
    </r>
    <r>
      <rPr>
        <i/>
        <sz val="10"/>
        <color rgb="FF000000"/>
        <rFont val="Verdana"/>
      </rPr>
      <t>downstream</t>
    </r>
    <r>
      <rPr>
        <sz val="10"/>
        <color rgb="FF000000"/>
        <rFont val="Verdana"/>
      </rPr>
      <t>)</t>
    </r>
  </si>
  <si>
    <r>
      <rPr>
        <sz val="10"/>
        <color rgb="FF000000"/>
        <rFont val="Verdana"/>
      </rPr>
      <t>Transporte e distribuição (</t>
    </r>
    <r>
      <rPr>
        <i/>
        <sz val="10"/>
        <color rgb="FF000000"/>
        <rFont val="Verdana"/>
      </rPr>
      <t>upstream</t>
    </r>
    <r>
      <rPr>
        <sz val="10"/>
        <color rgb="FF000000"/>
        <rFont val="Verdana"/>
      </rPr>
      <t>)</t>
    </r>
  </si>
  <si>
    <t>Viagens a negócios</t>
  </si>
  <si>
    <t>Processamento de produtos vendidos</t>
  </si>
  <si>
    <t>-</t>
  </si>
  <si>
    <t>Percentual das emissões sujeitas a algum tipo de regulação</t>
  </si>
  <si>
    <t>Ecoeficiência</t>
  </si>
  <si>
    <t>GRI 306-3 | Resíduos gerados</t>
  </si>
  <si>
    <t>Resíduos gerados por tipo do Grupo CSN (toneladas)¹</t>
  </si>
  <si>
    <t>2025⁴⁵</t>
  </si>
  <si>
    <t>Perigosos</t>
  </si>
  <si>
    <t>Lamas</t>
  </si>
  <si>
    <t>Pós e finos</t>
  </si>
  <si>
    <t>Resíduo contaminado</t>
  </si>
  <si>
    <t>Resíduo oleoso</t>
  </si>
  <si>
    <t>Outros²</t>
  </si>
  <si>
    <t>Não perigosos</t>
  </si>
  <si>
    <r>
      <rPr>
        <sz val="10"/>
        <color theme="1"/>
        <rFont val="Verdana"/>
      </rPr>
      <t>Escória de alto</t>
    </r>
    <r>
      <rPr>
        <sz val="10"/>
        <color rgb="FFFF0000"/>
        <rFont val="Verdana"/>
      </rPr>
      <t>-</t>
    </r>
    <r>
      <rPr>
        <sz val="10"/>
        <color theme="1"/>
        <rFont val="Verdana"/>
      </rPr>
      <t>forno³</t>
    </r>
  </si>
  <si>
    <t>Escória de aciaria</t>
  </si>
  <si>
    <t>Óxido de ferro</t>
  </si>
  <si>
    <t>Recicláveis</t>
  </si>
  <si>
    <t>Sucata de equipamentos</t>
  </si>
  <si>
    <t>Sucatas metálicas</t>
  </si>
  <si>
    <t>Outros</t>
  </si>
  <si>
    <r>
      <rPr>
        <sz val="8"/>
        <color rgb="FF000000"/>
        <rFont val="Verdana"/>
      </rPr>
      <t xml:space="preserve">¹ Todo o resíduo gerado é armazenado até alcançar um volume ideal para destinação ou tratamento. Assim, os volumes de geração e disposição diferem uns dos outros. Dados históricos de 2024 reapresentados. </t>
    </r>
    <r>
      <rPr>
        <b/>
        <sz val="8"/>
        <color rgb="FF000000"/>
        <rFont val="Verdana"/>
      </rPr>
      <t xml:space="preserve">GRI 2-4
</t>
    </r>
    <r>
      <rPr>
        <sz val="8"/>
        <color rgb="FF000000"/>
        <rFont val="Verdana"/>
      </rPr>
      <t>² Resíduos comuns, madeira, miscelânea, pilhas e baterias, lâmpadas, entre outros.
³ 100% da escória de alto-forno gerada na UPV é utilizada como matéria-prima na CSN Cimentos.
⁴ A redução da produção de aço na Usina Presidentes Vargas acarretou a redução de geração de escória de alto-forno, lamas e demais resíduos classificados na categoria "outros". 
⁵ Em 2025, A quantidade total gerada de resíduos perigosos e não perigosos foi de 3.051.979,00 toneladas</t>
    </r>
    <r>
      <rPr>
        <strike/>
        <sz val="8"/>
        <color rgb="FF000000"/>
        <rFont val="Verdana"/>
      </rPr>
      <t>.</t>
    </r>
  </si>
  <si>
    <t>GRI 306-4 | Resíduos não destinados para disposição final</t>
  </si>
  <si>
    <t>Resíduos desviados de disposição final do Grupo CSN (toneladas)¹</t>
  </si>
  <si>
    <t>Coprocessamento externo</t>
  </si>
  <si>
    <t>Reciclagem externa</t>
  </si>
  <si>
    <t>Reciclagem interna</t>
  </si>
  <si>
    <t>Rerrefino</t>
  </si>
  <si>
    <t>Armazenamento UPV</t>
  </si>
  <si>
    <t>Recuperação de áreas degradadas</t>
  </si>
  <si>
    <r>
      <rPr>
        <sz val="8"/>
        <color rgb="FF000000"/>
        <rFont val="Verdana"/>
      </rPr>
      <t>¹ Os resíduos destinados para tratamento interno vão para</t>
    </r>
    <r>
      <rPr>
        <sz val="8"/>
        <color rgb="FF000000"/>
        <rFont val="Verdana"/>
      </rPr>
      <t xml:space="preserve"> Reciclagem interna, Armazenamento UPV e Recuperação de área degradadas</t>
    </r>
    <r>
      <rPr>
        <sz val="8"/>
        <color rgb="FF000000"/>
        <rFont val="Verdana"/>
      </rPr>
      <t>.</t>
    </r>
  </si>
  <si>
    <t>GRI 306-5 | Resíduos destinados para disposição final</t>
  </si>
  <si>
    <t>Resíduos destinados para disposição final do Grupo CSN (toneladas)¹</t>
  </si>
  <si>
    <t>Aterro classe I</t>
  </si>
  <si>
    <t>Incineração</t>
  </si>
  <si>
    <t>Tratamento de efluentes</t>
  </si>
  <si>
    <t>Aterro classe II</t>
  </si>
  <si>
    <t>Reciclagem Externa</t>
  </si>
  <si>
    <t>Conteúdos adicionais (não materiais)</t>
  </si>
  <si>
    <t>GRI 202-1 | Proporção entre o salário mais baixo e o salário mínimo local, com discriminação por gênero</t>
  </si>
  <si>
    <r>
      <rPr>
        <b/>
        <sz val="10"/>
        <color rgb="FF12448A"/>
        <rFont val="Verdana"/>
      </rPr>
      <t>Proporção entre o menor salário pago e o salário mínimo</t>
    </r>
    <r>
      <rPr>
        <b/>
        <sz val="10"/>
        <color rgb="FF0066CC"/>
        <rFont val="Verdana"/>
      </rPr>
      <t>¹</t>
    </r>
  </si>
  <si>
    <t>¹ Os únicos salários praticados abaixo do salário mínimo são referentes aos aprendizes, que seguem a regulamentação e carga horária diferenciada com remuneração regida por acordos de pisos municipais ou nacionais. O salário mínimo brasileiro em 2023 era de R$ 1.320, R$ 1.412 em 2024 e R$ 1.518,00 em 2025.</t>
  </si>
  <si>
    <t>GRI 301-1 | Materiais utilizados, discriminados por peso ou volume</t>
  </si>
  <si>
    <t>GRI 301-2 | Matérias-primas ou materiais reciclados utilizados</t>
  </si>
  <si>
    <r>
      <rPr>
        <b/>
        <sz val="10"/>
        <color rgb="FF12448A"/>
        <rFont val="Verdana"/>
      </rPr>
      <t>Consumo de materiais do Grupo CSN (toneladas)</t>
    </r>
    <r>
      <rPr>
        <b/>
        <sz val="10"/>
        <color rgb="FF12448A"/>
        <rFont val="Arial"/>
      </rPr>
      <t>¹</t>
    </r>
  </si>
  <si>
    <t>Materiais virgens não renováveis</t>
  </si>
  <si>
    <t>Materiais virgens renováveis</t>
  </si>
  <si>
    <t>Subtotal materiais virgens</t>
  </si>
  <si>
    <t>Materiais reciclados</t>
  </si>
  <si>
    <t>Total de materiais consumidos</t>
  </si>
  <si>
    <t>¹ Abrange o Grupo CSN, sem a CSN Mineração.</t>
  </si>
  <si>
    <t>GRI 303-3 | Captação de água</t>
  </si>
  <si>
    <t>Captação de água por fonte do Grupo CSN (megalitros)¹</t>
  </si>
  <si>
    <t>Captação total</t>
  </si>
  <si>
    <t>Água superficial</t>
  </si>
  <si>
    <t>Água subterrânea</t>
  </si>
  <si>
    <t>Água pluvial</t>
  </si>
  <si>
    <t>Água de terceiros</t>
  </si>
  <si>
    <t>Total de água captada</t>
  </si>
  <si>
    <t>Captação em áreas com estresse hídrico</t>
  </si>
  <si>
    <t>Total em áreas com estresse hídrico</t>
  </si>
  <si>
    <t>GRI 303-4 | Descarte de água</t>
  </si>
  <si>
    <t>Descarte de água por destino do Grupo CSN (megalitros)¹ ²</t>
  </si>
  <si>
    <t>Descarte total</t>
  </si>
  <si>
    <t>Água do mar</t>
  </si>
  <si>
    <t>Total de água descartada</t>
  </si>
  <si>
    <t>Descarte em áreas com estresse hídrico</t>
  </si>
  <si>
    <t>¹ Todo o volume descartado (100%) tem concentração de sólidos totais dissolvidos igual ou menor que 1.000 mg/l. O cálculo não inclui o segmento de Energia devido a sua baixíssima relevância, pois a captação ocorre apenas para consumo humano. 
² São utilizadas regulamentações ambientais estaduais e federais para definir substâncias prioritárias que causam preocupações no descarte de água, bem como para embasar os limites de lançamento dessas substâncias.</t>
  </si>
  <si>
    <t>GRI 303-5 | Consumo de água</t>
  </si>
  <si>
    <r>
      <rPr>
        <b/>
        <sz val="10"/>
        <color rgb="FF12448A"/>
        <rFont val="Verdana"/>
      </rPr>
      <t>Consumo de água do Grupo CSN (megalitros)</t>
    </r>
    <r>
      <rPr>
        <b/>
        <sz val="10"/>
        <color rgb="FF0066CC"/>
        <rFont val="Verdana"/>
      </rPr>
      <t>¹</t>
    </r>
  </si>
  <si>
    <t>Em áreas com estresse hídrico</t>
  </si>
  <si>
    <t>¹ Não inclui o segmento Energia.</t>
  </si>
  <si>
    <t>Espécies incluídas na Lista Vermelha da IUCN e em listas nacionais de conservação com hábitats em áreas afetadas por operações da organização (Antigo GRI 304-4 )</t>
  </si>
  <si>
    <t>Quantidade de espécies identificadas nos monitoramentos de flora e fauna por nível de extinção</t>
  </si>
  <si>
    <t>IUCN</t>
  </si>
  <si>
    <t>2025¹</t>
  </si>
  <si>
    <t>CNCFlora</t>
  </si>
  <si>
    <t>Criticamente em perigo</t>
  </si>
  <si>
    <t>Em perigo</t>
  </si>
  <si>
    <t>Vulnerável</t>
  </si>
  <si>
    <t>Quase ameaçada</t>
  </si>
  <si>
    <t>Segura ou pouco preocupante</t>
  </si>
  <si>
    <t xml:space="preserve">¹ Dados replicados do ciclo anterior, pois os relatórios dos monitoramentos realizados em 2025 ainda não foram concluídos.                                                                                                                                                                  </t>
  </si>
  <si>
    <r>
      <rPr>
        <b/>
        <sz val="16"/>
        <color theme="4"/>
        <rFont val="Verdana"/>
      </rPr>
      <t xml:space="preserve">Ética e </t>
    </r>
    <r>
      <rPr>
        <b/>
        <i/>
        <sz val="16"/>
        <color rgb="FFFF9900"/>
        <rFont val="Verdana"/>
      </rPr>
      <t>compliance</t>
    </r>
  </si>
  <si>
    <t xml:space="preserve">No Segmento Siderurgia, as operações no Brasil e no exterior não receberam multas ou outras sanções no ano de 2025. </t>
  </si>
  <si>
    <t>Casos de não conformidade do segmento Siderurgia (Brasil)</t>
  </si>
  <si>
    <t>Número total de multas significativas¹</t>
  </si>
  <si>
    <t>Valor monetário total das multas significativas (R$ mil)¹</t>
  </si>
  <si>
    <t>Número de sanções não monetárias</t>
  </si>
  <si>
    <t>¹ São considerados significativas questões sensíveis que superem R$ 1 milhão.</t>
  </si>
  <si>
    <r>
      <rPr>
        <sz val="10"/>
        <color rgb="FF000000"/>
        <rFont val="Verdana"/>
      </rPr>
      <t xml:space="preserve">O segmento Siderurgia integrou as seguintes associações e entidades de classe em 2025: Instituto Nacional dos Distribuidores de Aço (INDA), Associação do Aço do Rio Grande do Sul (AARS), Confederação Nacional da Indústria (CNI), Centro Industrial do Rio de Janeiro (Firjan </t>
    </r>
    <r>
      <rPr>
        <sz val="10"/>
        <color rgb="FF000000"/>
        <rFont val="Arial"/>
      </rPr>
      <t>–</t>
    </r>
    <r>
      <rPr>
        <sz val="10"/>
        <color rgb="FF000000"/>
        <rFont val="Verdana"/>
      </rPr>
      <t xml:space="preserve"> CIRJ), Associação Brasileira de Normas Técnicas (ABNT), </t>
    </r>
    <r>
      <rPr>
        <sz val="10"/>
        <color rgb="FF000000"/>
        <rFont val="Verdana"/>
      </rPr>
      <t>PROLATA - Associação Prolata Reciclagem</t>
    </r>
    <r>
      <rPr>
        <sz val="10"/>
        <color rgb="FF000000"/>
        <rFont val="Verdana"/>
      </rPr>
      <t xml:space="preserve"> e o Sindicato das Indústrias Metalúrgicas, Mecânicas e de Material Elétrico do Sul Fluminense (Metalsul).</t>
    </r>
  </si>
  <si>
    <r>
      <rPr>
        <b/>
        <sz val="10"/>
        <color rgb="FFEFAB31"/>
        <rFont val="Verdana"/>
      </rPr>
      <t>Colaboradores por gênero e região do segmento Siderurgia (Brasil)</t>
    </r>
    <r>
      <rPr>
        <b/>
        <sz val="10"/>
        <color rgb="FFFF9900"/>
        <rFont val="Verdana"/>
      </rPr>
      <t>¹</t>
    </r>
  </si>
  <si>
    <t>Total segmento Siderurgia (Brasil)</t>
  </si>
  <si>
    <r>
      <rPr>
        <sz val="8"/>
        <color rgb="FF000000"/>
        <rFont val="Verdana"/>
      </rPr>
      <t>¹ Considera os colaboradores efetivos contratados nas categorias CLT, Programa Aprendiz e Programa Capacitar</t>
    </r>
    <r>
      <rPr>
        <b/>
        <sz val="8"/>
        <color rgb="FFFF0000"/>
        <rFont val="Verdana"/>
      </rPr>
      <t xml:space="preserve"> </t>
    </r>
    <r>
      <rPr>
        <sz val="8"/>
        <color rgb="FF000000"/>
        <rFont val="Verdana"/>
      </rPr>
      <t>na data-base de 31 de dezembro de cada ano nas unidades UPV, Porto Real, Paraná e Prada (Distribuição e Embalagens). Todos atuam em jornada integral.</t>
    </r>
  </si>
  <si>
    <r>
      <rPr>
        <b/>
        <sz val="10"/>
        <color rgb="FFEFAB31"/>
        <rFont val="Verdana"/>
      </rPr>
      <t>Colaboradores por gênero e tipo de contrato do segmento Siderurgia (exterior)</t>
    </r>
    <r>
      <rPr>
        <b/>
        <sz val="10"/>
        <color rgb="FFFF9900"/>
        <rFont val="Verdana"/>
      </rPr>
      <t>¹</t>
    </r>
  </si>
  <si>
    <t>Prazo determinado (Programa Aprendiz)</t>
  </si>
  <si>
    <t>Total Segmento Siderurgia (exterior)</t>
  </si>
  <si>
    <r>
      <rPr>
        <sz val="8"/>
        <color rgb="FF000000"/>
        <rFont val="Verdana"/>
      </rPr>
      <t xml:space="preserve">¹ Considera os colaboradores efetivos em 31 de dezembro de cada ano. </t>
    </r>
    <r>
      <rPr>
        <sz val="8"/>
        <color rgb="FF000000"/>
        <rFont val="Verdana"/>
      </rPr>
      <t>Todos atuam no exterior, sendo 97% dos colaboradores atuantes em jornada integral.</t>
    </r>
  </si>
  <si>
    <r>
      <rPr>
        <b/>
        <sz val="10"/>
        <color rgb="FFEFAB31"/>
        <rFont val="Verdana"/>
      </rPr>
      <t>Número total de terceiros</t>
    </r>
    <r>
      <rPr>
        <b/>
        <sz val="10"/>
        <color theme="4"/>
        <rFont val="Verdana"/>
      </rPr>
      <t>¹</t>
    </r>
  </si>
  <si>
    <t>Segmento Siderurgia (Brasil)</t>
  </si>
  <si>
    <t>Segmento Siderurgia (exterior)</t>
  </si>
  <si>
    <t xml:space="preserve">¹ Abrange as operações no Brasil e no exterior. Os terceiros que atuam nas unidades da CSN estão relacionados a contratos de terceirização de atividades e processos, como serviços de vigilância, limpeza, manutenção, transporte, obras civis, informática e montagem de equipamentos. A contabilização foi realizada por contagem direta, considerando tanto trabalhadores em tempo integral quanto parcial. Os dados têm como base o número de trabalhadores ao término do período de relato. A fiscalização da regularidade trabalhista das empresas contratadas responsáveis por esses serviços é conduzida por meio do Núcleo de Gestão de Terceiros. </t>
  </si>
  <si>
    <r>
      <rPr>
        <b/>
        <sz val="10"/>
        <color rgb="FFEFAB31"/>
        <rFont val="Verdana"/>
      </rPr>
      <t>Contratações e desligamentos do segmento Siderurgia (Brasil)</t>
    </r>
    <r>
      <rPr>
        <b/>
        <sz val="10"/>
        <color rgb="FFFF9900"/>
        <rFont val="Verdana"/>
      </rPr>
      <t>¹</t>
    </r>
  </si>
  <si>
    <t xml:space="preserve">¹ Considera os colaboradores efetivos nas categorias CLT, Programa Aprendiz e Programa Capacitar. </t>
  </si>
  <si>
    <r>
      <rPr>
        <b/>
        <sz val="10"/>
        <color rgb="FFEFAB31"/>
        <rFont val="Verdana"/>
      </rPr>
      <t>Taxas de contratação e rotatividade do segmento Siderurgia (Brasil)</t>
    </r>
    <r>
      <rPr>
        <b/>
        <sz val="10"/>
        <color rgb="FFFF9900"/>
        <rFont val="Verdana"/>
      </rPr>
      <t>¹</t>
    </r>
  </si>
  <si>
    <r>
      <rPr>
        <b/>
        <sz val="8"/>
        <color rgb="FFEFAB31"/>
        <rFont val="Verdana"/>
      </rPr>
      <t>Taxa de contratação</t>
    </r>
    <r>
      <rPr>
        <b/>
        <sz val="8"/>
        <color rgb="FFFF9900"/>
        <rFont val="Verdana"/>
      </rPr>
      <t>²</t>
    </r>
  </si>
  <si>
    <t>Taxa de rotatividade</t>
  </si>
  <si>
    <r>
      <rPr>
        <sz val="8"/>
        <color rgb="FF000000"/>
        <rFont val="Verdana"/>
      </rPr>
      <t xml:space="preserve">¹ Considera os colaboradores efetivos nas categorias CLT, Programa Aprendiz e Programa Capacitar.
² A taxa de contratação é calculada como o número de admitidos no mês sobre o </t>
    </r>
    <r>
      <rPr>
        <i/>
        <sz val="8"/>
        <color rgb="FF000000"/>
        <rFont val="Verdana"/>
      </rPr>
      <t>headcount</t>
    </r>
    <r>
      <rPr>
        <sz val="8"/>
        <color rgb="FF000000"/>
        <rFont val="Verdana"/>
      </rPr>
      <t xml:space="preserve"> efetivo do mês. Para os dados anuais, foram somadas as taxas mensais. </t>
    </r>
  </si>
  <si>
    <r>
      <rPr>
        <b/>
        <sz val="10"/>
        <color rgb="FFEFAB31"/>
        <rFont val="Verdana"/>
      </rPr>
      <t>Contratações e desligamentos do segmento Siderurgia (Exterior)</t>
    </r>
    <r>
      <rPr>
        <b/>
        <sz val="10"/>
        <color rgb="FFFF9900"/>
        <rFont val="Verdana"/>
      </rPr>
      <t>¹</t>
    </r>
  </si>
  <si>
    <t>¹ Considera os colaboradores efetivos.</t>
  </si>
  <si>
    <r>
      <rPr>
        <b/>
        <sz val="10"/>
        <color rgb="FFEFAB31"/>
        <rFont val="Verdana"/>
      </rPr>
      <t>Taxas de contratação e rotatividade do segmento Siderurgia (exterior)</t>
    </r>
    <r>
      <rPr>
        <b/>
        <sz val="10"/>
        <color rgb="FFFF9900"/>
        <rFont val="Verdana"/>
      </rPr>
      <t>¹</t>
    </r>
  </si>
  <si>
    <t xml:space="preserve">Taxa de rotatividade³ </t>
  </si>
  <si>
    <r>
      <rPr>
        <b/>
        <sz val="9"/>
        <color rgb="FFEFAB31"/>
        <rFont val="Verdana"/>
      </rPr>
      <t>Taxa de rotatividade</t>
    </r>
    <r>
      <rPr>
        <b/>
        <sz val="9"/>
        <color rgb="FFFF9900"/>
        <rFont val="Verdana"/>
      </rPr>
      <t>³</t>
    </r>
  </si>
  <si>
    <r>
      <rPr>
        <sz val="8"/>
        <color rgb="FF000000"/>
        <rFont val="Verdana"/>
      </rPr>
      <t>¹ Considera os colaboradores efetivos.
²  A taxa de contratação é calculada como o número de admitidos no</t>
    </r>
    <r>
      <rPr>
        <sz val="8"/>
        <color rgb="FF000000"/>
        <rFont val="Verdana"/>
      </rPr>
      <t xml:space="preserve"> ano </t>
    </r>
    <r>
      <rPr>
        <sz val="8"/>
        <color rgb="FF000000"/>
        <rFont val="Verdana"/>
      </rPr>
      <t xml:space="preserve">sobre o </t>
    </r>
    <r>
      <rPr>
        <i/>
        <sz val="8"/>
        <color rgb="FF000000"/>
        <rFont val="Verdana"/>
      </rPr>
      <t>headcount</t>
    </r>
    <r>
      <rPr>
        <sz val="8"/>
        <color rgb="FF000000"/>
        <rFont val="Verdana"/>
      </rPr>
      <t xml:space="preserve"> efetivo do</t>
    </r>
    <r>
      <rPr>
        <sz val="8"/>
        <color rgb="FF000000"/>
        <rFont val="Verdana"/>
      </rPr>
      <t xml:space="preserve"> ano.</t>
    </r>
    <r>
      <rPr>
        <sz val="8"/>
        <color rgb="FF000000"/>
        <rFont val="Verdana"/>
      </rPr>
      <t xml:space="preserve"> 
³ A taxa de rotatividade é calculada como o número de desligados no </t>
    </r>
    <r>
      <rPr>
        <sz val="8"/>
        <color rgb="FF000000"/>
        <rFont val="Verdana"/>
      </rPr>
      <t>ano</t>
    </r>
    <r>
      <rPr>
        <sz val="8"/>
        <color rgb="FF000000"/>
        <rFont val="Verdana"/>
      </rPr>
      <t xml:space="preserve"> sobre o </t>
    </r>
    <r>
      <rPr>
        <i/>
        <sz val="8"/>
        <color rgb="FF000000"/>
        <rFont val="Verdana"/>
      </rPr>
      <t>headcount</t>
    </r>
    <r>
      <rPr>
        <sz val="8"/>
        <color rgb="FF000000"/>
        <rFont val="Verdana"/>
      </rPr>
      <t xml:space="preserve"> efetivo do </t>
    </r>
    <r>
      <rPr>
        <sz val="8"/>
        <color rgb="FF000000"/>
        <rFont val="Verdana"/>
      </rPr>
      <t xml:space="preserve">ano. </t>
    </r>
  </si>
  <si>
    <r>
      <rPr>
        <b/>
        <sz val="10"/>
        <color rgb="FFEFAB31"/>
        <rFont val="Verdana"/>
      </rPr>
      <t>Média de horas de treinamento por colaborador do segmento Siderurgia (Brasil)</t>
    </r>
    <r>
      <rPr>
        <b/>
        <sz val="10"/>
        <color rgb="FFFF9900"/>
        <rFont val="Verdana"/>
      </rPr>
      <t>¹</t>
    </r>
  </si>
  <si>
    <r>
      <rPr>
        <sz val="8"/>
        <color rgb="FF000000"/>
        <rFont val="Verdana"/>
      </rPr>
      <t xml:space="preserve">¹ Considera os colaboradores efetivos nas categorias CLT, Programa Aprendiz, Programa Capacitar, Programa Estágio. A média é calculada como o total de horas de treinamento promovidas no ano dividido pelo </t>
    </r>
    <r>
      <rPr>
        <i/>
        <sz val="8"/>
        <color rgb="FF000000"/>
        <rFont val="Verdana"/>
      </rPr>
      <t>headcount</t>
    </r>
    <r>
      <rPr>
        <sz val="8"/>
        <color rgb="FF000000"/>
        <rFont val="Verdana"/>
      </rPr>
      <t xml:space="preserve"> em 31/12.</t>
    </r>
  </si>
  <si>
    <r>
      <rPr>
        <b/>
        <sz val="10"/>
        <color rgb="FFEFAB31"/>
        <rFont val="Verdana"/>
      </rPr>
      <t>Média de horas de treinamento por colaborador do segmento Siderurgia (exterior)</t>
    </r>
    <r>
      <rPr>
        <b/>
        <sz val="10"/>
        <color rgb="FFFF9900"/>
        <rFont val="Verdana"/>
      </rPr>
      <t>¹</t>
    </r>
  </si>
  <si>
    <t>Lusosider</t>
  </si>
  <si>
    <t>SWT</t>
  </si>
  <si>
    <r>
      <rPr>
        <sz val="8"/>
        <color theme="1"/>
        <rFont val="Verdana"/>
      </rPr>
      <t>¹ Considera os colaboradores efetivos. A média é calculada como o total de horas de treinamento promovidas no ano dividido pelo</t>
    </r>
    <r>
      <rPr>
        <i/>
        <sz val="8"/>
        <color theme="1"/>
        <rFont val="Verdana"/>
      </rPr>
      <t xml:space="preserve"> headcount</t>
    </r>
    <r>
      <rPr>
        <sz val="8"/>
        <color theme="1"/>
        <rFont val="Verdana"/>
      </rPr>
      <t xml:space="preserve"> em 31/12. A SWT não possui o controle por nível funcional.</t>
    </r>
  </si>
  <si>
    <r>
      <rPr>
        <b/>
        <sz val="10"/>
        <color rgb="FFEFAB31"/>
        <rFont val="Verdana"/>
      </rPr>
      <t>Percentual de colaboradores submetidos a avaliação de desempenho do segmento Siderurgia (Brasil)</t>
    </r>
    <r>
      <rPr>
        <b/>
        <sz val="10"/>
        <color rgb="FFFF9900"/>
        <rFont val="Verdana"/>
      </rPr>
      <t>¹</t>
    </r>
  </si>
  <si>
    <r>
      <rPr>
        <sz val="8"/>
        <color rgb="FF000000"/>
        <rFont val="Verdana"/>
      </rPr>
      <t>¹ Considera os colaboradores efetivos nas categorias CLT e Programa Capacitar. Não abrange SWT e Lusosider, pois as respectivas empresas possuem processos corporativos de avaliação de desempenho dos colaboradores</t>
    </r>
    <r>
      <rPr>
        <sz val="8"/>
        <color rgb="FF000000"/>
        <rFont val="Verdana"/>
      </rPr>
      <t xml:space="preserve"> com diferentes metodologias</t>
    </r>
    <r>
      <rPr>
        <sz val="8"/>
        <color rgb="FF000000"/>
        <rFont val="Verdana"/>
      </rPr>
      <t>. O percentual é calculado sobre o total de colaboradores em 31/12 que realizaram avaliação de desempenho no ano, dividido pelo total de colaboradores em 31/12 elegíveis à realização de avaliação de desempenho no ano.</t>
    </r>
    <r>
      <rPr>
        <b/>
        <sz val="8"/>
        <color rgb="FF000000"/>
        <rFont val="Verdana"/>
      </rPr>
      <t xml:space="preserve">
</t>
    </r>
    <r>
      <rPr>
        <sz val="8"/>
        <color rgb="FF000000"/>
        <rFont val="Verdana"/>
      </rPr>
      <t xml:space="preserve">² Não foi realizado o Ciclo de Gente em 2024. </t>
    </r>
  </si>
  <si>
    <r>
      <rPr>
        <b/>
        <sz val="10"/>
        <color rgb="FFEFAB31"/>
        <rFont val="Verdana"/>
      </rPr>
      <t>Diversidade de gênero por nível funcional do segmento Siderurgia (Brasil)</t>
    </r>
    <r>
      <rPr>
        <b/>
        <sz val="10"/>
        <color rgb="FFFF9900"/>
        <rFont val="Verdana"/>
      </rPr>
      <t>¹</t>
    </r>
  </si>
  <si>
    <t xml:space="preserve">¹ Considera os colaboradores efetivos contratados nas categorias CLT, Programa Aprendiz, Programa Capacitar na data-base de 31 de dezembro de cada ano. </t>
  </si>
  <si>
    <r>
      <rPr>
        <b/>
        <sz val="10"/>
        <color rgb="FFEFAB31"/>
        <rFont val="Verdana"/>
      </rPr>
      <t>Diversidade de faixa etária por nível funcional do segmento Siderurgia (Brasil)</t>
    </r>
    <r>
      <rPr>
        <b/>
        <sz val="10"/>
        <color rgb="FFFF9900"/>
        <rFont val="Verdana"/>
      </rPr>
      <t>¹</t>
    </r>
  </si>
  <si>
    <t>Diversidade étnico-racial do segmento Siderurgia (Brasil) por nível funcional em 2024¹</t>
  </si>
  <si>
    <t>Executive</t>
  </si>
  <si>
    <t>Leadership</t>
  </si>
  <si>
    <t>Specialist</t>
  </si>
  <si>
    <t>Engineer</t>
  </si>
  <si>
    <t>Higher Level</t>
  </si>
  <si>
    <t>Technician</t>
  </si>
  <si>
    <t>Administrative</t>
  </si>
  <si>
    <t>Operational</t>
  </si>
  <si>
    <t>Capacitar Program</t>
  </si>
  <si>
    <t>Apprentice Program</t>
  </si>
  <si>
    <t>Trainee Program</t>
  </si>
  <si>
    <t>¹ Considera os colaboradores efetivos contratados nas categorias CLT, Programa Aprendiz e Programa Capacitar na data-base de 31 de dezembro</t>
  </si>
  <si>
    <t>Diversidade étnico-racial do segmento Siderurgia (Brasil) por nível funcional em 2025¹</t>
  </si>
  <si>
    <r>
      <rPr>
        <b/>
        <sz val="10"/>
        <color rgb="FFEFAB31"/>
        <rFont val="Verdana"/>
      </rPr>
      <t>Diversidade de gênero por nível funcional do segmento Siderurgia (exterior)</t>
    </r>
    <r>
      <rPr>
        <b/>
        <sz val="10"/>
        <color rgb="FFFF9900"/>
        <rFont val="Verdana"/>
      </rPr>
      <t>¹</t>
    </r>
  </si>
  <si>
    <t>¹ Considera os colaboradores efetivos na data-base de 31 de dezembro de cada ano.</t>
  </si>
  <si>
    <r>
      <rPr>
        <b/>
        <sz val="10"/>
        <color rgb="FFEFAB31"/>
        <rFont val="Verdana"/>
      </rPr>
      <t>Diversidade de faixa etária por nível funcional do segmento Siderurgia (exterior)</t>
    </r>
    <r>
      <rPr>
        <b/>
        <sz val="10"/>
        <color rgb="FFFF9900"/>
        <rFont val="Verdana"/>
      </rPr>
      <t>¹</t>
    </r>
  </si>
  <si>
    <t xml:space="preserve">¹ Considera os colaboradores efetivos na data-base de 31 de dezembro de cada ano. </t>
  </si>
  <si>
    <r>
      <rPr>
        <b/>
        <sz val="10"/>
        <color rgb="FFEFAB31"/>
        <rFont val="Verdana"/>
      </rPr>
      <t>Proporção da média salarial das mulheres em relação à dos homens por nível funcional do segmento Siderurgia (Brasil)</t>
    </r>
    <r>
      <rPr>
        <b/>
        <sz val="10"/>
        <color rgb="FFFF9900"/>
        <rFont val="Verdana"/>
      </rPr>
      <t>¹</t>
    </r>
  </si>
  <si>
    <t>CSN Siderurgia</t>
  </si>
  <si>
    <t>¹ Considera os colaboradores efetivos nas categorias CLT, Programa Aprendiz, Programa Capacitar e Programa Trainee. O cálculo do indicador não considera fatores como tempo de casa, área de especialidade e acordos coletivos aplicáveis a categorias específicas. Por isso, há a ocorrência de diferenças salariais. A remuneração de cada função é definida a partir de pesquisas de mercado seguindo metodologia da Hay Group e não considera gênero como critério para a definição da remuneração.</t>
  </si>
  <si>
    <r>
      <rPr>
        <b/>
        <sz val="10"/>
        <color rgb="FFEFAB31"/>
        <rFont val="Verdana"/>
      </rPr>
      <t>Proporção da média salarial das mulheres em relação à dos homens por nível funcional do segmento Siderurgia (exterior)</t>
    </r>
    <r>
      <rPr>
        <b/>
        <sz val="10"/>
        <color rgb="FFFF9900"/>
        <rFont val="Verdana"/>
      </rPr>
      <t>¹</t>
    </r>
  </si>
  <si>
    <r>
      <rPr>
        <b/>
        <sz val="10"/>
        <color rgb="FFEFAB31"/>
        <rFont val="Verdana"/>
      </rPr>
      <t>Lusosider</t>
    </r>
    <r>
      <rPr>
        <b/>
        <sz val="10"/>
        <color rgb="FFFF9900"/>
        <rFont val="Verdana"/>
      </rPr>
      <t>²</t>
    </r>
  </si>
  <si>
    <t>¹ Considera os colaboradores efetivos. Dados apurados sobre a remuneração por hora de trabalho.
² Dados agrupados nas categorias Executivo e Liderança diante do quadro reduzido de colaboradores.</t>
  </si>
  <si>
    <r>
      <rPr>
        <b/>
        <sz val="10"/>
        <color rgb="FFEFAB31"/>
        <rFont val="Verdana"/>
      </rPr>
      <t>Indicadores de saúde e segurança do segmento Siderurgia (Brasil)</t>
    </r>
    <r>
      <rPr>
        <b/>
        <vertAlign val="superscript"/>
        <sz val="10"/>
        <color rgb="FFFF9900"/>
        <rFont val="Verdana"/>
      </rPr>
      <t xml:space="preserve">1 2 3 </t>
    </r>
  </si>
  <si>
    <r>
      <rPr>
        <sz val="8"/>
        <color rgb="FF000000"/>
        <rFont val="Verdana"/>
      </rPr>
      <t xml:space="preserve">¹ Considera os colaboradores efetivos nas categorias CLT, Programa Aprendiz, Programa Capacitar e Programa Trainee e os terceiros. Não considera as unidades da Prada. </t>
    </r>
    <r>
      <rPr>
        <sz val="8"/>
        <color rgb="FF000000"/>
        <rFont val="Verdana"/>
      </rPr>
      <t xml:space="preserve">Tipos de acidente de trabalho podem incluir fatalidade, amputação de membros, laceração, fratura, queimaduras, entre outros. Os maiores riscos de lesões de alta consequência estão relacionadas às atividades críticas mapeadas e tratadas no Manual de Gestão de SSO. São consideradas atividades críticas a movimentação de veículos e equipamentos móveis, bloqueios de energia, serviço em eletricidade, movimentação de carga, trabalho em altura, trabalho a quente, contato com partes móveis, produtos químicos perigosos, espaço confinado, gases e líquidos inflamáveis. A identificação dos riscos em saúde e segurança é realizada utilizando metodologias qualitativas e/ou quantitativas reconhecidas internacionalmente (NBR ISO 31000:2018) e apropriadas a cada situação. O aumento no número de acidentes registráveis acompanhou o crescimento das horas-homem trabalhadas, refletido na estabilidade da taxa de frequência de acidentes registráveis. </t>
    </r>
    <r>
      <rPr>
        <sz val="8"/>
        <color rgb="FF000000"/>
        <rFont val="Verdana"/>
      </rPr>
      <t xml:space="preserve">
² Índices calculados com o fator de 200 mil horas-homem trabalhadas.
³ Os acidentes reportáveis pessoais registrados ao longo de 2025 foram acidente sem afastamento (SAF) e acidente com afastamento (CAF).</t>
    </r>
  </si>
  <si>
    <r>
      <rPr>
        <b/>
        <sz val="10"/>
        <color rgb="FFEFAB31"/>
        <rFont val="Verdana"/>
      </rPr>
      <t xml:space="preserve">Indicadores de saúde e segurança do segmento Siderurgia (exterior) </t>
    </r>
    <r>
      <rPr>
        <b/>
        <vertAlign val="superscript"/>
        <sz val="10"/>
        <color rgb="FFEFAB31"/>
        <rFont val="Verdana"/>
      </rPr>
      <t>1</t>
    </r>
    <r>
      <rPr>
        <b/>
        <sz val="10"/>
        <color rgb="FFEFAB31"/>
        <rFont val="Verdana"/>
      </rPr>
      <t xml:space="preserve"> </t>
    </r>
    <r>
      <rPr>
        <b/>
        <vertAlign val="superscript"/>
        <sz val="10"/>
        <color theme="4"/>
        <rFont val="Verdana"/>
      </rPr>
      <t xml:space="preserve">2 3 </t>
    </r>
  </si>
  <si>
    <r>
      <rPr>
        <sz val="8"/>
        <color theme="1"/>
        <rFont val="Verdana"/>
      </rPr>
      <t>¹ Considera os colaboradores efetivos e os terceiros</t>
    </r>
    <r>
      <rPr>
        <sz val="8"/>
        <color rgb="FFFF0000"/>
        <rFont val="Verdana"/>
      </rPr>
      <t xml:space="preserve">. </t>
    </r>
    <r>
      <rPr>
        <sz val="8"/>
        <color theme="1"/>
        <rFont val="Verdana"/>
      </rPr>
      <t>A metodologia de classificação de acidentes de "Siderurgia (exterior)" foi padronizada com a do Brasil a partir de 2024.
² Taxas calculadas com o fator de 200 mil horas-homem trabalhadas.</t>
    </r>
  </si>
  <si>
    <t>SASB EM-IS-320a.1 | (1) Taxa total de incidentes registráveis (TRIR), (2) taxa de fatalidade e (3) taxa de frequência de quase acidentes (NMFR) para (a) funcionários em tempo integral e (b) funcionários contratados</t>
  </si>
  <si>
    <t>Indicadores de saúde e segurança conforme padrão OSHA do segmento Siderurgia (Brasil)</t>
  </si>
  <si>
    <r>
      <rPr>
        <sz val="10"/>
        <color theme="1"/>
        <rFont val="Verdana"/>
      </rPr>
      <t>Índice de frequência de quase acidentes (</t>
    </r>
    <r>
      <rPr>
        <i/>
        <sz val="10"/>
        <color theme="1"/>
        <rFont val="Verdana"/>
      </rPr>
      <t>near miss</t>
    </r>
    <r>
      <rPr>
        <sz val="10"/>
        <color theme="1"/>
        <rFont val="Verdana"/>
      </rPr>
      <t>)¹</t>
    </r>
  </si>
  <si>
    <t>Índice de frequência de incidentes registráveis¹</t>
  </si>
  <si>
    <t>Índice de frequência de acidentes fatais¹</t>
  </si>
  <si>
    <t>¹ Índices calculados com o fator de 200 mil horas-homem trabalhadas.</t>
  </si>
  <si>
    <t>Indicadores de saúde e segurança conforme padrão OSHA do segmento Siderurgia (exterior)</t>
  </si>
  <si>
    <t>Índice de frequência de incidentes fatais¹</t>
  </si>
  <si>
    <t>¹ Taxas calculadas com o fator de 200 mil horas-homem trabalhadas. A metodologia de classificação de acidentes de "Siderurgia (exterior)" foi padronizada com a do Brasil a partir de 2024.</t>
  </si>
  <si>
    <t>Indicadores de fornecedores do segmento Siderurgia (Brasil)</t>
  </si>
  <si>
    <t>Indicadores de fornecedores do segmento Siderurgia (exterior)</t>
  </si>
  <si>
    <r>
      <rPr>
        <sz val="10"/>
        <color rgb="FF000000"/>
        <rFont val="Verdana"/>
      </rPr>
      <t>Dispêndios (</t>
    </r>
    <r>
      <rPr>
        <sz val="10"/>
        <color rgb="FF000000"/>
        <rFont val="Calibri"/>
      </rPr>
      <t>€</t>
    </r>
    <r>
      <rPr>
        <sz val="10"/>
        <color rgb="FF000000"/>
        <rFont val="Verdana"/>
      </rPr>
      <t xml:space="preserve"> milhões)</t>
    </r>
  </si>
  <si>
    <t>Percentual de gastos com fornecedores locais¹ do segmento Siderurgia</t>
  </si>
  <si>
    <t>Siderurgia (Brasil)</t>
  </si>
  <si>
    <t xml:space="preserve">¹ No Brasil, fornecedores locais são considerados aqueles que estão alocados dentro dos estados em que a CSN possui operação. Nos demais países, fornecedores locais são aqueles alocados dentro do mesmo país em que a CSN possui operação. </t>
  </si>
  <si>
    <t>SASB EM-IS-430a.1 | Discussão do processo de gerenciamento de riscos de fornecimento de minério de ferro e/ou carvão metalúrgico decorrentes de questões ambientais e sociais</t>
  </si>
  <si>
    <r>
      <rPr>
        <sz val="10"/>
        <color theme="1"/>
        <rFont val="Verdana"/>
      </rPr>
      <t xml:space="preserve">Utilizamos a Matriz de Riscos ESG da Cadeira de Fornecimento para avaliar os riscos ambientais e sociais na cadeia de suprimentos de minério de ferro e carvão coqueificável, com base nas categorias de compras. A abordagem adotada busca antecipar impactos positivos e negativos dos bens e serviços adquiridos, exigindo uma compreensão detalhada da estrutura e complexidade da cadeia de suprimentos. Em cada uma das macro categorias, O Grupo CSN avaliou a materialidade dos potenciais hotspots. 
Na categoria Minérios e Minerais, na qual se enquadra o minério de ferro, foram identificados altos níveis de corresponsabilidade e risco ambiental classificados com criticidade "muito alta". Os principais riscos incluem emissões de gases de efeito estufa (GEE) e consumo de energia, qualidade do ar, água e efluentes, resíduos e gestão de materiais perigosos, impacto à biodiversidade, relacionamento com a comunidade, trabalho forçado, remuneração justa, jornada de trabalho, procedência das matérias-primas, assédio e discriminação, além de integridade.
O coque foi classificado na categoria "Não metais e redutores fósseis", apresentando risco ambiental e criticidade de nível "médio" que incluem emissões de GEE e consumo de energia, qualidade do ar, água e efluentes, resíduos e gestão de materiais perigosos e integridade.
Para mitigar esses riscos, a CSN adota processos estruturados de compras, avaliações de fornecedores e a formalização de contratos que incluem cláusulas de força maior, sanções, anticorrupção e </t>
    </r>
    <r>
      <rPr>
        <i/>
        <sz val="10"/>
        <color theme="1"/>
        <rFont val="Verdana"/>
      </rPr>
      <t>compliance</t>
    </r>
    <r>
      <rPr>
        <sz val="10"/>
        <color theme="1"/>
        <rFont val="Verdana"/>
      </rPr>
      <t xml:space="preserve">. Além disso, foi desenvolvido um Código de Conduta para Fornecedores (em fase de aprovação), abrangendo todos os aspectos da Matriz de Riscos ESG da Cadeia de Fornecimento.
Os contratos padrão para carvão metalúrgico preveem a declaração de Força Maior em situações como desastres naturais (terremotos, enchentes, raios, incêndios, furacões), conflitos armados, greves, interrupções no transporte ferroviário e restrições governamentais às exportações e importações. Caso a condição de força maior se estenda por mais de quatro meses, há a possibilidade de rescisão antecipada do contrato.
O Grupo CSN reconhece a importância das auditorias nos </t>
    </r>
    <r>
      <rPr>
        <i/>
        <sz val="10"/>
        <color theme="1"/>
        <rFont val="Verdana"/>
      </rPr>
      <t>sites</t>
    </r>
    <r>
      <rPr>
        <sz val="10"/>
        <color theme="1"/>
        <rFont val="Verdana"/>
      </rPr>
      <t xml:space="preserve"> dos fornecedores para a garantia da qualidade e da conformidade dos produtos e serviços fornecidos. Os principais benefícios dessa prática incluem a redução de problemas operacionais, a melhoria na gestão de fornecedores, o aumento da eficiência e a garantia de conformidade.
No Grupo CSN, as auditorias podem ser conduzidas de diferentes formas. As auditorias internas (primeira parte) são realizadas por empregados da CSN diretamente nos </t>
    </r>
    <r>
      <rPr>
        <i/>
        <sz val="10"/>
        <color theme="1"/>
        <rFont val="Verdana"/>
      </rPr>
      <t>sites</t>
    </r>
    <r>
      <rPr>
        <sz val="10"/>
        <color theme="1"/>
        <rFont val="Verdana"/>
      </rPr>
      <t xml:space="preserve"> dos fornecedores ou nas frentes de trabalho. Na fase da homologação, são solicitados certificados emitidos por organismos certificadores independentes (terceira parte), como ABNT e Inmetro. Além disso, como parte do fluxo de homologação, a CSN aplica questionários de autoavaliação (</t>
    </r>
    <r>
      <rPr>
        <i/>
        <sz val="10"/>
        <color theme="1"/>
        <rFont val="Verdana"/>
      </rPr>
      <t>self-assessment</t>
    </r>
    <r>
      <rPr>
        <sz val="10"/>
        <color theme="1"/>
        <rFont val="Verdana"/>
      </rPr>
      <t>) para analisar os riscos ESG associados aos fornecedores.</t>
    </r>
  </si>
  <si>
    <t>GRI 103-2 | Consumo de Energia e Autogeração Dentro da Organização</t>
  </si>
  <si>
    <r>
      <rPr>
        <b/>
        <sz val="10"/>
        <color rgb="FFEFAB31"/>
        <rFont val="Verdana"/>
      </rPr>
      <t>Energia gerada pelo consumo de combustíveis e aquisição de eletricidade do segmento Siderurgia (GJ)</t>
    </r>
    <r>
      <rPr>
        <b/>
        <sz val="10"/>
        <color rgb="FFFF9900"/>
        <rFont val="Verdana"/>
      </rPr>
      <t>¹</t>
    </r>
  </si>
  <si>
    <t>Carvão EAF/CSN</t>
  </si>
  <si>
    <r>
      <rPr>
        <sz val="10"/>
        <color theme="1"/>
        <rFont val="Verdana"/>
      </rPr>
      <t>Coque de carvão/</t>
    </r>
    <r>
      <rPr>
        <i/>
        <sz val="10"/>
        <color theme="1"/>
        <rFont val="Verdana"/>
      </rPr>
      <t>Small coke</t>
    </r>
    <r>
      <rPr>
        <sz val="10"/>
        <color theme="1"/>
        <rFont val="Verdana"/>
      </rPr>
      <t>/CSN</t>
    </r>
  </si>
  <si>
    <t>Coque verde de petróleo</t>
  </si>
  <si>
    <r>
      <rPr>
        <i/>
        <sz val="10"/>
        <color theme="1"/>
        <rFont val="Verdana"/>
      </rPr>
      <t>Diesel</t>
    </r>
    <r>
      <rPr>
        <sz val="10"/>
        <color theme="1"/>
        <rFont val="Verdana"/>
      </rPr>
      <t>/Brasil</t>
    </r>
  </si>
  <si>
    <t>Eletricidade autogerada consumida internamente</t>
  </si>
  <si>
    <t>Vapor autogerado consumida internamente</t>
  </si>
  <si>
    <r>
      <rPr>
        <sz val="8"/>
        <color theme="1"/>
        <rFont val="Verdana"/>
      </rPr>
      <t xml:space="preserve">¹ Não há aquisição de outros tipos de energia e venda de energia. Fatores de conversão: Balanço Energético Nacional, GHG Protocol e dados específicos da CSN. Dados de 2023 e de 2024 reapresentados. </t>
    </r>
    <r>
      <rPr>
        <b/>
        <sz val="8"/>
        <color theme="1"/>
        <rFont val="Verdana"/>
      </rPr>
      <t>GRI 2-4</t>
    </r>
  </si>
  <si>
    <t>GRI 103-3 | Consumo de Energia Upstream e Downstream</t>
  </si>
  <si>
    <t>Consumo de energia fora da Companhia (Brasil e Exterior) (GJ)</t>
  </si>
  <si>
    <t xml:space="preserve">Siderurgia </t>
  </si>
  <si>
    <t>GRI 103-4 | Intensidade energética</t>
  </si>
  <si>
    <t>Intensidade energética do segmento Siderurgia</t>
  </si>
  <si>
    <t>Consumo de energia (GJ) dividido por tonelada de aço bruto¹</t>
  </si>
  <si>
    <t>¹ Segundo metodologia da World Steel Association (WSA) com consolidação das unidades UPV e SWT.</t>
  </si>
  <si>
    <t>Emissões brutas de GEE do segmento Siderurgia (tCO2e)¹</t>
  </si>
  <si>
    <t>Siderurgia (exterior)</t>
  </si>
  <si>
    <t>Escopo 2²</t>
  </si>
  <si>
    <t>¹ Os gases incluídos no cálculo são Dióxido de carbono (CO2), Metano (CH4),  Óxido Nitroso (N2O), Hidrofluorcarbonetos (HFCs), Perfluorcarbonos (PFCs), Hexafluoreto de enxofre (SF6) e Trifluoreto de nitrogênio (NF3). Inventário elaborado conforme NBR ISO 14064-1:2007 e PBGHG Protocol, utilizando GWP do AR5 (IPCC). Dados processados via ferramenta Ecosystem (WayCarbon), com fatores de emissão baseados em IPCC (2006, 2019), PBGHGP (2019), BEN (2015, 2016), DEFRA (2021) e fontes próprias de fornecedores. O cálculo utilizou fatores de Potencial de Aquecimento Global (GWP) com horizonte de 100 anos, conforme o relatório mais recente do IPCC e também a metodologia WSA. A abordagem de consolidação foi por controle operacional.         
² Emissões de escopo 2 na abordagem de compra.</t>
  </si>
  <si>
    <r>
      <rPr>
        <b/>
        <sz val="10"/>
        <color theme="4"/>
        <rFont val="Verdana"/>
      </rPr>
      <t>Emissões biogênicas de GEE do segmento Siderurgia (Brasil e exterior) (tCO</t>
    </r>
    <r>
      <rPr>
        <b/>
        <vertAlign val="subscript"/>
        <sz val="10"/>
        <color rgb="FFFF9900"/>
        <rFont val="Verdana"/>
      </rPr>
      <t>2</t>
    </r>
    <r>
      <rPr>
        <b/>
        <sz val="10"/>
        <color rgb="FFFF9900"/>
        <rFont val="Verdana"/>
      </rPr>
      <t>e)</t>
    </r>
  </si>
  <si>
    <t>Categoria (Siderurgia Brasil)¹</t>
  </si>
  <si>
    <t>Emissões totais (tCO2e)</t>
  </si>
  <si>
    <t>Emissões biogênicas (toneladas)</t>
  </si>
  <si>
    <t>Categoria (Siderurgia Exterior)¹</t>
  </si>
  <si>
    <t>Bens e serviços adquiridos</t>
  </si>
  <si>
    <t>Atividades relacionadas a combustível e energia</t>
  </si>
  <si>
    <t>Transporte e distribuição (upstream)</t>
  </si>
  <si>
    <t>Transporte e distribuição (downstream)</t>
  </si>
  <si>
    <t>Viagens de negócios</t>
  </si>
  <si>
    <t>Ativos arrendados (upstream)</t>
  </si>
  <si>
    <t>¹ Bens de capital, Viagens de negócios, Transporte de Empregados, Ativos arrendados (upstream), Uso de produtos vendidos, Processamento de produtos vendidos, Tratamento de produtos vendidos ao final de sua vida útil, Ativos arrendados (downstream), Franquias e Investimentos não fazem parte do escopo.</t>
  </si>
  <si>
    <t>Outras categorias (upstream)</t>
  </si>
  <si>
    <t>¹Bens de capital, Uso de produtos vendidos, Tratamento de produtos vendidos ao final de sua vida útil, Ativos arrendados (downstream), Franquias e Investimentos não fazem parte do escopo.</t>
  </si>
  <si>
    <t>GRI 102-8 | Intensidade de emissões de gases de efeito estufa (GEE)</t>
  </si>
  <si>
    <t>Indicadores de intensidade de emissões de GEE relacionados à World Steel Association (WSA)</t>
  </si>
  <si>
    <t>2018 (ano-base meta)</t>
  </si>
  <si>
    <r>
      <rPr>
        <b/>
        <sz val="10"/>
        <color theme="1"/>
        <rFont val="Verdana"/>
      </rPr>
      <t>Intensidade de emissões em tCO</t>
    </r>
    <r>
      <rPr>
        <b/>
        <vertAlign val="subscript"/>
        <sz val="10"/>
        <color rgb="FF000000"/>
        <rFont val="Verdana"/>
      </rPr>
      <t>2</t>
    </r>
    <r>
      <rPr>
        <b/>
        <sz val="10"/>
        <color rgb="FF000000"/>
        <rFont val="Verdana"/>
      </rPr>
      <t xml:space="preserve">e/tonelada de aço (metodologia WSA) </t>
    </r>
    <r>
      <rPr>
        <b/>
        <sz val="10"/>
        <color rgb="FF000000"/>
        <rFont val="Aptos Narrow"/>
      </rPr>
      <t>–</t>
    </r>
    <r>
      <rPr>
        <b/>
        <sz val="10"/>
        <color rgb="FF000000"/>
        <rFont val="Verdana"/>
      </rPr>
      <t xml:space="preserve"> UPV</t>
    </r>
  </si>
  <si>
    <r>
      <rPr>
        <b/>
        <sz val="10"/>
        <color theme="1"/>
        <rFont val="Verdana"/>
      </rPr>
      <t>Intensidade de emissões em tCO</t>
    </r>
    <r>
      <rPr>
        <b/>
        <vertAlign val="subscript"/>
        <sz val="10"/>
        <color rgb="FF000000"/>
        <rFont val="Verdana"/>
      </rPr>
      <t>2</t>
    </r>
    <r>
      <rPr>
        <b/>
        <sz val="10"/>
        <color rgb="FF000000"/>
        <rFont val="Verdana"/>
      </rPr>
      <t>e/tonelada de aço (metodologia WSA) – SWT</t>
    </r>
  </si>
  <si>
    <r>
      <rPr>
        <b/>
        <sz val="10"/>
        <color theme="1"/>
        <rFont val="Verdana"/>
      </rPr>
      <t>Intensidade de emissões em tCO</t>
    </r>
    <r>
      <rPr>
        <b/>
        <vertAlign val="subscript"/>
        <sz val="10"/>
        <color rgb="FF000000"/>
        <rFont val="Verdana"/>
      </rPr>
      <t>2</t>
    </r>
    <r>
      <rPr>
        <b/>
        <sz val="10"/>
        <color rgb="FF000000"/>
        <rFont val="Verdana"/>
      </rPr>
      <t>e/tonelada de aço (metodologia WSA) – Aço CSN</t>
    </r>
  </si>
  <si>
    <t>Produção de aço UPV (ton)</t>
  </si>
  <si>
    <t>Produção de aço SWT (ton)</t>
  </si>
  <si>
    <t>Produção de aço total (UPV + SWT)</t>
  </si>
  <si>
    <r>
      <rPr>
        <sz val="10"/>
        <color theme="1"/>
        <rFont val="Verdana"/>
      </rPr>
      <t>Emissões absolutas (escopos 1, 2 e 3) – UPV (tCO</t>
    </r>
    <r>
      <rPr>
        <vertAlign val="subscript"/>
        <sz val="10"/>
        <color rgb="FF000000"/>
        <rFont val="Verdana"/>
      </rPr>
      <t>2</t>
    </r>
    <r>
      <rPr>
        <sz val="10"/>
        <color rgb="FF000000"/>
        <rFont val="Verdana"/>
      </rPr>
      <t>e)</t>
    </r>
  </si>
  <si>
    <r>
      <rPr>
        <sz val="10"/>
        <color theme="1"/>
        <rFont val="Verdana"/>
      </rPr>
      <t>Emissões absolutas (escopos 1, 2 e 3) – SWT (tCO</t>
    </r>
    <r>
      <rPr>
        <vertAlign val="subscript"/>
        <sz val="10"/>
        <color rgb="FF000000"/>
        <rFont val="Verdana"/>
      </rPr>
      <t>2</t>
    </r>
    <r>
      <rPr>
        <sz val="10"/>
        <color rgb="FF000000"/>
        <rFont val="Verdana"/>
      </rPr>
      <t>e)</t>
    </r>
  </si>
  <si>
    <r>
      <rPr>
        <sz val="10"/>
        <color theme="1"/>
        <rFont val="Verdana"/>
      </rPr>
      <t>Emissões absolutas (escopos 1, 2 e 3) – Processo Produtivo Aço (tCO</t>
    </r>
    <r>
      <rPr>
        <vertAlign val="subscript"/>
        <sz val="10"/>
        <color rgb="FF000000"/>
        <rFont val="Verdana"/>
      </rPr>
      <t>2</t>
    </r>
    <r>
      <rPr>
        <sz val="10"/>
        <color rgb="FF000000"/>
        <rFont val="Verdana"/>
      </rPr>
      <t>e)</t>
    </r>
  </si>
  <si>
    <t>SASB EM-IS-110a.1 | Emissões globais brutas do escopo 1, porcentagem coberta pelos regulamentos de limitação de emissões</t>
  </si>
  <si>
    <r>
      <rPr>
        <b/>
        <sz val="10"/>
        <color theme="4"/>
        <rFont val="Verdana"/>
      </rPr>
      <t>Emissões brutas de escopo 1 por tupo de gás do segmento Siderurgia (tCO</t>
    </r>
    <r>
      <rPr>
        <b/>
        <vertAlign val="subscript"/>
        <sz val="10"/>
        <color rgb="FFFF9900"/>
        <rFont val="Verdana"/>
      </rPr>
      <t>2</t>
    </r>
    <r>
      <rPr>
        <b/>
        <sz val="10"/>
        <color rgb="FFFF9900"/>
        <rFont val="Verdana"/>
      </rPr>
      <t>e)</t>
    </r>
  </si>
  <si>
    <t>CO2</t>
  </si>
  <si>
    <r>
      <rPr>
        <sz val="10"/>
        <color theme="1"/>
        <rFont val="Verdana"/>
      </rPr>
      <t>CH</t>
    </r>
    <r>
      <rPr>
        <vertAlign val="subscript"/>
        <sz val="10"/>
        <color rgb="FF000000"/>
        <rFont val="Verdana"/>
      </rPr>
      <t>4</t>
    </r>
  </si>
  <si>
    <r>
      <rPr>
        <sz val="10"/>
        <color theme="1"/>
        <rFont val="Verdana"/>
      </rPr>
      <t>N</t>
    </r>
    <r>
      <rPr>
        <vertAlign val="subscript"/>
        <sz val="10"/>
        <color rgb="FF000000"/>
        <rFont val="Verdana"/>
      </rPr>
      <t>2</t>
    </r>
    <r>
      <rPr>
        <sz val="10"/>
        <color rgb="FF000000"/>
        <rFont val="Verdana"/>
      </rPr>
      <t>O</t>
    </r>
  </si>
  <si>
    <t>HFCs</t>
  </si>
  <si>
    <t>PFCs</t>
  </si>
  <si>
    <r>
      <rPr>
        <sz val="10"/>
        <color theme="1"/>
        <rFont val="Verdana"/>
      </rPr>
      <t>SF</t>
    </r>
    <r>
      <rPr>
        <vertAlign val="subscript"/>
        <sz val="10"/>
        <color rgb="FF000000"/>
        <rFont val="Verdana"/>
      </rPr>
      <t>6</t>
    </r>
  </si>
  <si>
    <r>
      <rPr>
        <sz val="10"/>
        <color theme="1"/>
        <rFont val="Verdana"/>
      </rPr>
      <t>NF</t>
    </r>
    <r>
      <rPr>
        <vertAlign val="subscript"/>
        <sz val="10"/>
        <color rgb="FF000000"/>
        <rFont val="Verdana"/>
      </rPr>
      <t>3</t>
    </r>
  </si>
  <si>
    <t>SASB EM-IS-130a.1 | (1) Energia total consumida, (2) porcentagem de eletricidade da rede, (3) porcentagem de energia renovável</t>
  </si>
  <si>
    <t>Indicadores de energia do segmento Siderurgia</t>
  </si>
  <si>
    <t>Consumo total de energia (GJ)</t>
  </si>
  <si>
    <t>Consumo de energia renovável (GJ)</t>
  </si>
  <si>
    <t>Percentual de energia renovável</t>
  </si>
  <si>
    <t>Consumo de energia elétrica fornecida pela rede (GJ)</t>
  </si>
  <si>
    <t>Percentual de energia elétrica da rede</t>
  </si>
  <si>
    <t>SASB EM-IS-130a.2 | (1) Total de combustível consumido, (2) porcentagem de carvão, (3) porcentagem de gás natural, (4) porcentagem renovável</t>
  </si>
  <si>
    <t>Indicadores de combustíveis do segmento Siderurgia</t>
  </si>
  <si>
    <t>Consumo total de energia a partir de combustíveis (GJ)</t>
  </si>
  <si>
    <t>Energia gerada pelo consumo de carvão (GJ)</t>
  </si>
  <si>
    <t>% do consumo de energia oriundo de carvão</t>
  </si>
  <si>
    <t>Energia gerada pelo consumo de gás natural (GJ)</t>
  </si>
  <si>
    <t>% do consumo de energia oriundo de gás natural</t>
  </si>
  <si>
    <t>Energia gerada por combustíveis renováveis (GJ)</t>
  </si>
  <si>
    <t xml:space="preserve">% do consumo de energia de combustíveis renováveis </t>
  </si>
  <si>
    <r>
      <rPr>
        <sz val="10"/>
        <color theme="0"/>
        <rFont val="Verdana"/>
      </rPr>
      <t>SASB EM-IS-120a.1 | Emissões atmosféricas dos seguintes poluentes: (1) CO, (2) NOx (excluindo N</t>
    </r>
    <r>
      <rPr>
        <vertAlign val="subscript"/>
        <sz val="10"/>
        <color theme="0"/>
        <rFont val="Verdana"/>
      </rPr>
      <t>2</t>
    </r>
    <r>
      <rPr>
        <sz val="10"/>
        <color theme="0"/>
        <rFont val="Verdana"/>
      </rPr>
      <t>O), (3) SOx, (4) material particulado (PM10), (5) manganês (MnO), (6) chumbo (Pb) , (7) compostos orgânicos voláteis (VOCs) e (8) hidrocarbonetos aromáticos policíclicos (PAHs)</t>
    </r>
  </si>
  <si>
    <r>
      <rPr>
        <b/>
        <sz val="10"/>
        <color rgb="FFEFAB31"/>
        <rFont val="Verdana"/>
      </rPr>
      <t>Emissões atmosféricas não GEE do segmento Siderurgia (toneladas)</t>
    </r>
    <r>
      <rPr>
        <b/>
        <sz val="10"/>
        <color rgb="FFFF9900"/>
        <rFont val="Verdana"/>
      </rPr>
      <t>¹</t>
    </r>
  </si>
  <si>
    <r>
      <rPr>
        <sz val="8"/>
        <color rgb="FF000000"/>
        <rFont val="Verdana"/>
      </rPr>
      <t xml:space="preserve">¹ Dados calculados a partir da medição direta das emissões por meio de análises isocinéticas. </t>
    </r>
    <r>
      <rPr>
        <sz val="8"/>
        <color rgb="FF000000"/>
        <rFont val="Verdana"/>
      </rPr>
      <t xml:space="preserve">Dados de 2023 foram reapresentados. </t>
    </r>
    <r>
      <rPr>
        <b/>
        <sz val="8"/>
        <color rgb="FF000000"/>
        <rFont val="Verdana"/>
      </rPr>
      <t>GRI 2-4.</t>
    </r>
  </si>
  <si>
    <t>Resíduos gerados por tipo do segmento Siderurgia (toneladas)¹ ⁵</t>
  </si>
  <si>
    <t>2024⁴</t>
  </si>
  <si>
    <t>Total de resíduos perigosos gerados</t>
  </si>
  <si>
    <t>Escória de alto-forno³</t>
  </si>
  <si>
    <t>Total de resíduos não perigosos gerados</t>
  </si>
  <si>
    <r>
      <rPr>
        <sz val="8"/>
        <color rgb="FF000000"/>
        <rFont val="Verdana"/>
      </rPr>
      <t xml:space="preserve">¹ Todo o resíduo gerado é armazenado até alcançar um volume ideal para destinação ou tratamento. Por isso, os volumes de geração e disposição diferem entre si. </t>
    </r>
    <r>
      <rPr>
        <b/>
        <sz val="8"/>
        <color rgb="FF000000"/>
        <rFont val="Verdana"/>
      </rPr>
      <t xml:space="preserve">
</t>
    </r>
    <r>
      <rPr>
        <sz val="8"/>
        <color rgb="FF000000"/>
        <rFont val="Verdana"/>
      </rPr>
      <t xml:space="preserve">² Resíduos comuns, madeira, miscelânea, pilhas e baterias, lâmpadas, entre outros.
³ 100% da escória de alto-forno gerada na UPV é utilizada como matéria-prima na CSN Cimentos.
⁴ </t>
    </r>
    <r>
      <rPr>
        <sz val="8"/>
        <color rgb="FF000000"/>
        <rFont val="Verdana"/>
      </rPr>
      <t xml:space="preserve">Dados de 2024 reapresentados. </t>
    </r>
    <r>
      <rPr>
        <b/>
        <sz val="8"/>
        <color rgb="FF000000"/>
        <rFont val="Verdana"/>
      </rPr>
      <t>GRI 2-4.</t>
    </r>
    <r>
      <rPr>
        <sz val="8"/>
        <color rgb="FF000000"/>
        <rFont val="Verdana"/>
      </rPr>
      <t xml:space="preserve">
</t>
    </r>
    <r>
      <rPr>
        <sz val="8"/>
        <color rgb="FF000000"/>
        <rFont val="Verdana"/>
      </rPr>
      <t xml:space="preserve">⁵ A redução da produção de aço na Usina Presidentes Vargas acarretou a redução de geração de escória de alto-forno, lamas e demais resíduos classificados na categoria "outros". </t>
    </r>
  </si>
  <si>
    <r>
      <rPr>
        <b/>
        <sz val="10"/>
        <color rgb="FFEFAB31"/>
        <rFont val="Verdana"/>
      </rPr>
      <t>Resíduos desviados de disposição final do segmento Siderurgia (toneladas)</t>
    </r>
    <r>
      <rPr>
        <b/>
        <sz val="10"/>
        <color rgb="FFFF9900"/>
        <rFont val="Verdana"/>
      </rPr>
      <t>¹</t>
    </r>
  </si>
  <si>
    <t>Coprocessamento</t>
  </si>
  <si>
    <t>Resíduos perigosos desviados de disposição final</t>
  </si>
  <si>
    <t>Resíduos não perigosos desviados de disposição final</t>
  </si>
  <si>
    <r>
      <rPr>
        <sz val="8"/>
        <color rgb="FF000000"/>
        <rFont val="Verdana"/>
      </rPr>
      <t xml:space="preserve">¹ Reciclagem interna, recuperação de áreas degradadas e armazenamento UPV são destinações para tratamento e disposição interna. 
</t>
    </r>
    <r>
      <rPr>
        <sz val="8"/>
        <color rgb="FF000000"/>
        <rFont val="Verdana"/>
      </rPr>
      <t xml:space="preserve">² A redução da produção de aço na Usina Presidentes Vargas acarretou a redução de geração de escória de alto-forno, lamas e demais resíduos classificados na categoria "outros". </t>
    </r>
  </si>
  <si>
    <r>
      <rPr>
        <b/>
        <sz val="10"/>
        <color rgb="FFEFAB31"/>
        <rFont val="Verdana"/>
      </rPr>
      <t>Resíduos destinados para disposição final do segmento Siderurgia (toneladas)</t>
    </r>
    <r>
      <rPr>
        <b/>
        <sz val="10"/>
        <color rgb="FFFF9900"/>
        <rFont val="Verdana"/>
      </rPr>
      <t>¹</t>
    </r>
  </si>
  <si>
    <t>Resíduos perigosos para disposição final</t>
  </si>
  <si>
    <t>Recuperação de Área Degradada</t>
  </si>
  <si>
    <t>Resíduos não perigosos para disposição final</t>
  </si>
  <si>
    <t xml:space="preserve">¹ Todos os resíduos são destinados para tratamento e disposição externa. </t>
  </si>
  <si>
    <t>SASB EM-IS-150a.1 | Quantidade de resíduos gerados, porcentagem perigosa, porcentagem reciclada</t>
  </si>
  <si>
    <t>Indicadores de resíduos do segmento Siderurgia¹</t>
  </si>
  <si>
    <t>Volume total de resíduos gerados (toneladas)</t>
  </si>
  <si>
    <t>Volume de resíduos perigosos gerados (toneladas)</t>
  </si>
  <si>
    <t>Percentual de resíduos perigosos</t>
  </si>
  <si>
    <t>Volume de resíduos destinados para reciclagem (toneladas)</t>
  </si>
  <si>
    <t>Percentual de resíduos destinados para reciclagem</t>
  </si>
  <si>
    <t xml:space="preserve">¹ As variações em 2025 são explicadas conforme tabelas GRI 306-3 e 306-4. </t>
  </si>
  <si>
    <t>Proporção entre o menor salário pago e o salário mínimo do segmento Siderurgia</t>
  </si>
  <si>
    <t>CSN Siderurgia¹</t>
  </si>
  <si>
    <t>Lusosider²</t>
  </si>
  <si>
    <t>SWT³</t>
  </si>
  <si>
    <t>¹ Os únicos salários praticados abaixo do salário mínimo são referentes aos aprendizes, que seguem a regulamentação e carga horária diferenciada, com remuneração regida por acordos de pisos municipais ou nacionais, apresentando regulamentação diferenciada da CLT com base na carga horária executada. O salário mínimo brasileiro em 2023 era de R$ 1.320, R$ 1.412, em 2024 e R$ 1.518,00 em 2025.   
² Considera o salário mínimo em Portugal de € 760 em 2023, € 820 em 2024 e € 870 em 2025.
³ Considera o salário mínimo na Alemanha por hora de trabalho 2023, € 12,41 em 2024 e € 12,82 em 2025.</t>
  </si>
  <si>
    <t>Consumo de materiais do segmento Siderurgia Brasil (toneladas)</t>
  </si>
  <si>
    <t>Consumo de materiais do segmento Siderurgia Exterior (toneladas)</t>
  </si>
  <si>
    <r>
      <rPr>
        <b/>
        <sz val="10"/>
        <color rgb="FFEFAB31"/>
        <rFont val="Verdana"/>
      </rPr>
      <t>Captação de água por fonte do segmento Siderurgia (megalitros)</t>
    </r>
    <r>
      <rPr>
        <b/>
        <sz val="10"/>
        <color rgb="FFFF9900"/>
        <rFont val="Verdana"/>
      </rPr>
      <t>¹</t>
    </r>
  </si>
  <si>
    <t>Siderurgia (exterior)²</t>
  </si>
  <si>
    <t>Total captado em áreas com estresse hídrico</t>
  </si>
  <si>
    <r>
      <rPr>
        <sz val="8"/>
        <color rgb="FF000000"/>
        <rFont val="Verdana"/>
      </rPr>
      <t xml:space="preserve">¹ Todo o volume captado (100%) tem concentração de sólidos totais dissolvidos igual ou menor que 1.000 mg/l. 
</t>
    </r>
    <r>
      <rPr>
        <sz val="8"/>
        <color rgb="FF000000"/>
        <rFont val="Verdana"/>
      </rPr>
      <t xml:space="preserve">² A SWT e Lusosider realizam captação de água em áreas de estresse hídrico. </t>
    </r>
  </si>
  <si>
    <r>
      <rPr>
        <b/>
        <sz val="10"/>
        <color rgb="FFEFAB31"/>
        <rFont val="Verdana"/>
      </rPr>
      <t>Descarte de água por destino do segmento Siderurgia (megalitros)</t>
    </r>
    <r>
      <rPr>
        <b/>
        <sz val="10"/>
        <color rgb="FFFF9900"/>
        <rFont val="Verdana"/>
      </rPr>
      <t>¹</t>
    </r>
  </si>
  <si>
    <r>
      <rPr>
        <b/>
        <sz val="10"/>
        <color rgb="FFEFAB31"/>
        <rFont val="Verdana"/>
      </rPr>
      <t>Siderurgia (exterior)</t>
    </r>
    <r>
      <rPr>
        <b/>
        <sz val="10"/>
        <color rgb="FFFF9900"/>
        <rFont val="Verdana"/>
      </rPr>
      <t>²</t>
    </r>
  </si>
  <si>
    <t>Total descartado em áreas com estresse hídrico</t>
  </si>
  <si>
    <r>
      <rPr>
        <sz val="8"/>
        <color rgb="FF000000"/>
        <rFont val="Verdana"/>
      </rPr>
      <t>¹ Todo o volume descartado</t>
    </r>
    <r>
      <rPr>
        <strike/>
        <sz val="8"/>
        <color rgb="FF000000"/>
        <rFont val="Verdana"/>
      </rPr>
      <t xml:space="preserve"> </t>
    </r>
    <r>
      <rPr>
        <sz val="8"/>
        <color rgb="FF000000"/>
        <rFont val="Verdana"/>
      </rPr>
      <t xml:space="preserve"> tem concentração de sólidos totais dissolvidos igual ou menor que 1.000 mg/l. Foram utilizadas regulamentações ambientais estaduais e federais para definir substâncias prioritárias que suscitam preocupação no descarte de água, bem como para embasar a os limites de lançamento dessas substâncias.
</t>
    </r>
    <r>
      <rPr>
        <sz val="8"/>
        <color rgb="FF000000"/>
        <rFont val="Verdana"/>
      </rPr>
      <t>² A SWT e Lusosider realizam captação de água em áreas de estresse hídrico.</t>
    </r>
  </si>
  <si>
    <t>Consumo de água do segmento Siderurgia (megalitros)¹</t>
  </si>
  <si>
    <t>¹ Variações refletem a combinação dos fatores que impactaram a captação e o descarte de água (ver GRI 303-3 e 303-4).</t>
  </si>
  <si>
    <t>SASB EM-IS-140a.1 | (1) Total de água doce retirada, (2) porcentagem reciclada, (3) porcentagem em regiões com estresse hídrico de linha de base alto ou extremamente alto</t>
  </si>
  <si>
    <t>Indicadores de água do segmento Siderurgia</t>
  </si>
  <si>
    <t>Siderurgia (exterior)¹</t>
  </si>
  <si>
    <t>Captação total de água doce (megalitros)</t>
  </si>
  <si>
    <t>% água reciclada/recirculada²</t>
  </si>
  <si>
    <t>Captação de água doce em áreas com estresse hídrico (megalitros)</t>
  </si>
  <si>
    <t>% captação em áreas com estresse hídrico</t>
  </si>
  <si>
    <t>Consumo total de água (megalitros)</t>
  </si>
  <si>
    <t>Consumo de água em áreas com estresse hídrico (megalitros)</t>
  </si>
  <si>
    <t>% consumo em áreas com estresse hídrico</t>
  </si>
  <si>
    <t>¹ A SWT e Lusosider realizam captação de água em áreas de estresse hídrico. 
² Dados referentes a Usina Presidente Vargas.</t>
  </si>
  <si>
    <t>SASB EM-IS-000.A | Produção de aço bruto, percentual de: (1) processos básicos de forno de oxigênio, (2) processos de forno elétrico a arco elétrico</t>
  </si>
  <si>
    <t>SASB EM-IS-000.B | Produção total de minério de ferro¹</t>
  </si>
  <si>
    <t>SASB EM-IS-000.C | Produção total de carvão coqueificável¹</t>
  </si>
  <si>
    <t>Indicadores de produção do segmento Siderurgia</t>
  </si>
  <si>
    <t>Produção total de aço (toneladas)</t>
  </si>
  <si>
    <t>Produção de aço em forno de oxigênio (toneladas)</t>
  </si>
  <si>
    <t>Percentual da produção de aço em forno de oxigênio</t>
  </si>
  <si>
    <t>Produção de aço em forno elétrico a arco (toneladas)</t>
  </si>
  <si>
    <t>Percentual da produção de aço em forno elétrico a arco</t>
  </si>
  <si>
    <t>Produção total de minério de ferro (toneladas)</t>
  </si>
  <si>
    <t>Produção total de carvão coqueificável (toneladas)</t>
  </si>
  <si>
    <r>
      <rPr>
        <sz val="8"/>
        <color rgb="FF000000"/>
        <rFont val="Verdana"/>
      </rPr>
      <t>¹ Não há produção de minério de ferro e de carvão coqueificável no segmento de siderurgia do Grupo CSN.
² Dados de 2023 e 2024 reapresentados.</t>
    </r>
    <r>
      <rPr>
        <b/>
        <sz val="8"/>
        <color rgb="FF000000"/>
        <rFont val="Verdana"/>
      </rPr>
      <t xml:space="preserve"> GRI 2-4.</t>
    </r>
  </si>
  <si>
    <r>
      <rPr>
        <b/>
        <sz val="16"/>
        <color rgb="FF3AA935"/>
        <rFont val="Verdana"/>
      </rPr>
      <t xml:space="preserve">Ética e </t>
    </r>
    <r>
      <rPr>
        <b/>
        <i/>
        <sz val="16"/>
        <color rgb="FF3AA935"/>
        <rFont val="Verdana"/>
      </rPr>
      <t>compliance</t>
    </r>
  </si>
  <si>
    <t>SASB EM-MM-140a.2 | Número de incidentes de não conformidade associados a licenças, padrões e regulamentos de qualidade da água</t>
  </si>
  <si>
    <t>CSN Mineração registrou dois autos de infração em Congonhas (MG) totalizando R$ 12.892.000,00 por emissão de material particulado. A Minérios Nacional (MIPE) recebeu uma multa de R$ 1.120.027,50 por irregularidades em estudos de reabilitação de áreas, resultando em embargo parcial de atividades. Todos os processos seguem em trâmite com defesas apresentadas, sendo monitorados por processos rotineiros de gestão interna. Para mais informações sobre as ações, consulte as respectivas abas deste Databook ESG.
Para ERSA, não foi lavrado nenhum auto de infração ao longo de 2025. Da mesma forma, não há registros de multas ambientais pagas em períodos de relato anteriores.</t>
  </si>
  <si>
    <t>Casos de não conformidade do segmento Mineração</t>
  </si>
  <si>
    <t>CSN Mineração</t>
  </si>
  <si>
    <t>Outras minerações</t>
  </si>
  <si>
    <t>¹ A empresa classifica como significativa a não conformidade que envolve temas sensíveis ao território, multas superiores a R$ 1.000.000,00 ou impactos operacionais relevantes como a suspensão de atividades.</t>
  </si>
  <si>
    <r>
      <rPr>
        <b/>
        <sz val="10"/>
        <color rgb="FF3AA935"/>
        <rFont val="Verdana"/>
      </rPr>
      <t xml:space="preserve">Colaboradores treinados em ética e </t>
    </r>
    <r>
      <rPr>
        <b/>
        <i/>
        <sz val="10"/>
        <color rgb="FF3AA935"/>
        <rFont val="Verdana"/>
      </rPr>
      <t>compliance</t>
    </r>
    <r>
      <rPr>
        <b/>
        <sz val="10"/>
        <color rgb="FF3AA935"/>
        <rFont val="Verdana"/>
      </rPr>
      <t>¹</t>
    </r>
  </si>
  <si>
    <r>
      <rPr>
        <b/>
        <sz val="10"/>
        <color rgb="FF3AA935"/>
        <rFont val="Verdana"/>
      </rPr>
      <t xml:space="preserve">% sobre o </t>
    </r>
    <r>
      <rPr>
        <b/>
        <i/>
        <sz val="10"/>
        <color rgb="FF3AA935"/>
        <rFont val="Verdana"/>
      </rPr>
      <t>headcount</t>
    </r>
    <r>
      <rPr>
        <b/>
        <sz val="10"/>
        <color rgb="FF3AA935"/>
        <rFont val="Verdana"/>
      </rPr>
      <t xml:space="preserve"> em 30/11</t>
    </r>
  </si>
  <si>
    <r>
      <rPr>
        <b/>
        <sz val="10"/>
        <color rgb="FF3AA935"/>
        <rFont val="Verdana"/>
      </rPr>
      <t xml:space="preserve">% sobre o </t>
    </r>
    <r>
      <rPr>
        <b/>
        <i/>
        <sz val="10"/>
        <color rgb="FF3AA935"/>
        <rFont val="Verdana"/>
      </rPr>
      <t>headcount</t>
    </r>
    <r>
      <rPr>
        <b/>
        <sz val="10"/>
        <color rgb="FF3AA935"/>
        <rFont val="Verdana"/>
      </rPr>
      <t xml:space="preserve"> em 30/10</t>
    </r>
  </si>
  <si>
    <r>
      <rPr>
        <b/>
        <sz val="10"/>
        <color rgb="FF3AA935"/>
        <rFont val="Verdana"/>
      </rPr>
      <t xml:space="preserve">% sobre o </t>
    </r>
    <r>
      <rPr>
        <b/>
        <i/>
        <sz val="10"/>
        <color rgb="FF3AA935"/>
        <rFont val="Verdana"/>
      </rPr>
      <t>headcount</t>
    </r>
    <r>
      <rPr>
        <b/>
        <sz val="10"/>
        <color rgb="FF3AA935"/>
        <rFont val="Verdana"/>
      </rPr>
      <t xml:space="preserve"> em </t>
    </r>
    <r>
      <rPr>
        <b/>
        <sz val="10"/>
        <color rgb="FF3AA935"/>
        <rFont val="Verdana"/>
      </rPr>
      <t>30/11</t>
    </r>
  </si>
  <si>
    <t>¹ Considera os colaboradores efetivos e elegíveis nas categorias CLT, Programa Aprendiz e Programa Capacitar, todos na região Sudeste.</t>
  </si>
  <si>
    <r>
      <rPr>
        <b/>
        <sz val="10"/>
        <color rgb="FF3AA935"/>
        <rFont val="Verdana"/>
      </rPr>
      <t xml:space="preserve">Parceiros de negócio treinados em ética e </t>
    </r>
    <r>
      <rPr>
        <b/>
        <i/>
        <sz val="10"/>
        <color rgb="FF3AA935"/>
        <rFont val="Verdana"/>
      </rPr>
      <t>compliance</t>
    </r>
    <r>
      <rPr>
        <b/>
        <sz val="10"/>
        <color rgb="FF3AA935"/>
        <rFont val="Verdana"/>
      </rPr>
      <t xml:space="preserve"> ¹ ²</t>
    </r>
  </si>
  <si>
    <r>
      <rPr>
        <b/>
        <sz val="10"/>
        <color rgb="FF3AA935"/>
        <rFont val="Verdana"/>
      </rPr>
      <t>% sobre o</t>
    </r>
    <r>
      <rPr>
        <b/>
        <i/>
        <sz val="10"/>
        <color rgb="FF3AA935"/>
        <rFont val="Verdana"/>
      </rPr>
      <t xml:space="preserve"> headcount</t>
    </r>
    <r>
      <rPr>
        <b/>
        <sz val="10"/>
        <color rgb="FF3AA935"/>
        <rFont val="Verdana"/>
      </rPr>
      <t xml:space="preserve"> </t>
    </r>
  </si>
  <si>
    <t>¹ Foram comunicados sobre capacitações em políticas e procedimentos de combate à corrupção: investidores e acionistas, associações do setor, representantes da sociedade civil,  instituições financeiras, organizações governamentais e regulatórias, universidades e instituições de pesquisa e outros.
² Os procedimentos e as políticas de combate à corrupção da organização são documentos públicos disponíveis no site institucional da CSN para todos os públicos de interesse.</t>
  </si>
  <si>
    <r>
      <rPr>
        <b/>
        <sz val="10"/>
        <color rgb="FF3AA935"/>
        <rFont val="Verdana"/>
      </rPr>
      <t xml:space="preserve">Tributos pagos por categoria </t>
    </r>
    <r>
      <rPr>
        <b/>
        <sz val="10"/>
        <color rgb="FF3AA935"/>
        <rFont val="Aptos Narrow"/>
      </rPr>
      <t>–</t>
    </r>
    <r>
      <rPr>
        <b/>
        <sz val="10"/>
        <color rgb="FF3AA935"/>
        <rFont val="Verdana"/>
      </rPr>
      <t xml:space="preserve"> CSN Mineração (R$ milhões)</t>
    </r>
  </si>
  <si>
    <t>Tributos pagos por natureza em 2023 – CSN Mineração (R$ milhões)</t>
  </si>
  <si>
    <t>Royalties sobre a mineração</t>
  </si>
  <si>
    <t>Tributos pagos por natureza em 2024 – CSN Mineração (R$ milhões)</t>
  </si>
  <si>
    <t>Tributos pagos por natureza em 2025 – CSN Mineração (R$ milhões)</t>
  </si>
  <si>
    <t>CSN Mineração S.A.</t>
  </si>
  <si>
    <r>
      <rPr>
        <sz val="10"/>
        <color rgb="FF000000"/>
        <rFont val="Verdana"/>
      </rPr>
      <t>A CSN Mineraçã</t>
    </r>
    <r>
      <rPr>
        <sz val="10"/>
        <color rgb="FF000000"/>
        <rFont val="Verdana"/>
      </rPr>
      <t>o, Minérios Nacional e a ERSA (segmento Outras Minerações) integraram</t>
    </r>
    <r>
      <rPr>
        <sz val="10"/>
        <color rgb="FF000000"/>
        <rFont val="Verdana"/>
      </rPr>
      <t xml:space="preserve"> as seguintes associações e entidades de classe em 2025: SINDIEXTRA (Sindicato das Indústrias Extrativas de Minas Gerais), a Federação das Indústrias do Estado de Minas Gerais (FIEMG) e o Instituto Brasileiro de Mineração (IBRAM).</t>
    </r>
  </si>
  <si>
    <t>SASB EM-MM-510a.1 | Descrição do sistema de gestão para prevenção de corrupção e suborno em toda a cadeia de valor</t>
  </si>
  <si>
    <t>A CSN adota um processo rigoroso e padronizado de Due Diligence de Integridade para todos os seus fornecedores e parceiros, fundamentado na análise obrigatória de formulários de compliance e no alinhamento às suas políticas anticorrupção. Por meio de uma Matriz de Risco, a área de Compliance realiza investigações detalhadas que abrangem desde o histórico criminal e jurídico até o monitoramento de mídia negativa e identificação de beneficiários finais, garantindo total transparência e governança. O ciclo de avaliação culmina em um parecer que classifica o nível de risco do parceiro, assegurando que as decisões de contratação sejam tomadas pelas alçadas competentes e que a companhia mitigue de forma eficaz quaisquer riscos regulatórios ou reputacionais.
Em conformidade com os padrões da Bolsa de Valores de Nova Iorque (NYSE) e a legislação brasileira, o Grupo CSN (controlador da CSN Mineração, Minérios Nacional S.A e Estanho de Rondonia S.A) adota diretrizes estruturadas de governança corporativa que priorizam a transparência e a integridade no mercado global. O conjunto de medidas inclui políticas rigorosas contra o insider trading, procedimentos padronizados para a divulgação de fatos relevantes (alinhados à CVM e à SEC) e o cumprimento das exigências da Lei Sarbanes-Oxley (SOX), que garante a acurácia dos relatórios financeiros e a eficiência dos controles internos. Essas práticas asseguram que a companhia mantenha um fluxo informativo equitativo e seguro, reforçando seu compromisso com o rigor regulatório e a confiança dos investidores.</t>
  </si>
  <si>
    <t>SASB EM-MM-510a.2 | Produção em países que têm as 20 classificações mais baixas no Índice de Percepção de Corrupção da Transparência Internacional</t>
  </si>
  <si>
    <t>No período de relato, não foram identificadas operações, atividades ou relações comerciais em países que ocupam as 20 menores posições no ranking do Índice de Percepção da Corrupção (IPC) da Transparência Internacional. Embora não opere nos países de menor classificação, a CSN reconhece que a avaliação de integridade deve ser multidimensional. Para contextualizar seu perfil de risco, avaliamos fatores qualitativos que vão além da pontuação numérica, como: riscos geopolíticos, nível de interação com agentes públicos, complexidade regulatória local e estabilidade do arcabouço jurídico, histórico setorial de corrupção, ambiente de negócios e eficácia dos controles internos e processos de due diligence de terceiros.</t>
  </si>
  <si>
    <t>Colaboradores por gênero e região da CSN Mineração¹</t>
  </si>
  <si>
    <t>Total CSN Mineração</t>
  </si>
  <si>
    <t>¹ Considera os colaboradores efetivos contratados nas categorias CLT, Programa Aprendiz e Programa Capacitar na data-base de 31 de dezembro de cada ano. Todos atuam na região Sudeste e em jornada integral.</t>
  </si>
  <si>
    <r>
      <rPr>
        <b/>
        <sz val="10"/>
        <color rgb="FF3AA935"/>
        <rFont val="Verdana"/>
      </rPr>
      <t>Colaboradores por gênero e região de Outras minerações</t>
    </r>
    <r>
      <rPr>
        <b/>
        <sz val="10"/>
        <color rgb="FF339966"/>
        <rFont val="Verdana"/>
      </rPr>
      <t>¹</t>
    </r>
  </si>
  <si>
    <t>Total Outras minerações</t>
  </si>
  <si>
    <r>
      <rPr>
        <sz val="8"/>
        <color rgb="FF000000"/>
        <rFont val="Verdana"/>
      </rPr>
      <t>¹ Considera os colaboradores efetivos contratados nas categorias CLT, Programa Aprendiz e</t>
    </r>
    <r>
      <rPr>
        <b/>
        <sz val="8"/>
        <color rgb="FF000000"/>
        <rFont val="Verdana"/>
      </rPr>
      <t xml:space="preserve"> </t>
    </r>
    <r>
      <rPr>
        <sz val="8"/>
        <color rgb="FF000000"/>
        <rFont val="Verdana"/>
      </rPr>
      <t xml:space="preserve">Programa Capacitar </t>
    </r>
    <r>
      <rPr>
        <sz val="8"/>
        <color rgb="FF000000"/>
        <rFont val="Verdana"/>
      </rPr>
      <t xml:space="preserve">na data-base de 31 de dezembro de cada ano. Refere-se à ERSA Mineração (RO) e à Minérios Nacional (MG). Todos atuam em jornada integral. </t>
    </r>
  </si>
  <si>
    <t>SASB EM-MM-000-B | Número total de funcionários, porcentagem de contratados</t>
  </si>
  <si>
    <r>
      <rPr>
        <b/>
        <sz val="10"/>
        <color rgb="FF3AA935"/>
        <rFont val="Verdana"/>
      </rPr>
      <t>Número total de terceiros</t>
    </r>
    <r>
      <rPr>
        <b/>
        <sz val="10"/>
        <color rgb="FF339966"/>
        <rFont val="Verdana"/>
      </rPr>
      <t>¹</t>
    </r>
  </si>
  <si>
    <t>¹ Os terceiros que atuam nas unidades do Grupo CSN estão relacionados a contratos de terceirização de atividades e processos, como serviços de vigilância, limpeza, manutenção, transporte, obras civis, informática e montagem de equipamentos. A contabilização foi realizada por contagem direta, considerando tanto trabalhadores em tempo integral quanto parcial. Os dados têm como base o número de trabalhadores ao término do período de relato. A fiscalização da regularidade trabalhista das empresas contratadas responsáveis por esses serviços é conduzida por meio do Núcleo de Gestão de Terceiros.</t>
  </si>
  <si>
    <t>GRI 2-21 | Proporção da remuneração anual total¹</t>
  </si>
  <si>
    <t>Proporção da remuneração do indivíduo mais bem pago X média dos demais empregados¹</t>
  </si>
  <si>
    <t>Proporção do aumento anual da remuneração do indivíduo mais bem pago X média dos demais empregados²</t>
  </si>
  <si>
    <t>¹ Os dados foram compilados considerando os funcionários sob regime CLT, incluindo aprendizes, participantes do Programa Capacitar e trainees. Não foram incluídos conselheiros, estagiários e estatutários, pois os modelos contratuais são distintos. As informações detalhadas sobre remuneração são tratadas como confidenciais. A base de efetivo considera o headcount em 31/12 de cada ano.
² O resultado significa que o percentual de aumento da maior remuneração foi menor (-58,6%) do que o aumento percentual da remuneração média dos empregados, o que faz com que, na comparação relativa, o indicador assuma um valor negativo em relação à média.</t>
  </si>
  <si>
    <t>Contratações e desligamentos da CSN Mineração¹</t>
  </si>
  <si>
    <r>
      <rPr>
        <b/>
        <sz val="10"/>
        <color rgb="FF3AA935"/>
        <rFont val="Verdana"/>
      </rPr>
      <t>Taxas de contratação e rotatividade da CSN Mineração</t>
    </r>
    <r>
      <rPr>
        <b/>
        <sz val="10"/>
        <color rgb="FF339966"/>
        <rFont val="Verdana"/>
      </rPr>
      <t>¹</t>
    </r>
  </si>
  <si>
    <r>
      <rPr>
        <b/>
        <sz val="8"/>
        <color rgb="FF3AA935"/>
        <rFont val="Verdana"/>
      </rPr>
      <t>Taxa de contratação</t>
    </r>
    <r>
      <rPr>
        <b/>
        <sz val="8"/>
        <color rgb="FF339966"/>
        <rFont val="Verdana"/>
      </rPr>
      <t>²</t>
    </r>
  </si>
  <si>
    <r>
      <rPr>
        <b/>
        <sz val="8"/>
        <color rgb="FF3AA935"/>
        <rFont val="Verdana"/>
      </rPr>
      <t>Taxa de rotatividade</t>
    </r>
    <r>
      <rPr>
        <b/>
        <sz val="8"/>
        <color rgb="FF339966"/>
        <rFont val="Verdana"/>
      </rPr>
      <t>³</t>
    </r>
  </si>
  <si>
    <r>
      <rPr>
        <sz val="8"/>
        <color theme="1"/>
        <rFont val="Verdana"/>
      </rPr>
      <t xml:space="preserve">¹ Considera os colaboradores efetivos nas categorias CLT, Programa Aprendiz e Programa Capacitar. </t>
    </r>
    <r>
      <rPr>
        <b/>
        <sz val="8"/>
        <color theme="1"/>
        <rFont val="Verdana"/>
      </rPr>
      <t xml:space="preserve">
</t>
    </r>
    <r>
      <rPr>
        <sz val="8"/>
        <color theme="1"/>
        <rFont val="Verdana"/>
      </rPr>
      <t xml:space="preserve">² A taxa de contratação é calculada como o número de admitidos no mês sobre o </t>
    </r>
    <r>
      <rPr>
        <i/>
        <sz val="8"/>
        <color theme="1"/>
        <rFont val="Verdana"/>
      </rPr>
      <t>headcount</t>
    </r>
    <r>
      <rPr>
        <sz val="8"/>
        <color theme="1"/>
        <rFont val="Verdana"/>
      </rPr>
      <t xml:space="preserve"> efetivo do mês. Para os dados anuais, foram somadas as taxas mensais.
³ A taxa de rotatividade é calculada como o número de desligados no mês sobre o </t>
    </r>
    <r>
      <rPr>
        <i/>
        <sz val="8"/>
        <color theme="1"/>
        <rFont val="Verdana"/>
      </rPr>
      <t>headcount</t>
    </r>
    <r>
      <rPr>
        <sz val="8"/>
        <color theme="1"/>
        <rFont val="Verdana"/>
      </rPr>
      <t xml:space="preserve"> efetivo do mês. Para os dados anuais, foram somadas as taxas mensais. </t>
    </r>
  </si>
  <si>
    <r>
      <rPr>
        <b/>
        <sz val="10"/>
        <color rgb="FF3AA935"/>
        <rFont val="Verdana"/>
      </rPr>
      <t>Contratações e desligamentos de Outras minerações</t>
    </r>
    <r>
      <rPr>
        <b/>
        <sz val="10"/>
        <color rgb="FF339966"/>
        <rFont val="Verdana"/>
      </rPr>
      <t>¹</t>
    </r>
  </si>
  <si>
    <t>¹ Considera os colaboradores efetivos nas categorias CLT, Programa Aprendiz e Programa Capacitar.</t>
  </si>
  <si>
    <r>
      <rPr>
        <b/>
        <sz val="10"/>
        <color rgb="FF3AA935"/>
        <rFont val="Verdana"/>
      </rPr>
      <t>Taxas de contratação e rotatividade de Outras minerações</t>
    </r>
    <r>
      <rPr>
        <b/>
        <sz val="10"/>
        <color rgb="FF339966"/>
        <rFont val="Verdana"/>
      </rPr>
      <t>¹</t>
    </r>
  </si>
  <si>
    <r>
      <rPr>
        <sz val="8"/>
        <color rgb="FF000000"/>
        <rFont val="Verdana"/>
      </rPr>
      <t xml:space="preserve">¹ Considera os colaboradores efetivos nas categorias CLT, Programa Aprendiz e Programa Capacitar.
² A taxa de contratação é calculada como o número de admitidos no mês sobre o </t>
    </r>
    <r>
      <rPr>
        <i/>
        <sz val="8"/>
        <color rgb="FF000000"/>
        <rFont val="Verdana"/>
      </rPr>
      <t xml:space="preserve">headcount </t>
    </r>
    <r>
      <rPr>
        <sz val="8"/>
        <color rgb="FF000000"/>
        <rFont val="Verdana"/>
      </rPr>
      <t xml:space="preserve">efetivo do mês. Para os dados anuais, foram somadas as taxas mensais.
³ A taxa de rotatividade é calculada como o número de desligados no mês sobre o </t>
    </r>
    <r>
      <rPr>
        <i/>
        <sz val="8"/>
        <color rgb="FF000000"/>
        <rFont val="Verdana"/>
      </rPr>
      <t>headcount</t>
    </r>
    <r>
      <rPr>
        <sz val="8"/>
        <color rgb="FF000000"/>
        <rFont val="Verdana"/>
      </rPr>
      <t xml:space="preserve"> efetivo do mês. Para os dados anuais, foram somadas as taxas mensais.</t>
    </r>
  </si>
  <si>
    <t>Licença-maternidade/paternidade na CSN Mineração¹</t>
  </si>
  <si>
    <t>Empregados que tiveram direito a tirar a licença</t>
  </si>
  <si>
    <t>Empregados que retornaram ao trabalho, no período do relatório, após o término da licença no ano anterior²</t>
  </si>
  <si>
    <r>
      <rPr>
        <sz val="8"/>
        <color rgb="FF000000"/>
        <rFont val="Verdana"/>
      </rPr>
      <t xml:space="preserve">¹ Considera CSN Mineração S.A. Exclusões do efetivo: são considerados fora do quadro de efetivos os colaboradores afastados pelo Instituto Nacional do Seguro Social (INSS) por licença médica, acidente de trabalho e acidente de trajeto; aposentadoria por invalidez, contrato suspenso (CLT), bem como licença por interesse particular e decisão judicial.
² Valores de 2024 reapresentados por atualização de metodologia. </t>
    </r>
    <r>
      <rPr>
        <b/>
        <sz val="8"/>
        <color rgb="FF000000"/>
        <rFont val="Verdana"/>
      </rPr>
      <t>GRI 2-4</t>
    </r>
  </si>
  <si>
    <t>Média de horas de treinamento por colaborador da CSN Mineração¹</t>
  </si>
  <si>
    <r>
      <rPr>
        <sz val="8"/>
        <color theme="1"/>
        <rFont val="Verdana"/>
      </rPr>
      <t xml:space="preserve">¹ Considera os colaboradores efetivos nas categorias CLT, Programa Aprendiz, Programa Capacitar e Programa Estágio. A média é calculada como o total de horas de treinamento promovidas no ano dividido pelo </t>
    </r>
    <r>
      <rPr>
        <i/>
        <sz val="8"/>
        <color theme="1"/>
        <rFont val="Verdana"/>
      </rPr>
      <t>headcount</t>
    </r>
    <r>
      <rPr>
        <sz val="8"/>
        <color theme="1"/>
        <rFont val="Verdana"/>
      </rPr>
      <t xml:space="preserve"> em 31/12.</t>
    </r>
  </si>
  <si>
    <r>
      <rPr>
        <b/>
        <sz val="10"/>
        <color rgb="FF3AA935"/>
        <rFont val="Verdana"/>
      </rPr>
      <t>Percentual de colaboradores submetidos a avaliação de desempenho do segmento Mineração</t>
    </r>
    <r>
      <rPr>
        <b/>
        <sz val="10"/>
        <color rgb="FF339966"/>
        <rFont val="Verdana"/>
      </rPr>
      <t>¹</t>
    </r>
  </si>
  <si>
    <t>¹ Considera os colaboradores efetivos nas categorias CLT e Programa Capacitar. O percentual é calculado como: total de colaboradores em 31/12 que realizaram avaliação de desempenho no ano dividido pelo total de colaboradores em 31/12 elegíveis à realização de avaliação de desempenho no ano.
² Não foi realizado o Ciclo de Gente em 2024.</t>
  </si>
  <si>
    <r>
      <rPr>
        <b/>
        <sz val="10"/>
        <color rgb="FF3AA935"/>
        <rFont val="Verdana"/>
      </rPr>
      <t>Diversidade de gênero por nível funcional da CSN Mineração</t>
    </r>
    <r>
      <rPr>
        <b/>
        <sz val="10"/>
        <color rgb="FF339966"/>
        <rFont val="Verdana"/>
      </rPr>
      <t>¹</t>
    </r>
  </si>
  <si>
    <t>¹ Considera os colaboradores efetivos contratados nas categorias CLT, Programa Aprendiz e Programa Capacitar na data-base de 31 de dezembro de cada ano.</t>
  </si>
  <si>
    <r>
      <rPr>
        <b/>
        <sz val="10"/>
        <color rgb="FF3AA935"/>
        <rFont val="Verdana"/>
      </rPr>
      <t>Diversidade de faixa etária por nível funcional da CSN Mineração</t>
    </r>
    <r>
      <rPr>
        <b/>
        <sz val="10"/>
        <color rgb="FF339966"/>
        <rFont val="Verdana"/>
      </rPr>
      <t>¹</t>
    </r>
  </si>
  <si>
    <r>
      <rPr>
        <b/>
        <sz val="10"/>
        <color theme="7"/>
        <rFont val="Verdana"/>
      </rPr>
      <t>Diversidade de gênero por nível funcional de Outras minerações</t>
    </r>
    <r>
      <rPr>
        <b/>
        <sz val="10"/>
        <color theme="7"/>
        <rFont val="Verdana"/>
      </rPr>
      <t>¹</t>
    </r>
  </si>
  <si>
    <r>
      <rPr>
        <b/>
        <sz val="10"/>
        <color rgb="FF3AA935"/>
        <rFont val="Verdana"/>
      </rPr>
      <t>Diversidade de faixa etária por nível funcional de Outras minerações</t>
    </r>
    <r>
      <rPr>
        <b/>
        <sz val="10"/>
        <color rgb="FF339966"/>
        <rFont val="Verdana"/>
      </rPr>
      <t>¹</t>
    </r>
  </si>
  <si>
    <t>n/a</t>
  </si>
  <si>
    <r>
      <rPr>
        <b/>
        <sz val="10"/>
        <color rgb="FF3AA935"/>
        <rFont val="Verdana"/>
      </rPr>
      <t>Diversidade étnico-racial da CSN Mineração por nível funcional em 2024</t>
    </r>
    <r>
      <rPr>
        <b/>
        <sz val="10"/>
        <color rgb="FF3AA935"/>
        <rFont val="Arial"/>
      </rPr>
      <t>¹</t>
    </r>
  </si>
  <si>
    <t xml:space="preserve">¹ Considera os colaboradores efetivos contratados nas categorias CLT, Programa Aprendiz e Programa Capacitar na data-base de 31 de dezembro. </t>
  </si>
  <si>
    <t>Diversidade étnico-racial da CSN Mineração por nível funcional em 2025</t>
  </si>
  <si>
    <r>
      <rPr>
        <b/>
        <sz val="10"/>
        <color rgb="FF3AA935"/>
        <rFont val="Verdana"/>
      </rPr>
      <t>Diversidade étnico-racial de Outras Minerações por nível funcional em 2024</t>
    </r>
    <r>
      <rPr>
        <b/>
        <sz val="10"/>
        <color rgb="FF3AA935"/>
        <rFont val="Arial"/>
      </rPr>
      <t>¹</t>
    </r>
  </si>
  <si>
    <t>Diversidade étnico-racial de Outras Minerações por nível funcional em 2025</t>
  </si>
  <si>
    <r>
      <rPr>
        <b/>
        <sz val="10"/>
        <color rgb="FF3AA935"/>
        <rFont val="Verdana"/>
      </rPr>
      <t>Proporção da média salarial das mulheres em relação a dos homens por nível funcional do segmento Mineração</t>
    </r>
    <r>
      <rPr>
        <b/>
        <sz val="10"/>
        <color rgb="FF339966"/>
        <rFont val="Verdana"/>
      </rPr>
      <t>¹</t>
    </r>
  </si>
  <si>
    <t>¹ Considera os colaboradores efetivos nas categorias CLT, Programa Aprendiz e Programa Capacitar.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t>
  </si>
  <si>
    <t>SASB EM-MM-000.B | Número total de funcionários, porcentagem de contratados</t>
  </si>
  <si>
    <t>Força de trabalho do segmento Mineração</t>
  </si>
  <si>
    <t>Empregados diretos</t>
  </si>
  <si>
    <t>% de representatividade dos terceiros sobre empregados</t>
  </si>
  <si>
    <t>SASB EM-MM-310a.2 | Número e duração de greves e bloqueios</t>
  </si>
  <si>
    <r>
      <rPr>
        <sz val="10"/>
        <color rgb="FFFFFFFF"/>
        <rFont val="Verdana"/>
      </rPr>
      <t>GRI 14.20.3 | Setorial 14 - Greves e</t>
    </r>
    <r>
      <rPr>
        <i/>
        <sz val="10"/>
        <color rgb="FFFFFFFF"/>
        <rFont val="Verdana"/>
      </rPr>
      <t xml:space="preserve"> lockouts</t>
    </r>
  </si>
  <si>
    <t>Não foram registradas greves ou bloqueios significativos (que envolvem pelo menos mil trabalhadores e com duração de pelo menos um dia) no último triênio em nenhum das atividades da Mineração (CSN Mineração, Minérios Nacional, e ERSA Mineração).</t>
  </si>
  <si>
    <t>SASB EM-MM-210a.1 | Porcentagem de (1) reservas provadas e (2) prováveis em ou perto de áreas de conflito</t>
  </si>
  <si>
    <t>As unidades do segmento da Mineração (CSN Mineração, Minérios Nacional, e ERSA Mineração não estão localizadas ou próximas de áreas de conflito ativo. O reporte deste indicador utiliza as definições oficiais do Upssala Conflict Data Program (UCDP): “Um conflito, tanto estatal como não estatal, é considerado ativo se houver pelo menos 25 mortes relacionadas com o combate por ano civil em uma das díades do conflito.”</t>
  </si>
  <si>
    <t>SASB EM-MM-210a.2 | Porcentagem de (1) reservas provadas e (2) prováveis dentro ou perto de terras indígenas</t>
  </si>
  <si>
    <t>Não foram identificadas terras indígenas dentro ou próximas (raio de 5km) das operações do segmento da Mineração (CSN Mineração, Minérios Nacional, e ERSA Mineração).
O reporte deste indicador utiliza como fonte de informações os dados oficiais disponíveis no site da Fundação Nacional dos Povos Indígenas.</t>
  </si>
  <si>
    <r>
      <rPr>
        <sz val="10"/>
        <color theme="0"/>
        <rFont val="Verdana"/>
      </rPr>
      <t xml:space="preserve">SASB EM-MM-210a.3 | Discussão de processos de engajamento e práticas de </t>
    </r>
    <r>
      <rPr>
        <i/>
        <sz val="10"/>
        <color theme="0"/>
        <rFont val="Verdana"/>
      </rPr>
      <t>due diligence</t>
    </r>
    <r>
      <rPr>
        <sz val="10"/>
        <color theme="0"/>
        <rFont val="Verdana"/>
      </rPr>
      <t xml:space="preserve"> em relação a direitos humanos, direitos indígenas e operação em áreas de conflito</t>
    </r>
  </si>
  <si>
    <r>
      <rPr>
        <sz val="10"/>
        <color rgb="FF000000"/>
        <rFont val="Verdana"/>
      </rPr>
      <t xml:space="preserve">Atualmente, a avaliação de riscos relacionados aos aspectos de direitos humanos está incorporada ao Programa de Compliance do Grupo CSN, controladora operacional da Mineração (CSN Mineração, Minérios Nacional, e ERSA Mineração), abrangendo 100% das operações. Norteada pelos Princípios Orientadores das Nações Unidas sobre Empresas e Direitos Humanos, a Companhia vem aprimorando seus mecanismos para esse tipo de avaliação. Em 2023, a metodologia e </t>
    </r>
    <r>
      <rPr>
        <i/>
        <sz val="10"/>
        <color rgb="FF000000"/>
        <rFont val="Verdana"/>
      </rPr>
      <t>Due Diligence</t>
    </r>
    <r>
      <rPr>
        <sz val="10"/>
        <color rgb="FF000000"/>
        <rFont val="Verdana"/>
      </rPr>
      <t xml:space="preserve"> em Direitos Humanos (DDDH) foi implementada na CSN Mineração (saiba mais na versão PDF do Relato Integrado nas páginas 85 e 86).</t>
    </r>
  </si>
  <si>
    <t>GRI 411-1 | Direitos dos povos indígenas</t>
  </si>
  <si>
    <r>
      <rPr>
        <sz val="10"/>
        <color rgb="FFFFFFFF"/>
        <rFont val="Verdana"/>
      </rPr>
      <t xml:space="preserve">GRI 14.11.4 | Setorial 14 </t>
    </r>
    <r>
      <rPr>
        <sz val="10"/>
        <color rgb="FFFFFFFF"/>
        <rFont val="Aptos Narrow"/>
      </rPr>
      <t>–</t>
    </r>
    <r>
      <rPr>
        <sz val="10"/>
        <color rgb="FFFFFFFF"/>
        <rFont val="Verdana"/>
      </rPr>
      <t xml:space="preserve"> Consentimento livre (FPIC) dos povos indígenas</t>
    </r>
  </si>
  <si>
    <r>
      <rPr>
        <sz val="10"/>
        <color rgb="FF000000"/>
        <rFont val="Verdana"/>
      </rPr>
      <t xml:space="preserve">Em 2025, a CSN Mineração não registrou qualquer caso de violação de direitos de povos indígenas, pois não há comunidades indígenas em sua área de influência, tornando esse indicador inaplicável à organização. Da mesma forma, a empresa não participou de processos de consentimento livre, prévio e informado (FPIC), uma vez que suas operações não estão situadas dentro ou próximas a terras indígenas, considerando um raio de 5 km. Essa análise foi realizada com base em dados oficiais da Fundação Nacional dos Povos Indígenas (FUNAI). Além disso, a </t>
    </r>
    <r>
      <rPr>
        <sz val="10"/>
        <color rgb="FF000000"/>
        <rFont val="Verdana"/>
      </rPr>
      <t xml:space="preserve"> Mineração (CSN Mineração, Minérios Nacional, e ERSA Mineração) </t>
    </r>
    <r>
      <rPr>
        <sz val="10"/>
        <color rgb="FF000000"/>
        <rFont val="Verdana"/>
      </rPr>
      <t xml:space="preserve">não possui reservas provadas ou prováveis em áreas indígenas ou em suas proximidades. A verificação, fundamentada nos registros da FUNAI e aplicada ao mesmo raio de 5 km, confirma que 0% das reservas da empresa estão localizadas nessas condições, tanto em peso quanto em teor metálico.  </t>
    </r>
  </si>
  <si>
    <t>Em 2025, CSN Mineração registrou 12 casos de discriminação por: características pessoais (uma), gênero/identidade de gênero (cinco), orientação sexual (dois) e discriminação racial (quatro). Desses, cinco casos foram procedentes, dois inconclusivos, dois não tiveram comprovação e três não tiveram dados suficientes. As tratativas incluíram advertência verbal, demissão por justa causa, suspensão e encaminhamento ao setor responsável. Todos os casos foram analisados e planos de ação foram implementados e monitorados por meio de processos internos de gestão.</t>
  </si>
  <si>
    <r>
      <rPr>
        <b/>
        <sz val="10"/>
        <color rgb="FF3AA935"/>
        <rFont val="Verdana"/>
      </rPr>
      <t>Indicadores de saúde e segurança da CSN Mineração</t>
    </r>
    <r>
      <rPr>
        <b/>
        <sz val="10"/>
        <color rgb="FF339966"/>
        <rFont val="Verdana"/>
      </rPr>
      <t>¹</t>
    </r>
  </si>
  <si>
    <t>¹ Considera os colaboradores efetivos nas categorias CLT, Programa Aprendiz, Programa Capacitar e Programa Trainee e os terceiros. Tipos de acidente de trabalho podem incluir fatalidade, amputação de membros, laceração, fratura, queimaduras, entre outros. Os maiores riscos de lesões de alta consequência estão relacionadas às atividades críticas mapeadas e tratadas no Manual de Gestão de SSO. São consideradas atividades críticas a movimentação de veículos e equipamentos móveis, bloqueios de energia, serviço em eletricidade, movimentação de carga, trabalho em altura, trabalho a quente, contato com partes móveis, produtos químicos perigosos, espaço confinado, gases e líquidos inflamáveis. A identificação dos riscos em saúde e segurança é realizada utilizando metodologias qualitativas e/ou quantitativas reconhecidas internacionalmente (NBR ISO 31000:2018) e apropriadas a cada situação. O aumento no número de acidentes registráveis acompanhou o crescimento das horas-homem trabalhadas, refletido na estabilidade da taxa de frequência de acidentes registráveis.
² Índices calculados com o fator de 200 mil horas-homem trabalhadas.</t>
  </si>
  <si>
    <t>Indicadores de saúde e segurança de Outras minerações¹</t>
  </si>
  <si>
    <t>2024³</t>
  </si>
  <si>
    <t>Índice de acidentes de trabalho de comunicação obrigatória²</t>
  </si>
  <si>
    <t>Índice de acidentes de trabalho com consequência grave (exceto óbitos)²</t>
  </si>
  <si>
    <r>
      <rPr>
        <sz val="8"/>
        <color rgb="FF000000"/>
        <rFont val="Verdana"/>
      </rPr>
      <t xml:space="preserve">¹ Considera os colaboradores efetivos nas categorias CLT, Programa Aprendiz, Programa Capacitar e Programa Trainee e os terceiros. A redução da taxa de gravidade é reflexo dos avanços proporcionados pelo Programa AGIR.
² Índices calculados com o fator de 200 mil horas-homem trabalhadas.
³ Dados de 2024 reapresentados por ajuste de cálculo. </t>
    </r>
    <r>
      <rPr>
        <b/>
        <sz val="8"/>
        <color rgb="FF000000"/>
        <rFont val="Verdana"/>
      </rPr>
      <t>GRI 2-4</t>
    </r>
  </si>
  <si>
    <t>No período de relato, a organização não registrou casos de doenças profissionais entre seus empregados e trabalhadores. Ressalta-se que nenhum trabalhador foi excluído da gestão de perigos e riscos de doenças profissionais.</t>
  </si>
  <si>
    <t>GRI 14.15.3 | Acidentes de segurança de processo</t>
  </si>
  <si>
    <t>SASB EM-MM-320a.1 | (1) Taxa de todas as incidências OSHA, (2) taxa de fatalidade, (3) taxa de frequência de quase acidentes (NMFR) e (4) horas médias de treinamento de saúde, segurança e resposta a emergências para (a) funcionários em tempo integral e (b) empregados contratados</t>
  </si>
  <si>
    <t>Indicadores de saúde e segurança conforme padrão OSHA da CSN Mineração</t>
  </si>
  <si>
    <r>
      <rPr>
        <sz val="10"/>
        <color theme="1"/>
        <rFont val="Verdana"/>
      </rPr>
      <t>Taxa de frequência de quase acidentes (</t>
    </r>
    <r>
      <rPr>
        <i/>
        <sz val="10"/>
        <color theme="1"/>
        <rFont val="Verdana"/>
      </rPr>
      <t>near miss</t>
    </r>
    <r>
      <rPr>
        <sz val="10"/>
        <color theme="1"/>
        <rFont val="Verdana"/>
      </rPr>
      <t>)¹</t>
    </r>
  </si>
  <si>
    <t>Taxa de frequência de incidentes registráveis em minas¹</t>
  </si>
  <si>
    <t>Taxa de frequência de acidentes fatais¹</t>
  </si>
  <si>
    <t>Horas de treinamento em saúde, segurança e preparação para emergências</t>
  </si>
  <si>
    <t>¹ Taxas calculadas com o fator de 200 mil horas-homem trabalhadas.</t>
  </si>
  <si>
    <r>
      <rPr>
        <b/>
        <sz val="10"/>
        <color rgb="FF3AA935"/>
        <rFont val="Verdana"/>
      </rPr>
      <t>Indicadores de saúde e segurança conforme padrão OSHA de Outras minerações</t>
    </r>
    <r>
      <rPr>
        <b/>
        <sz val="10"/>
        <color rgb="FF339966"/>
        <rFont val="Verdana"/>
      </rPr>
      <t>¹</t>
    </r>
  </si>
  <si>
    <t>Taxa de frequência de incidentes registráveis¹</t>
  </si>
  <si>
    <r>
      <rPr>
        <sz val="8"/>
        <color theme="1"/>
        <rFont val="Verdana"/>
      </rPr>
      <t>¹ Taxas calculadas com o fator de 200 mil horas-homem trabalhadas.</t>
    </r>
    <r>
      <rPr>
        <b/>
        <sz val="8"/>
        <color rgb="FFFF0000"/>
        <rFont val="Verdana"/>
      </rPr>
      <t xml:space="preserve"> </t>
    </r>
  </si>
  <si>
    <t xml:space="preserve">Indicadores de fornecedores do segmento Mineração¹ </t>
  </si>
  <si>
    <t>¹ Dados desconsiderando as empresas Intercompany.</t>
  </si>
  <si>
    <r>
      <rPr>
        <b/>
        <sz val="10"/>
        <color rgb="FF3AA935"/>
        <rFont val="Verdana"/>
      </rPr>
      <t>Percentual de gastos com fornecedores locais¹</t>
    </r>
    <r>
      <rPr>
        <b/>
        <sz val="10"/>
        <color rgb="FF339966"/>
        <rFont val="Verdana"/>
      </rPr>
      <t xml:space="preserve"> do segmento Mineração</t>
    </r>
  </si>
  <si>
    <t>¹ Fornecedores locais são considerados aqueles que estão alocados dentro dos estados brasileiros em que a CSN possui operação.</t>
  </si>
  <si>
    <r>
      <rPr>
        <b/>
        <sz val="10"/>
        <color rgb="FF3AA935"/>
        <rFont val="Verdana"/>
      </rPr>
      <t>Avaliação de aspectos ambientais na contratação de fornecedores do segmento Mineração</t>
    </r>
    <r>
      <rPr>
        <b/>
        <sz val="10"/>
        <color rgb="FF339966"/>
        <rFont val="Verdana"/>
      </rPr>
      <t>¹</t>
    </r>
  </si>
  <si>
    <t>CSN Mineração²</t>
  </si>
  <si>
    <r>
      <rPr>
        <sz val="8"/>
        <color rgb="FF000000"/>
        <rFont val="Verdana"/>
      </rPr>
      <t>¹ O cadastro de novos fornecedores considera o escopo de atuação para definir os critérios pelos quais serão analisados. Fornecedores selecionados com base em critérios ambientais são todos aqueles que apresentam alto risco ambiental conforme avaliação da matriz de risco corporativa e referem-se aos parceiros cujas atividades se relacionam diretamente com questões dessa natureza.
² Dados históricos reapresentados (</t>
    </r>
    <r>
      <rPr>
        <b/>
        <sz val="8"/>
        <color rgb="FF000000"/>
        <rFont val="Verdana"/>
      </rPr>
      <t>GRI 2-4</t>
    </r>
    <r>
      <rPr>
        <sz val="8"/>
        <color rgb="FF000000"/>
        <rFont val="Verdana"/>
      </rPr>
      <t>). Anos 2023 e 2024 foram atualizados com a mesma premissa de cálculo de 2025.</t>
    </r>
  </si>
  <si>
    <t>Avaliação de aspectos sociais na contratação de fornecedores do segmento Mineração</t>
  </si>
  <si>
    <t>Comunidades locais</t>
  </si>
  <si>
    <t>GRI 14.9.6 | Setorial 14 - Trabalhadores contratados da comunidade local no local da mina</t>
  </si>
  <si>
    <t>Trabalhadores contratados da comunidade local no local da mina, por gênero¹</t>
  </si>
  <si>
    <t>Unidade Operacional</t>
  </si>
  <si>
    <t>São Paulo</t>
  </si>
  <si>
    <t>Minas Gerais</t>
  </si>
  <si>
    <t>Rio de Janeiro</t>
  </si>
  <si>
    <t xml:space="preserve">¹ São considerados trabalhadores da comunidade local aqueles que residem no mesmo estado da unidade onde atuam. </t>
  </si>
  <si>
    <t>SASB EM-MM-210b.2 | Número e duração dos atrasos não técnicos</t>
  </si>
  <si>
    <t xml:space="preserve">Não foi registrado atraso por motivos não técnicos nas operações do segmento da CSN Mineração em 2025. </t>
  </si>
  <si>
    <t>GRI 103-2 | Consumo de energia e autogeração dentro da organização¹</t>
  </si>
  <si>
    <t>Energia gerada pelo consumo de combustíveis e aquisição de eletricidade do segmento Mineração (GJ)²</t>
  </si>
  <si>
    <r>
      <rPr>
        <sz val="8"/>
        <color rgb="FF000000"/>
        <rFont val="Verdana"/>
      </rPr>
      <t>¹ Antigo GRI 302-2, que passou por atualização da norma e agora faz parte do novo caderno 103, cuja obrigatoriedade de conformidade inicia-se em 2027. Dados de 2023 e 2024 reapresentados.</t>
    </r>
    <r>
      <rPr>
        <b/>
        <sz val="8"/>
        <color rgb="FF000000"/>
        <rFont val="Verdana"/>
      </rPr>
      <t xml:space="preserve"> GRI 2-4</t>
    </r>
    <r>
      <rPr>
        <sz val="8"/>
        <color rgb="FF000000"/>
        <rFont val="Verdana"/>
      </rPr>
      <t xml:space="preserve">
² Não há aquisição de outros tipos de energia e de venda de energia. Fatores de conversão: Balanço Energético Nacional, GHG Protocol e dados específicos da CSN. </t>
    </r>
  </si>
  <si>
    <t>GRI 103-3 | Consumo de energia upstream e downstream¹</t>
  </si>
  <si>
    <t>¹ Antigo GRI 302-3, que passou por atualização da norma e agora faz parte do novo caderno 103, cuja obrigatoriedade de conformidade inicia-se em 2027.</t>
  </si>
  <si>
    <t>GRI 103-4 | Intensidade energética¹</t>
  </si>
  <si>
    <t>Intensidade energética do segmento Mineração</t>
  </si>
  <si>
    <t>Consumo de energia (GJ) dividido por tonelada de minério produzido²</t>
  </si>
  <si>
    <t>¹ Antigo GRI 302-3, que passou por atualização da norma e agora faz parte do novo caderno 103, cuja obrigatoriedade de conformidade inicia-se em 2027.
² Considera toda a energia consumida dentro da organização (escopos 1+2) e a produção total da unidade de Casa de Pedra.</t>
  </si>
  <si>
    <t>* Antigo caderno 305, atualizado pela GRI no novo caderno 102, de Mudanças Climáticas, que entra em vigor em 2027.</t>
  </si>
  <si>
    <r>
      <rPr>
        <b/>
        <sz val="10"/>
        <color rgb="FF3AA935"/>
        <rFont val="Verdana"/>
      </rPr>
      <t>Emissões brutas de GEE do segmento Mineração (tCO</t>
    </r>
    <r>
      <rPr>
        <b/>
        <sz val="10"/>
        <color rgb="FF339966"/>
        <rFont val="Verdana"/>
      </rPr>
      <t>2e)</t>
    </r>
    <r>
      <rPr>
        <b/>
        <sz val="10"/>
        <color rgb="FF3AA935"/>
        <rFont val="Verdana"/>
      </rPr>
      <t>²</t>
    </r>
  </si>
  <si>
    <r>
      <rPr>
        <b/>
        <sz val="10"/>
        <color rgb="FF3AA935"/>
        <rFont val="Verdana"/>
      </rPr>
      <t>Outras minerações</t>
    </r>
    <r>
      <rPr>
        <b/>
        <sz val="10"/>
        <color rgb="FF339966"/>
        <rFont val="Verdana"/>
      </rPr>
      <t>¹</t>
    </r>
  </si>
  <si>
    <t>¹ "Outras minerações" refere-se à ERSA Mineração (RO) e à Minérios Nacional (MG).
² Os gases incluídos no cálculo são Dióxido de carbono (CO2), Metano (CH4),  Óxido Nitroso (N2O), Hidrofluorcarbonetos (HFCs), Perfluorcarbonos (PFCs), Hexafluoreto de enxofre (SF6) e Trifluoreto de nitrogênio (NF3). Inventário elaborado conforme NBR ISO 14064-1:2007 e PBGHG Protocol, utilizando GWP do AR5 (IPCC). Dados processados via ferramenta Ecosystem (WayCarbon), com fatores de emissão baseados em IPCC (2006, 2019), PBGHGP (2019), BEN (2015, 2016), DEFRA (2021) e fontes próprias de fornecedores.
³ Emissões de escopo 2 na abordagem de compra. Cálculo considera apenas CO₂, não havendo emissão de CH₄ e N₂O.</t>
  </si>
  <si>
    <r>
      <rPr>
        <b/>
        <sz val="10"/>
        <color theme="7"/>
        <rFont val="Verdana"/>
      </rPr>
      <t>Emissões biogênicas de GEE do segmento Mineração (tCO</t>
    </r>
    <r>
      <rPr>
        <b/>
        <vertAlign val="subscript"/>
        <sz val="10"/>
        <color rgb="FF339966"/>
        <rFont val="Verdana"/>
      </rPr>
      <t>2</t>
    </r>
    <r>
      <rPr>
        <b/>
        <sz val="10"/>
        <color rgb="FF339966"/>
        <rFont val="Verdana"/>
      </rPr>
      <t>e)</t>
    </r>
  </si>
  <si>
    <t xml:space="preserve">¹ "Outras minerações" refere-se à ERSA Mineração (RO) e à Minérios Nacional (MG). </t>
  </si>
  <si>
    <r>
      <rPr>
        <b/>
        <sz val="10"/>
        <color rgb="FF3AA935"/>
        <rFont val="Verdana"/>
      </rPr>
      <t>Emissões brutas de escopo 3 por categoria (tCO</t>
    </r>
    <r>
      <rPr>
        <b/>
        <vertAlign val="subscript"/>
        <sz val="10"/>
        <color rgb="FF3AA935"/>
        <rFont val="Verdana"/>
      </rPr>
      <t>2</t>
    </r>
    <r>
      <rPr>
        <b/>
        <sz val="10"/>
        <color rgb="FF3AA935"/>
        <rFont val="Verdana"/>
      </rPr>
      <t>e)</t>
    </r>
  </si>
  <si>
    <t>Indicadores de intensidade de emissões de GEE relacionados ao segmento Mineração</t>
  </si>
  <si>
    <r>
      <rPr>
        <b/>
        <sz val="10"/>
        <color rgb="FF3AA935"/>
        <rFont val="Verdana"/>
      </rPr>
      <t xml:space="preserve">2020
</t>
    </r>
    <r>
      <rPr>
        <b/>
        <sz val="7"/>
        <color rgb="FF3AA935"/>
        <rFont val="Verdana"/>
      </rPr>
      <t>(ano-base meta)²</t>
    </r>
  </si>
  <si>
    <t>Produção de minério de ferro (toneladas)</t>
  </si>
  <si>
    <t>Emissão escopos 1 e 2 (kgCO2e)³</t>
  </si>
  <si>
    <r>
      <rPr>
        <b/>
        <sz val="10"/>
        <color theme="1"/>
        <rFont val="Verdana"/>
      </rPr>
      <t>Intensidade de emissões de GEE (kgCO</t>
    </r>
    <r>
      <rPr>
        <b/>
        <vertAlign val="subscript"/>
        <sz val="10"/>
        <color theme="1"/>
        <rFont val="Verdana"/>
      </rPr>
      <t>2</t>
    </r>
    <r>
      <rPr>
        <b/>
        <sz val="10"/>
        <color theme="1"/>
        <rFont val="Verdana"/>
      </rPr>
      <t>e/tonelada de minério produzido)</t>
    </r>
  </si>
  <si>
    <t>¹ Antigo GRI 305-4, que passou por atualização da norma e agora faz parte do novo caderno 102, cuja obrigatoriedade de conformidade inicia-se em 2027.
² O ano-base mudou de 2019 para 2020, para considerar o período em que se tornou comum a prática de movimentação de resíduos secos sem o uso de barragens.                                                                            
³ Emissão referente à CSN Mineração (Casa de Pedra e Pires). A emissão do escopo 1 não abrange a categoria de mudança do uso do solo.</t>
  </si>
  <si>
    <r>
      <rPr>
        <sz val="8"/>
        <color rgb="FF000000"/>
        <rFont val="Verdana"/>
      </rPr>
      <t xml:space="preserve">Emissões mostradas em toneladas de CFC-11 equivalente, calculadas por meio do Ozone Depleting Potential (ODP) adotado pelo Protocolo de Montreal. Valores obtidos em </t>
    </r>
    <r>
      <rPr>
        <sz val="8"/>
        <color rgb="FF000000"/>
        <rFont val="Verdana"/>
      </rPr>
      <t>https://www.epa.gov/ozone-layer-protection/ozone-depleting-substances</t>
    </r>
  </si>
  <si>
    <r>
      <rPr>
        <sz val="10"/>
        <color rgb="FFFFFFFF"/>
        <rFont val="Verdana"/>
      </rPr>
      <t>SASB EM-MM-120a.1 | Emissões atmosféricas dos seguintes poluentes: (1) CO, (2) NOx (excluindo N</t>
    </r>
    <r>
      <rPr>
        <vertAlign val="subscript"/>
        <sz val="10"/>
        <color rgb="FFFFFFFF"/>
        <rFont val="Verdana"/>
      </rPr>
      <t>2</t>
    </r>
    <r>
      <rPr>
        <sz val="10"/>
        <color rgb="FFFFFFFF"/>
        <rFont val="Verdana"/>
      </rPr>
      <t>O), (3) SOx, (4) material particulado (PM10), (5) mercúrio (Hg), (6) chumbo (Pb) e (7) compostos orgânicos voláteis (VOCs)</t>
    </r>
  </si>
  <si>
    <r>
      <rPr>
        <b/>
        <sz val="10"/>
        <color rgb="FF3AA935"/>
        <rFont val="Verdana"/>
      </rPr>
      <t>Monitoramento da qualidade do ar no segmento Mineração (partículas inaláveis PM&lt;10) (μg/m</t>
    </r>
    <r>
      <rPr>
        <b/>
        <sz val="10"/>
        <color rgb="FF339966"/>
        <rFont val="Verdana"/>
      </rPr>
      <t>3)</t>
    </r>
  </si>
  <si>
    <t>Índice de Qualidade do Ar¹</t>
  </si>
  <si>
    <t>CSN Mineração – Novo Plataforma</t>
  </si>
  <si>
    <t>Bom</t>
  </si>
  <si>
    <t>CSN Mineração – Basílica</t>
  </si>
  <si>
    <t>CMIN – EMMA 1 – Bairro Plataforma</t>
  </si>
  <si>
    <t>CSN Mineração – Bairro Casa de Pedra</t>
  </si>
  <si>
    <t>CSN Mineração – Bairro Cristo Rei</t>
  </si>
  <si>
    <t>CSN Mineração – Bairro Esmeril</t>
  </si>
  <si>
    <t>CSN Mineração – Comunidade Belo Vale</t>
  </si>
  <si>
    <t xml:space="preserve">TECAR – Vila Califórnia </t>
  </si>
  <si>
    <t>TECAR – Vila Aparecida</t>
  </si>
  <si>
    <t>TECAR – Brisamar</t>
  </si>
  <si>
    <t>TECAR – Sítio Terezinha</t>
  </si>
  <si>
    <t>Outras minerações – ERSA Mineração</t>
  </si>
  <si>
    <t xml:space="preserve">¹ Dados considerados bons em mais de 93% das medições. </t>
  </si>
  <si>
    <t>SASB EM-MM-110a.1 | Emissões globais brutas do escopo 1, porcentagem coberta pelos regulamentos de limitação de emissões</t>
  </si>
  <si>
    <r>
      <rPr>
        <b/>
        <sz val="10"/>
        <color theme="7"/>
        <rFont val="Verdana"/>
      </rPr>
      <t>Emissões brutas de escopo 1 por tipo de gás do segmento Mineração (tCO</t>
    </r>
    <r>
      <rPr>
        <b/>
        <vertAlign val="subscript"/>
        <sz val="10"/>
        <color rgb="FF339966"/>
        <rFont val="Verdana"/>
      </rPr>
      <t>2</t>
    </r>
    <r>
      <rPr>
        <b/>
        <sz val="10"/>
        <color rgb="FF339966"/>
        <rFont val="Verdana"/>
      </rPr>
      <t>e)</t>
    </r>
  </si>
  <si>
    <r>
      <rPr>
        <sz val="10"/>
        <color theme="1"/>
        <rFont val="Verdana"/>
      </rPr>
      <t>CO</t>
    </r>
    <r>
      <rPr>
        <vertAlign val="subscript"/>
        <sz val="10"/>
        <color rgb="FF000000"/>
        <rFont val="Verdana"/>
      </rPr>
      <t>2</t>
    </r>
  </si>
  <si>
    <t>SASB EM-MM-130a.1 | (1) Energia total consumida, (2) porcentagem de eletricidade da rede, (3) porcentagem de energia renovável</t>
  </si>
  <si>
    <t>Indicadores de energia do segmento Mineração</t>
  </si>
  <si>
    <r>
      <rPr>
        <b/>
        <sz val="10"/>
        <color theme="7"/>
        <rFont val="Verdana"/>
      </rPr>
      <t>2025</t>
    </r>
    <r>
      <rPr>
        <b/>
        <sz val="10"/>
        <color theme="7"/>
        <rFont val="Verdana"/>
      </rPr>
      <t>¹</t>
    </r>
  </si>
  <si>
    <r>
      <rPr>
        <sz val="8"/>
        <color rgb="FF000000"/>
        <rFont val="Verdana"/>
      </rPr>
      <t>¹ Considera Escopos 1 e 2. 100% da energia adquirida provém da rede elétrica, gerada por</t>
    </r>
    <r>
      <rPr>
        <sz val="8"/>
        <color rgb="FF000000"/>
        <rFont val="Verdana"/>
      </rPr>
      <t xml:space="preserve"> </t>
    </r>
    <r>
      <rPr>
        <sz val="8"/>
        <color rgb="FF000000"/>
        <rFont val="Verdana"/>
      </rPr>
      <t xml:space="preserve">fontes renováveis e possui certificado de energia renovável (RECs). Para redução do consumo de energia, a CSN vem trabalhando em eletrificação de frota, uso de combustíveis alternativos, portfólio de produtos premium e eficiência operacional e energética.  </t>
    </r>
  </si>
  <si>
    <r>
      <rPr>
        <b/>
        <sz val="10"/>
        <color rgb="FF3AA935"/>
        <rFont val="Verdana"/>
      </rPr>
      <t>Resíduos gerados por tipo do segmento Mineração (toneladas)</t>
    </r>
    <r>
      <rPr>
        <b/>
        <sz val="10"/>
        <color rgb="FF339966"/>
        <rFont val="Verdana"/>
      </rPr>
      <t>¹</t>
    </r>
  </si>
  <si>
    <t>Outros³</t>
  </si>
  <si>
    <r>
      <rPr>
        <sz val="8"/>
        <color rgb="FF000000"/>
        <rFont val="Verdana"/>
      </rPr>
      <t xml:space="preserve">¹ Todo o resíduo gerado é armazenado até alcançar volume ideal para destinação ou tratamento. Por isso, os volumes de geração e disposição diferem. 
</t>
    </r>
    <r>
      <rPr>
        <sz val="8"/>
        <color rgb="FF000000"/>
        <rFont val="Verdana"/>
      </rPr>
      <t xml:space="preserve">² </t>
    </r>
    <r>
      <rPr>
        <sz val="8"/>
        <color rgb="FF000000"/>
        <rFont val="Verdana"/>
      </rPr>
      <t>Resíduos comuns, madeira, miscelânea, pilhas e baterias, lâmpadas, entre outros.</t>
    </r>
  </si>
  <si>
    <r>
      <rPr>
        <b/>
        <sz val="10"/>
        <color rgb="FF3AA935"/>
        <rFont val="Verdana"/>
      </rPr>
      <t>Resíduos desviados de disposição final do segmento Mineração (toneladas)</t>
    </r>
    <r>
      <rPr>
        <b/>
        <sz val="10"/>
        <color rgb="FF339966"/>
        <rFont val="Verdana"/>
      </rPr>
      <t>¹</t>
    </r>
  </si>
  <si>
    <r>
      <rPr>
        <sz val="8"/>
        <color rgb="FF000000"/>
        <rFont val="Verdana"/>
      </rPr>
      <t>¹</t>
    </r>
    <r>
      <rPr>
        <sz val="8"/>
        <color rgb="FFFF0000"/>
        <rFont val="Verdana"/>
      </rPr>
      <t xml:space="preserve"> </t>
    </r>
    <r>
      <rPr>
        <sz val="8"/>
        <color rgb="FF000000"/>
        <rFont val="Verdana"/>
      </rPr>
      <t>Não há recuperação de energia interna nos processos de tratamento e disposição final dos resíduos. Os resíduos foram distribuídos a partir do seu método de destinação. Foi considerado no cálculo total de resíduos perigosos 0,1 toneladas de reciclagem interna.</t>
    </r>
  </si>
  <si>
    <r>
      <rPr>
        <b/>
        <sz val="10"/>
        <color rgb="FF3AA935"/>
        <rFont val="Verdana"/>
      </rPr>
      <t>Resíduos destinados para disposição final do segmento Mineração (toneladas)</t>
    </r>
    <r>
      <rPr>
        <b/>
        <sz val="10"/>
        <color rgb="FF339966"/>
        <rFont val="Verdana"/>
      </rPr>
      <t>¹</t>
    </r>
  </si>
  <si>
    <r>
      <rPr>
        <sz val="10"/>
        <color theme="1"/>
        <rFont val="Verdana"/>
      </rPr>
      <t>Aterro classe</t>
    </r>
    <r>
      <rPr>
        <sz val="10"/>
        <color rgb="FFFF0000"/>
        <rFont val="Verdana"/>
      </rPr>
      <t xml:space="preserve"> </t>
    </r>
    <r>
      <rPr>
        <sz val="10"/>
        <color theme="1"/>
        <rFont val="Verdana"/>
      </rPr>
      <t>II</t>
    </r>
  </si>
  <si>
    <t>¹ Todos os resíduos são destinados para tratamento e disposição externa. Não há recuperação de energia interna nos processos de tratamento e disposição final dos resíduos.</t>
  </si>
  <si>
    <t>SASB EM-MM-150a.4 | Peso total de resíduos não minerais gerados</t>
  </si>
  <si>
    <t>SASB EM-MM-150a.7 | Peso total de resíduos perigosos gerados</t>
  </si>
  <si>
    <t>SASB EM-MM-150a.8 | Peso total de resíduos perigosos reciclados</t>
  </si>
  <si>
    <t>Indicadores de resíduos do segmento Mineração (toneladas)¹²</t>
  </si>
  <si>
    <t>Total de resíduos não minerais gerados</t>
  </si>
  <si>
    <t>Resíduos perigosos destinados para tratamento</t>
  </si>
  <si>
    <r>
      <rPr>
        <sz val="8"/>
        <color rgb="FF000000"/>
        <rFont val="Verdana"/>
      </rPr>
      <t>¹ Os resíduos perigosos são tratados através do re-refinamento, coprocessamento e tratamento de efluentes externos, aterro industrial e armazenamento UPV.</t>
    </r>
    <r>
      <rPr>
        <b/>
        <sz val="8"/>
        <color rgb="FF000000"/>
        <rFont val="Verdana"/>
      </rPr>
      <t xml:space="preserve">
</t>
    </r>
    <r>
      <rPr>
        <sz val="8"/>
        <color rgb="FF000000"/>
        <rFont val="Verdana"/>
      </rPr>
      <t>² As variações são explicadas conforme tabelas GRI 306-3 e 306-4.</t>
    </r>
  </si>
  <si>
    <t>SASB EM-MM-150a.9 | Número de incidentes significativos associados a materiais perigosos e gestão de resíduos</t>
  </si>
  <si>
    <t>Não há registro nas operações do segmento da Mineração (CSN Mineração, Minérios Nacional e ERSA) de nenhum incidente significativo relacionado à gestão de materiais perigosos e resíduos relacionados a manuseio, armazenamento, transporte ou descarte de materiais perigosos e resíduos gerados nas atividades de processamento de minerais. A empresa realiza estudos ambientais para definir os limites de volume e concentração que caracterizam um incidente como significativo, conforme a norma ABNT 10004 de 2004.</t>
  </si>
  <si>
    <t>Barragens e coprodutos minerais</t>
  </si>
  <si>
    <t>SASB EM-MM-150a.5 | Peso total de rejeitos produzidos</t>
  </si>
  <si>
    <t>SASB EM-MM-150a.6 | Peso total de estéril gerado</t>
  </si>
  <si>
    <r>
      <rPr>
        <b/>
        <sz val="10"/>
        <color rgb="FF3AA935"/>
        <rFont val="Verdana"/>
      </rPr>
      <t>Indicadores de resíduos minerais</t>
    </r>
    <r>
      <rPr>
        <b/>
        <sz val="10"/>
        <color rgb="FF339966"/>
        <rFont val="Verdana"/>
      </rPr>
      <t>¹</t>
    </r>
  </si>
  <si>
    <t>Total de rejeito gerado (toneladas)</t>
  </si>
  <si>
    <t>Total de estéril gerado (toneladas)</t>
  </si>
  <si>
    <t>Total de resíduos minerais gerados (toneladas)</t>
  </si>
  <si>
    <t>¹ O aumento do volume de produção foi o principal responsável pelo crescimento de 26,3 % no total de rejeito gerado pela CSN Mineração.</t>
  </si>
  <si>
    <r>
      <rPr>
        <sz val="10"/>
        <color theme="0"/>
        <rFont val="Verdana"/>
      </rPr>
      <t>SASB EM-MM-540a.1 | Tabela de inventário da instalação de armazenamento de rejeitos: (1) nome da instalação, (2) localização, (3)</t>
    </r>
    <r>
      <rPr>
        <i/>
        <sz val="10"/>
        <color theme="0"/>
        <rFont val="Verdana"/>
      </rPr>
      <t xml:space="preserve"> status</t>
    </r>
    <r>
      <rPr>
        <sz val="10"/>
        <color theme="0"/>
        <rFont val="Verdana"/>
      </rPr>
      <t xml:space="preserve"> de propriedade, (4) </t>
    </r>
    <r>
      <rPr>
        <i/>
        <sz val="10"/>
        <color theme="0"/>
        <rFont val="Verdana"/>
      </rPr>
      <t>status</t>
    </r>
    <r>
      <rPr>
        <sz val="10"/>
        <color theme="0"/>
        <rFont val="Verdana"/>
      </rPr>
      <t xml:space="preserve"> operacional, (5) método de construção, (6) capacidade máxima de armazenamento permitida, (7) quantidade atual de rejeitos armazenados, (8) classificação de consequências, (9) data da revisão técnica independente mais recente, (10) descobertas materiais, (11) medidas de mitigação, (12) EPRP específico do local</t>
    </r>
  </si>
  <si>
    <r>
      <rPr>
        <b/>
        <sz val="10"/>
        <color rgb="FF3AA935"/>
        <rFont val="Verdana"/>
      </rPr>
      <t>Inventário de estruturas de disposição de rejeitos da CSN Mineração</t>
    </r>
    <r>
      <rPr>
        <b/>
        <sz val="10"/>
        <color rgb="FF339966"/>
        <rFont val="Verdana"/>
      </rPr>
      <t>¹</t>
    </r>
  </si>
  <si>
    <r>
      <rPr>
        <b/>
        <i/>
        <sz val="9"/>
        <color theme="7"/>
        <rFont val="Verdana"/>
      </rPr>
      <t>Status</t>
    </r>
    <r>
      <rPr>
        <b/>
        <sz val="9"/>
        <color theme="7"/>
        <rFont val="Verdana"/>
      </rPr>
      <t xml:space="preserve"> operacional</t>
    </r>
  </si>
  <si>
    <t>Método de construção</t>
  </si>
  <si>
    <r>
      <rPr>
        <b/>
        <sz val="9"/>
        <color theme="7"/>
        <rFont val="Verdana"/>
      </rPr>
      <t>Capacidade máx. de armazenamento permitida (mil m</t>
    </r>
    <r>
      <rPr>
        <b/>
        <vertAlign val="superscript"/>
        <sz val="9"/>
        <color rgb="FF339966"/>
        <rFont val="Verdana"/>
      </rPr>
      <t>3</t>
    </r>
    <r>
      <rPr>
        <b/>
        <sz val="9"/>
        <color rgb="FF339966"/>
        <rFont val="Verdana"/>
      </rPr>
      <t>)</t>
    </r>
  </si>
  <si>
    <r>
      <rPr>
        <b/>
        <sz val="9"/>
        <color theme="7"/>
        <rFont val="Verdana"/>
      </rPr>
      <t>Quantidade atual de rejeitos armazenados (mil m</t>
    </r>
    <r>
      <rPr>
        <b/>
        <vertAlign val="superscript"/>
        <sz val="9"/>
        <color rgb="FF339966"/>
        <rFont val="Verdana"/>
      </rPr>
      <t>3</t>
    </r>
    <r>
      <rPr>
        <b/>
        <sz val="9"/>
        <color rgb="FF339966"/>
        <rFont val="Verdana"/>
      </rPr>
      <t>)</t>
    </r>
  </si>
  <si>
    <t>Classificação de consequência da estrutura</t>
  </si>
  <si>
    <t>Data mais recente de inspeção técnica independente</t>
  </si>
  <si>
    <t>Conclusões materiais e medidas de mitigação</t>
  </si>
  <si>
    <t>Existência de plano específico de preparação e resposta a emergências</t>
  </si>
  <si>
    <t>Barragem Casa de Pedra (MG)</t>
  </si>
  <si>
    <t>Ativa</t>
  </si>
  <si>
    <t>Dique de Sela: Linha de Centro
Maciço Principal: Jusante</t>
  </si>
  <si>
    <t>Categoria de Risco (CRI): baixo
Dano Potencial Associado (DPA): alto</t>
  </si>
  <si>
    <t>Setembro de 2025</t>
  </si>
  <si>
    <t>Não há anomalias que representem riscos à estabilidade da construção.</t>
  </si>
  <si>
    <t>Sim</t>
  </si>
  <si>
    <t>Barragem B4 (MG)</t>
  </si>
  <si>
    <t>Inativa (em descaracterização)</t>
  </si>
  <si>
    <t>Método a montante</t>
  </si>
  <si>
    <t>Dique do Esmeril IV</t>
  </si>
  <si>
    <t>Etapa única</t>
  </si>
  <si>
    <t>Dique do Bichento IIIA</t>
  </si>
  <si>
    <t>Categoria de Risco (CRI): Baixo
Dano Potencial Associado (DPA): Médio</t>
  </si>
  <si>
    <r>
      <rPr>
        <b/>
        <sz val="10"/>
        <color theme="7"/>
        <rFont val="Verdana"/>
      </rPr>
      <t>Inventário de estruturas de disposição de rejeitos de Outras minerações</t>
    </r>
    <r>
      <rPr>
        <b/>
        <strike/>
        <sz val="10"/>
        <color theme="7"/>
        <rFont val="Verdana"/>
      </rPr>
      <t>¹</t>
    </r>
  </si>
  <si>
    <t>Barragem B2 (MG)</t>
  </si>
  <si>
    <t>Os fatores de segurança superam os limites legais e a estrutura suporta eventos climáticos extremos. Há ações de rotina, como o controle de pragas e vegetação, a manutenção dos sistemas de drenagem e o prosseguimento das obras de descaracterização.</t>
  </si>
  <si>
    <t>Barragem B2A (MG)</t>
  </si>
  <si>
    <t>Obras de descaracterização já concluídas, aguardando anuência dos órgãos competentes</t>
  </si>
  <si>
    <t>Barragem Ecológica</t>
  </si>
  <si>
    <t>Jusante</t>
  </si>
  <si>
    <t>Categoria de Risco (CRI): baixo
Dano Potencial Associado (DPA): médio</t>
  </si>
  <si>
    <t>Os fatores de segurança superam os limites legais e a estrutura suporta eventos climáticos extremos. Há ações de rotina, como dedetização contra cupinzeiros e formigueiros, limpeza e desobstrução dos sistemas de drenagem superficial, controle do crescimento da vegetação.</t>
  </si>
  <si>
    <t>Taboquinha 01 – Crente (RO)</t>
  </si>
  <si>
    <t>Inativa (em monitoramento ativo)</t>
  </si>
  <si>
    <t>Dano Potencial Associado: médio
Categoria de Risco: baixo</t>
  </si>
  <si>
    <t>Taboquinha 02 – Serra Azul (RO)</t>
  </si>
  <si>
    <t>Dano Potencial Associado: médio
Categoria de Risco: médio</t>
  </si>
  <si>
    <t>Taboquinha 03 (RO)</t>
  </si>
  <si>
    <t>Taboquinha 04 (RO)</t>
  </si>
  <si>
    <t>¹ Barragens encontram-se descaracterizada e em monitoramento ativo, conforme estabelecido na Resolução ANM n° 95/2022.</t>
  </si>
  <si>
    <t>Biodiversidade</t>
  </si>
  <si>
    <t>GRI 101-5 | Locais com impactos na biodiversidade</t>
  </si>
  <si>
    <t>Segmento</t>
  </si>
  <si>
    <t>Unidades operacionais com os impactos mais significativos na biodiversidade</t>
  </si>
  <si>
    <t>Localização</t>
  </si>
  <si>
    <t>Tamanho (hectares)</t>
  </si>
  <si>
    <t>Essa unidade está localizada dentro ou perto de uma área ecologicamente sensível?</t>
  </si>
  <si>
    <t>Atividades que ocorrem na unidade operacional</t>
  </si>
  <si>
    <t>Casa de Pedra</t>
  </si>
  <si>
    <t>Congonhas, Minas Gerais</t>
  </si>
  <si>
    <t>4,9 mil hectares</t>
  </si>
  <si>
    <r>
      <rPr>
        <sz val="8"/>
        <color rgb="FF000000"/>
        <rFont val="Verdana"/>
      </rPr>
      <t xml:space="preserve">Sim, a operação da Casa de Pedra encontra-se há menos de 5km de distância do Parque Ecológico da Cachoeira e da RPPN Poço Fundo, sendo uma área com alta integridade ecossistêmica e importante para fornecer serviços ecossistêmicos para povos indígenas, comunidades locais ou outros </t>
    </r>
    <r>
      <rPr>
        <i/>
        <sz val="8"/>
        <color rgb="FF000000"/>
        <rFont val="Verdana"/>
      </rPr>
      <t>stakeholders</t>
    </r>
    <r>
      <rPr>
        <sz val="8"/>
        <color rgb="FF000000"/>
        <rFont val="Verdana"/>
      </rPr>
      <t>. Entretanto, não é uma área que está se deteriorando rapidamente e não apresenta alto risco relacionado à água, como secas ou inundações.</t>
    </r>
  </si>
  <si>
    <t>Extração e beneficiamento de minério de ferro e filtragem e empilhamento de rejeito a seco.</t>
  </si>
  <si>
    <t>Ersa Mineração</t>
  </si>
  <si>
    <t>Itapuã do Oeste, Rondônia</t>
  </si>
  <si>
    <t>352 hectares</t>
  </si>
  <si>
    <t xml:space="preserve">Sim, a unidade localiza-se dentro da FLONA Floresta Nacional do Jamari. Sendo uma área com alta integridade ecossistêmica, mas não é uma área que está se deteriorando rapidamente e não apresenta alto risco relacionado à água, como secas ou inundações. </t>
  </si>
  <si>
    <t>Extração e beneficiamento de cassiterita.</t>
  </si>
  <si>
    <t>101-5 d. Em 2024, foi realizada uma análise abrangente de riscos ESG na matriz  da Cadeia de Fornecimento da organização. Com o apoio de uma consultoria especializada, foram mapeadas todas as categorias de serviços e produtos da cadeia de suprimentos, resultando na criação de uma matriz de riscos ESG específica para os fornecedores. Durante esse processo, identificou-se que os fornecedores classificados nas categorias de Minérios e Minerais apresentam mais potencial de impacto significativo sobre a biodiversidade.</t>
  </si>
  <si>
    <t>GRI 101-8 | Serviços ecossistêmicos</t>
  </si>
  <si>
    <t>Serviços ecossistêmicos  afetados ou potencialmente afetados pelas atividades da organização</t>
  </si>
  <si>
    <t>Como os serviços ecossistêmicos são ou poderiam ser afetados pelas atividades da organização?</t>
  </si>
  <si>
    <t xml:space="preserve">Beneficiários (como comunidades locais, povos indígenas ou outras partes interessadas) afetados ou potencialmente afetados pelas atividades da organização </t>
  </si>
  <si>
    <t>Serviços impactados negativamente: 
Provisão: Disponibilidade de água
Regulação: Manutenção da qualidade do ar; Regulação climática global; Regulação climática regional/local; Regulação de vazão da água; Purificação da água e tratamento de resíduos; Controle de erosão; Manutenção da qualidade do solo
Suporte: Habitat; Biodiversidade
Cultural: Recreação e ecoturismo; Valores éticos e espirituais
Recursos naturais: Combustível fóssil; Mineração/disponibilidade do minério
Serviços impactados positivamente pela Mineração
Regulação: Regulação de vazão da água; Purificação da água e tratamento de resíduos
Suporte: Habitat; Biodiversidade
Cultural: Recreação e ecoturismo; Valores éticos e espirituais</t>
  </si>
  <si>
    <t>Nas unidades, as atividades da organização afetam ou podem afetar diversos serviços ecossistêmicos. No âmbito da regulação, destacam-se a manutenção da qualidade do ar, regulação climática global, regional e local, regulação da vazão e purificação da água, tratamento de resíduos, controle de erosão e manutenção da qualidade do solo. Em termos culturais, as atividades impactam a recreação, o ecoturismo e valores éticos e espirituais da comunidade. No suporte ecossistêmico, há influência sobre hábitats e biodiversidade. Já no aspecto de recursos naturais, a organização depende da disponibilidade de minério e combustível fóssil para suas operações.</t>
  </si>
  <si>
    <t>Beneficiários: Comunidades locais. As operações de mineração da CSN dependem da captação de água subterrânea e superficial, com impactos mitigados e monitoramento contínuo. A emissão de material particulado impacta a qualidade do ar e a atividade mineradora, enquanto eventos climáticos extremos, como chuvas intensas e tempestades, afetam a produtividade e as operações portuárias. A emissão de gases de efeito estufa reforça a conexão com a regulação climática global e regional.
Os serviços ecossistêmicos de regulação e purificação da água são essenciais, com impactos relacionados ao lançamento de efluentes e carreamento de sedimentos, mitigados por ações de controle. A preservação de áreas de reserva legal protege corpos hídricos, garantindo o abastecimento da cidade de Congonhas (MG). O controle de erosão é crucial para evitar a modificação do solo e a contaminação dos recursos hídricos.
A CSN Mineração também interage com serviços ecossistêmicos culturais, como recreação e ecoturismo, além de valores éticos e espirituais. A preservação do Parque das Cachoeiras contribui para o lazer da comunidade, enquanto o Morro do Engenho representa um patrimônio natural de valor cultural. A biodiversidade e os habitats naturais são impactados pela supressão de vegetação, mas compensações ambientais e monitoramento da fauna e flora são implementados. No Porto TECAR, há potencial impacto na biodiversidade marinha pelo possível carreamento de material para o mar, que é continuamente controlado e evitado
A dependência da CSN Mineração de recursos naturais, como minério de ferro e combustíveis fósseis, impacta sua disponibilidade, tornando essencial a gestão eficiente para garantir a sustentabilidade das operações.</t>
  </si>
  <si>
    <t>A operação de mineração da ERSA é dependente de disponibilidade de água, havendo captação de água. Os impactos negativos sobre a disponibilidade de água está relacionado à geração de efluentes (saídas de diques e barragens), que 
por sua vez é devidamente controlada por meio de ações mitigatórias e monitoramentos. Outro aspecto importante da mineração é a emissão de material particulado, que pode impactar a manutenção de qualidade do ar. A operação também possui relação de dependência com os serviços ecossistêmicos (SE) de regulação climática regional, na medida em que suas atividades são relativamente vulneráveis às variações climáticas e eventos meteorológicos extremos. O SE controle de erosão é importante para a operação, visto que sua ausência implica em ações de manutenção para retirada de sedimentos. Os potenciais impactos, que por sua vez são negativos, se dão também sobre a qualidade do solo, uma vez que as supressões e movimentações no terreno intensificam processos erosivos e modificam a estrutura do solo (sendo também mitigados, monitorados e reportados periodicamente aos órgãos competentes). O SE de suporte habitat, assim como a biodiversidade, são impactados negativamente pela supressão de áreas vegetadas e positivamente devido às compensações que, geralmente, são realizadas em maior proporção em relação às áreas suprimidas.</t>
  </si>
  <si>
    <t>A ERSA, localizada dentro da Floresta Nacional do Jamari, em Rondônia, apoia diretamente três núcleos familiares que residem no interior da FLONA. Essa atuação contribui para a preservação e manutenção do modo de vida dessas famílias, cuja cultura e sustento estão diretamente ligados à floresta e seus serviços ecossistêmicos, especialmente no que se refere aos valores éticos e espirituais associados ao território.</t>
  </si>
  <si>
    <t>SASB EM-MM-160a.2 | Porcentagem de locais de minas onde a drenagem de rocha ácida é: (1) prevista para ocorrer, (2) ativamente mitigada e (3) sob tratamento ou remediação</t>
  </si>
  <si>
    <t>Não há risco de ocorrência de drenagem ácida nas operações do segmento Mineração (CSN Mineração, Minérios Nacional e ERSA Mineração).</t>
  </si>
  <si>
    <t>SASB EM-MM-160a.3 | Porcentagem de (1) reservas provadas e (2) prováveis em ou perto de locais com status de conservação protegido ou hábitat de espécies ameaçadas</t>
  </si>
  <si>
    <t>Reservas da CSN Mineração – Mina Casa de Pedra e Mina do Engenho em 2024¹</t>
  </si>
  <si>
    <t>Dentro de  áreas sensíveis para a biodiversidade</t>
  </si>
  <si>
    <t>Volume total de reservas minerais provadas (milhões de toneladas) – Casa de Pedra</t>
  </si>
  <si>
    <t>Percentual médio de Fe nas reservas provadas (%) – Casa de Pedra</t>
  </si>
  <si>
    <t>Volume total de reservas minerais prováveis (milhões de toneladas) – Casa de Pedra</t>
  </si>
  <si>
    <t>Percentual médio de Fe nas reservas prováveis (%) – Casa de Pedra</t>
  </si>
  <si>
    <t>Volume total de reservas minerais provadas (milhões de toneladas) – Mina do Engenho</t>
  </si>
  <si>
    <t>Percentual médio de Fe nas reservas provadas (%) – Mina do Engenho</t>
  </si>
  <si>
    <t>Volume total de reservas minerais prováveis (milhões de toneladas) – Mina do Engenho</t>
  </si>
  <si>
    <t>Percentual médio de Fe nas reservas prováveis (%) – Mina do Engenho</t>
  </si>
  <si>
    <t>Qual estudo (nome e ano) serve de base para os dados informados</t>
  </si>
  <si>
    <t>Report da SEC 2023</t>
  </si>
  <si>
    <r>
      <rPr>
        <sz val="8"/>
        <color rgb="FF000000"/>
        <rFont val="Verdana"/>
      </rPr>
      <t xml:space="preserve">¹ Dados reapresentados. </t>
    </r>
    <r>
      <rPr>
        <b/>
        <sz val="8"/>
        <color rgb="FF000000"/>
        <rFont val="Verdana"/>
      </rPr>
      <t>GRI 2-4.</t>
    </r>
  </si>
  <si>
    <t>Reservas da CSN Mineração – Mina Casa de Pedra e Mina do Engenho em 2025</t>
  </si>
  <si>
    <t>Report da SEC 2024</t>
  </si>
  <si>
    <t>Reservas da ERSA Mineração em 2024</t>
  </si>
  <si>
    <t>Volume total de reservas minerais provadas (toneladas)</t>
  </si>
  <si>
    <t>Percentual médio de Sn nas reservas provadas (%)</t>
  </si>
  <si>
    <t>Volume total de reservas minerais prováveis (toneladas)</t>
  </si>
  <si>
    <t>Percentual médio de Sn nas reservas prováveis (%)</t>
  </si>
  <si>
    <t>Relatório de Reavaliação de Reservas, elaborado pela empresa 3EM em 2023</t>
  </si>
  <si>
    <t>Reservas da ERSA Mineração em 2025</t>
  </si>
  <si>
    <t>Relatório de Reavaliação de Reservas, elaborado pela empresa 3EM em 2024</t>
  </si>
  <si>
    <r>
      <rPr>
        <b/>
        <sz val="10"/>
        <color rgb="FF3AA935"/>
        <rFont val="Verdana"/>
      </rPr>
      <t>Proporção entre o menor salário pago e o salário mínimo</t>
    </r>
    <r>
      <rPr>
        <b/>
        <sz val="10"/>
        <color rgb="FF339966"/>
        <rFont val="Verdana"/>
      </rPr>
      <t>¹</t>
    </r>
  </si>
  <si>
    <t>47%%</t>
  </si>
  <si>
    <r>
      <rPr>
        <sz val="8"/>
        <color rgb="FF000000"/>
        <rFont val="Verdana"/>
      </rPr>
      <t xml:space="preserve">¹ </t>
    </r>
    <r>
      <rPr>
        <sz val="8"/>
        <color rgb="FF000000"/>
        <rFont val="Verdana"/>
      </rPr>
      <t>A política de remuneração estabelece um valor mínimo para o salário dos funcionários superior ao salário-mínimo local. A definição dos salários ocorre em conformidade com a legislação trabalhista brasileira. Além do cumprimento do piso nacional, a Companhia segue os pisos salariais e obrigações definidas em Acordos Coletivos de Trabalho (ACTs) e Convenções Coletivas de Trabalho (CCTs) firmados com entidades sindicais. Em relação aos trabalhadores que não são empregados diretos, mas exercem atividades na organização, uma parcela significativa é remunerada com base nas regras do salário-mínimo local. Os únicos salários praticados abaixo do salário mínimo são referentes aos aprendizes, que seguem a regulamentação e carga horária diferenciada, com remuneração regida por acordos de pisos municipais ou nacionais. O salário mínimo brasileiro em 2023 era R$ 1.320, em 2024 era R$ 1.412 e em 2025 é R$ 1.518.</t>
    </r>
  </si>
  <si>
    <t>Não há ações judiciais referentes à concorrência desleal e violações de leis antitruste e antimonopólio pendentes ou que foram encerradas durante o período coberto pelo relatório em que a organização tenha sido identificada como participante.</t>
  </si>
  <si>
    <t>Consumo de materiais do segmento Mineração (toneladas)</t>
  </si>
  <si>
    <t>SASB EM-MM-000.A | Produção de (1) minérios metálicos e (2) produtos metálicos acabados</t>
  </si>
  <si>
    <t>Indicadores de produção do segmento Mineração</t>
  </si>
  <si>
    <t>Produção total de minérios metálicos (toneladas)</t>
  </si>
  <si>
    <t>Produção total de produtos metálicos acabados (toneladas)</t>
  </si>
  <si>
    <t>GRI 2-26 | Mecanismos para aconselhamento e apresentação de preocupações</t>
  </si>
  <si>
    <t>A Mineração possui mecanismos para que colaboradores e partes interessadas busquem aconselhamento sobre a implementação de políticas e práticas responsáveis através de treinamentos, capacitações e plataformas de e-learning, além manuais e documentos. O sistema de orientação é reforçado por mentoria, fóruns, redes internas para compartilhamento de melhores práticas e, quando necessário, pela contratação de consultorias externas especializadas. 
Para o relato de preocupações relacionadas à conduta organizacional e não conformidade com leis e regulamentos, a Companhia assegura o acesso a mecanismos de denúncia e processos de escalonamento hierárquico. O acolhimento dessas manifestações ocorre via números telefônicos dedicados, entrevistas confidenciais realizadas durante visitas in loco e ferramentas específicas para o reporte de não conformidades legais, garantindo o sigilo e a proteção aos envolvidos.</t>
  </si>
  <si>
    <t>Solicitações de esclarecimentos por e-mail</t>
  </si>
  <si>
    <t>Resposta de due diligence de parceiros de negócio</t>
  </si>
  <si>
    <t>Revisão de cláusula contratual</t>
  </si>
  <si>
    <t>Conflito de Interesse</t>
  </si>
  <si>
    <t>Questionamentos relacionados à área de Compliance</t>
  </si>
  <si>
    <t>Cumprimento de normas</t>
  </si>
  <si>
    <t>Solicitação de documentação</t>
  </si>
  <si>
    <t>Vazamento de informações</t>
  </si>
  <si>
    <t>Brindes/Presentes</t>
  </si>
  <si>
    <t>Doação</t>
  </si>
  <si>
    <t>Diversos</t>
  </si>
  <si>
    <t>Fora do escopo de Compliance</t>
  </si>
  <si>
    <t>Percentual de manifestações respondidas</t>
  </si>
  <si>
    <t>Comunicações recebidas pelo Canal de Denúncias por categoria</t>
  </si>
  <si>
    <t>Assédio Moral</t>
  </si>
  <si>
    <t>Assédio Sexual</t>
  </si>
  <si>
    <t>Importunação sexual</t>
  </si>
  <si>
    <t>Desvio de comportamento</t>
  </si>
  <si>
    <t>Favorecimento ou conflito de interesses</t>
  </si>
  <si>
    <t>Fraude</t>
  </si>
  <si>
    <t>Discriminação</t>
  </si>
  <si>
    <t>Roubo, furto ou desvio</t>
  </si>
  <si>
    <t>Violação de leis</t>
  </si>
  <si>
    <t>Comunicações recebidas pelo Canal de Denúncias por status de tratamento</t>
  </si>
  <si>
    <t>Dados insuficientes</t>
  </si>
  <si>
    <t>Em andamento</t>
  </si>
  <si>
    <t>Não conclusivo</t>
  </si>
  <si>
    <t>Não procede</t>
  </si>
  <si>
    <t>Procede</t>
  </si>
  <si>
    <t>Procede parcialmente</t>
  </si>
  <si>
    <t>% comunicação desqualificada</t>
  </si>
  <si>
    <t>% comunicação em tratamento</t>
  </si>
  <si>
    <t>% comunicação tratada</t>
  </si>
  <si>
    <t>Medidas tomadas em relação aos casos do Canal de Denúncia investigados pela Diretoria de Auditoria Riscos e Compliance</t>
  </si>
  <si>
    <t>Aviso por escrito</t>
  </si>
  <si>
    <t>Advertência verbal</t>
  </si>
  <si>
    <t>Demissão</t>
  </si>
  <si>
    <t>Demissão por justa causa</t>
  </si>
  <si>
    <t>Encaminhamento para setor responsável</t>
  </si>
  <si>
    <t>Orientação</t>
  </si>
  <si>
    <t>Suspensão</t>
  </si>
  <si>
    <t>Transferência de trabalho</t>
  </si>
  <si>
    <t>Treinamento</t>
  </si>
  <si>
    <r>
      <rPr>
        <b/>
        <sz val="10"/>
        <color rgb="FF3AA935"/>
        <rFont val="Verdana"/>
      </rPr>
      <t>Captação de água por fonte do segmento Mineração (megalitros)</t>
    </r>
    <r>
      <rPr>
        <b/>
        <sz val="10"/>
        <color rgb="FF339966"/>
        <rFont val="Verdana"/>
      </rPr>
      <t>¹</t>
    </r>
  </si>
  <si>
    <t>¹ Todo o volume captado (100%) tem concentração de sólidos totais dissolvidos igual ou menor que 1.000 mg/l. Em 2024, a CSN realizou a avaliação de risco de estresse hídrico nas regiões em que as unidades estão instaladas utilizando a plataforma Aqueduct Water Risk Atlas, do World Resources Institute (WRI). Nenhuma unidade no Brasil se encontra em áreas de estresse hídrico, apenas no exterior. 
² Em 2024, realizamos a reformulação do balanço hídrico da CSN Mineração, que passou a não considerar água pluvial e da barragem Casa de Pedra em seu processo produtivo, por conta de melhorias operacionais.</t>
  </si>
  <si>
    <r>
      <rPr>
        <b/>
        <sz val="10"/>
        <color rgb="FF3AA935"/>
        <rFont val="Verdana"/>
      </rPr>
      <t>Descarte de água por destino do segmento Mineração (megalitros)</t>
    </r>
    <r>
      <rPr>
        <b/>
        <sz val="10"/>
        <color rgb="FF339966"/>
        <rFont val="Verdana"/>
      </rPr>
      <t>¹</t>
    </r>
  </si>
  <si>
    <t>¹ Todo o volume captado (100%) tem concentração de sólidos totais dissolvidos igual ou menor que 1.000 mg/l. Em 2024, a CSN realizou a avaliação de risco de estresse hídrico nas regiões em que as unidades estão instaladas utilizando a plataforma Aqueduct Water Risk Atlas, do World Resources Institute (WRI). Nenhuma unidade no Brasil se encontra em áreas de estresse hídrico, apenas no exterior. 
² Em 2024, foi realizada a reformulação do balanço hídrico da CSN Mineração, que parou de captar água de chuva e se adequou a novas características operacionais desenvolvidas no decorrer do ano. Anteriormente, a unidade mensurava o descarte através da água do vertedouro da barragem Casa de Pedra; medida alterada posteriormente.</t>
  </si>
  <si>
    <r>
      <rPr>
        <b/>
        <sz val="10"/>
        <color rgb="FF3AA935"/>
        <rFont val="Verdana"/>
      </rPr>
      <t>Consumo de água do segmento Mineração (megalitros)</t>
    </r>
    <r>
      <rPr>
        <b/>
        <sz val="10"/>
        <color rgb="FF339966"/>
        <rFont val="Verdana"/>
      </rPr>
      <t>¹</t>
    </r>
  </si>
  <si>
    <t>¹ As variações refletem a combinação dos fatores que impactaram a captação e o descarte de água (ver GRIs 303-3 e 303-4). Em 2024, a CSN realizou a avaliação de risco de estresse hídrico nas regiões em que as unidades estão instaladas utilizando a plataforma Aqueduct Water Risk Atlas, do World Resources Institute (WRI). Nenhuma unidade no Brasil se encontra em áreas de estresse hídrico, apenas no exterior.</t>
  </si>
  <si>
    <t>SASB EM-MM-140a.1 | (1) Total de água doce retirada, (2) total de água doce consumida, porcentagem de cada em regiões com estresse hídrico de linha de base alto ou extremamente alto</t>
  </si>
  <si>
    <t>Indicadores de água do segmento Mineração</t>
  </si>
  <si>
    <t xml:space="preserve">CSN Mineração </t>
  </si>
  <si>
    <t>2024¹</t>
  </si>
  <si>
    <t>Captação total de água doce (mil metros cúbicos)</t>
  </si>
  <si>
    <t>Captação de água doce em áreas com estresse hídrico (mil metros cúbicos)</t>
  </si>
  <si>
    <t>Percentual da captação em áreas com estresse hídrico</t>
  </si>
  <si>
    <t>Consumo total de água</t>
  </si>
  <si>
    <t>Consumo de água em áreas com estresse hídrico</t>
  </si>
  <si>
    <t>Percentual do consumo em áreas com estresse hídrico</t>
  </si>
  <si>
    <t>Percentual de água recirculada</t>
  </si>
  <si>
    <t>¹ Em 2024 e 2025, foi realizada a avaliação de risco de estresse hídrico nas regiões em que as unidades estão instaladas utilizando a plataforma Aqueduct Water Risk Atlas, do World Resources Institute (WRI). Nenhuma unidade no Brasil se encontra em áreas de estresse hídrico, apenas no exterior.</t>
  </si>
  <si>
    <r>
      <rPr>
        <b/>
        <sz val="16"/>
        <color rgb="FF82358B"/>
        <rFont val="Verdana"/>
      </rPr>
      <t xml:space="preserve">Ética e </t>
    </r>
    <r>
      <rPr>
        <b/>
        <i/>
        <sz val="16"/>
        <color rgb="FF82358B"/>
        <rFont val="Verdana"/>
      </rPr>
      <t>compliance</t>
    </r>
  </si>
  <si>
    <t>SASB EM-CM-520a.1 | Valor total de perdas monetárias como resultado de processos judiciais associados a atividades de cartel, fixação de preços e atividades antitruste</t>
  </si>
  <si>
    <r>
      <rPr>
        <sz val="10"/>
        <color rgb="FF000000"/>
        <rFont val="Verdana"/>
      </rPr>
      <t xml:space="preserve">Em 2025, a CSN Cimentos não recebeu notificações de casos a serem reportados. 
</t>
    </r>
    <r>
      <rPr>
        <strike/>
        <sz val="10"/>
        <color rgb="FF000000"/>
        <rFont val="Verdana"/>
      </rPr>
      <t xml:space="preserve">
</t>
    </r>
  </si>
  <si>
    <t>Casos de não conformidade do segmento Cimentos</t>
  </si>
  <si>
    <t>¹ São considerados significativos ou casos com multa ou obrigações de fazer ou não fazer que superem R$ 1 milhão.</t>
  </si>
  <si>
    <t>A CSN Cimentos integrou em 2025 a ABNT (Associação Brasileira de Normas Técnicas).</t>
  </si>
  <si>
    <r>
      <rPr>
        <b/>
        <sz val="10"/>
        <color rgb="FF82358B"/>
        <rFont val="Verdana"/>
      </rPr>
      <t>Colaboradores por gênero e região do segmento Cimentos</t>
    </r>
    <r>
      <rPr>
        <b/>
        <sz val="10"/>
        <color rgb="FF993366"/>
        <rFont val="Verdana"/>
      </rPr>
      <t>¹</t>
    </r>
  </si>
  <si>
    <t>Total segmento Cimentos</t>
  </si>
  <si>
    <t>¹ Considera os colaboradores efetivos contratados nas categorias CLT, Programa Aprendiz e Programa Capacitar na data-base de 31 de dezembro de cada ano. Todos atuam em jornada integral.</t>
  </si>
  <si>
    <r>
      <rPr>
        <b/>
        <sz val="10"/>
        <color rgb="FF82358B"/>
        <rFont val="Verdana"/>
      </rPr>
      <t>Número total de terceiros</t>
    </r>
    <r>
      <rPr>
        <b/>
        <sz val="10"/>
        <color rgb="FF82358B"/>
        <rFont val="Arial"/>
      </rPr>
      <t>¹</t>
    </r>
  </si>
  <si>
    <t>Segmento Cimentos</t>
  </si>
  <si>
    <t xml:space="preserve">¹ Os terceiros que atuam nas unidades da CSN estão relacionados a contratos de terceirização de atividades e processos, como serviços de vigilância, limpeza, manutenção, transporte, obras civis, informática e montagem de equipamentos. A contabilização foi realizada por contagem direta, considerando tanto trabalhadores em tempo integral quanto parcial. Os dados têm como base o número de trabalhadores ao término do período de relato. A fiscalização da regularidade trabalhista das empresas contratadas responsáveis por esses serviços é conduzida por meio do Núcleo de Gestão de Terceiros. 	</t>
  </si>
  <si>
    <r>
      <rPr>
        <b/>
        <sz val="10"/>
        <color rgb="FF82358B"/>
        <rFont val="Verdana"/>
      </rPr>
      <t>Contratações e desligamentos do segmento Cimentos</t>
    </r>
    <r>
      <rPr>
        <b/>
        <sz val="10"/>
        <color rgb="FF993366"/>
        <rFont val="Verdana"/>
      </rPr>
      <t>¹</t>
    </r>
  </si>
  <si>
    <t>¹ Considera os colaboradores efetivos nas categorias CLT, Programa Aprendiz e Programa Capacitar</t>
  </si>
  <si>
    <r>
      <rPr>
        <b/>
        <sz val="10"/>
        <color rgb="FF82358B"/>
        <rFont val="Verdana"/>
      </rPr>
      <t>Taxas de contratação e rotatividade do segmento Cimentos</t>
    </r>
    <r>
      <rPr>
        <b/>
        <sz val="10"/>
        <color rgb="FF993366"/>
        <rFont val="Verdana"/>
      </rPr>
      <t>¹</t>
    </r>
  </si>
  <si>
    <r>
      <rPr>
        <b/>
        <sz val="9"/>
        <color rgb="FF82358B"/>
        <rFont val="Verdana"/>
      </rPr>
      <t>Taxa de contratação</t>
    </r>
    <r>
      <rPr>
        <b/>
        <sz val="9"/>
        <color rgb="FF993366"/>
        <rFont val="Verdana"/>
      </rPr>
      <t>²</t>
    </r>
  </si>
  <si>
    <r>
      <rPr>
        <b/>
        <sz val="9"/>
        <color rgb="FF82358B"/>
        <rFont val="Verdana"/>
      </rPr>
      <t>Taxa de rotatividade</t>
    </r>
    <r>
      <rPr>
        <b/>
        <sz val="9"/>
        <color rgb="FF993366"/>
        <rFont val="Verdana"/>
      </rPr>
      <t>³</t>
    </r>
  </si>
  <si>
    <r>
      <rPr>
        <sz val="8"/>
        <color rgb="FF000000"/>
        <rFont val="Verdana"/>
      </rPr>
      <t xml:space="preserve">¹ Considera os colaboradores efetivos nas categorias CLT, Programa Aprendiz e Programa Capacitar. 
²  A taxa de contratação é calculada como o número de admitidos no mês sobre o </t>
    </r>
    <r>
      <rPr>
        <i/>
        <sz val="8"/>
        <color rgb="FF000000"/>
        <rFont val="Verdana"/>
      </rPr>
      <t>headcount</t>
    </r>
    <r>
      <rPr>
        <sz val="8"/>
        <color rgb="FF000000"/>
        <rFont val="Verdana"/>
      </rPr>
      <t xml:space="preserve"> efetivo do mês. Para os dados anuais, foram somadas as taxas mensais.
³ A taxa de rotatividade é calculada como o número de desligados no mês sobre o </t>
    </r>
    <r>
      <rPr>
        <i/>
        <sz val="8"/>
        <color rgb="FF000000"/>
        <rFont val="Verdana"/>
      </rPr>
      <t>headcount</t>
    </r>
    <r>
      <rPr>
        <sz val="8"/>
        <color rgb="FF000000"/>
        <rFont val="Verdana"/>
      </rPr>
      <t xml:space="preserve"> efetivo do mês. Para os dados anuais, foram somadas as taxas mensais.</t>
    </r>
    <r>
      <rPr>
        <sz val="8"/>
        <color rgb="FF0078C1"/>
        <rFont val="Verdana"/>
      </rPr>
      <t xml:space="preserve"> </t>
    </r>
  </si>
  <si>
    <t>Média de horas de treinamento por colaborador do segmento Cimentos¹</t>
  </si>
  <si>
    <r>
      <rPr>
        <sz val="8"/>
        <color rgb="FF000000"/>
        <rFont val="Verdana"/>
      </rPr>
      <t xml:space="preserve">¹ Considera os colaboradores efetivos nas categorias CLT, Programa Aprendiz, Programa Capacitar e Programa Estágio. A média é calculada como o total de horas de treinamento promovidas no ano dividido pelo </t>
    </r>
    <r>
      <rPr>
        <i/>
        <sz val="8"/>
        <color rgb="FF000000"/>
        <rFont val="Verdana"/>
      </rPr>
      <t>headcount</t>
    </r>
    <r>
      <rPr>
        <sz val="8"/>
        <color rgb="FF000000"/>
        <rFont val="Verdana"/>
      </rPr>
      <t xml:space="preserve"> em 31/12. </t>
    </r>
  </si>
  <si>
    <r>
      <rPr>
        <b/>
        <sz val="10"/>
        <color rgb="FF82358B"/>
        <rFont val="Verdana"/>
      </rPr>
      <t>Percentual de colaboradores submetidos a avaliação de desempenho do segmento Cimentos</t>
    </r>
    <r>
      <rPr>
        <b/>
        <sz val="10"/>
        <color rgb="FF993366"/>
        <rFont val="Verdana"/>
      </rPr>
      <t>¹</t>
    </r>
  </si>
  <si>
    <t xml:space="preserve">¹ Considera os colaboradores efetivos nas categorias CLT. O percentual é calculado como: total de colaboradores em 31/12 que realizaram avaliação de desempenho no ano dividido pelo total de colaboradores em 31/12 elegíveis à realização de avaliação de desempenho no ano. </t>
  </si>
  <si>
    <r>
      <rPr>
        <b/>
        <sz val="10"/>
        <color rgb="FF82358B"/>
        <rFont val="Verdana"/>
      </rPr>
      <t>Diversidade de gênero por nível funcional do segmento Cimentos</t>
    </r>
    <r>
      <rPr>
        <b/>
        <sz val="10"/>
        <color rgb="FF993366"/>
        <rFont val="Verdana"/>
      </rPr>
      <t>¹</t>
    </r>
  </si>
  <si>
    <t xml:space="preserve">¹ Considera os colaboradores efetivos contratados nas categorias CLT, Programa Aprendiz e Programa Capacitar na data-base de 31 de dezembro de cada ano. </t>
  </si>
  <si>
    <r>
      <rPr>
        <b/>
        <sz val="10"/>
        <color rgb="FF82358B"/>
        <rFont val="Verdana"/>
      </rPr>
      <t>Diversidade de faixa etária por nível funcional do segmento Cimentos</t>
    </r>
    <r>
      <rPr>
        <b/>
        <sz val="10"/>
        <color rgb="FF993366"/>
        <rFont val="Verdana"/>
      </rPr>
      <t>¹</t>
    </r>
  </si>
  <si>
    <t>Diversidade étnico-racial CSN Cimentos¹ por nível funcional em 2024</t>
  </si>
  <si>
    <t>Diversidade étnico-racial CSN Cimentos¹ por nível funcional em 2025</t>
  </si>
  <si>
    <r>
      <rPr>
        <b/>
        <sz val="10"/>
        <color rgb="FF82358B"/>
        <rFont val="Verdana"/>
      </rPr>
      <t>Proporção da média salarial das mulheres em relação à dos homens por nível funcional do segmento Cimentos</t>
    </r>
    <r>
      <rPr>
        <b/>
        <sz val="10"/>
        <color rgb="FF993366"/>
        <rFont val="Verdana"/>
      </rPr>
      <t>¹</t>
    </r>
  </si>
  <si>
    <t>n.a.</t>
  </si>
  <si>
    <t>¹ Inclui os colaboradores efetivos nas categorias CLT, e Programa Aprendiz. O cálculo desse indicador não considera fatores como tempo de casa, área de especialidade e acordos coletivos aplicáveis a categorias específicas. Por isso, há ocorrência de diferenças salariais. A remuneração de cada função na Companhia é definida a partir de pesquisas de mercado seguindo metodologia da Hay Group, sem incluir o critério gênero como definição para remuneração.</t>
  </si>
  <si>
    <r>
      <rPr>
        <b/>
        <sz val="10"/>
        <color rgb="FF82358B"/>
        <rFont val="Verdana"/>
      </rPr>
      <t>Indicadores de saúde e segurança do segmento Cimentos</t>
    </r>
    <r>
      <rPr>
        <b/>
        <sz val="10"/>
        <color rgb="FF993366"/>
        <rFont val="Verdana"/>
      </rPr>
      <t>¹</t>
    </r>
  </si>
  <si>
    <t>¹ Considera os colaboradores efetivos nas categorias CLT, Programa Aprendiz, Programa Capacitar e Programa Trainee e os terceiros. 
² Índices calculados com o fator de 200 mil horas-homem trabalhadas.</t>
  </si>
  <si>
    <t>SASB EM-CM-320a.1 | (1) Taxa total de incidentes registráveis (TRIR) e (2) taxa de frequência de quase acidentes (NMFR) para (a) funcionários em tempo integral e (b) funcionários contratados</t>
  </si>
  <si>
    <t>Indicadores de saúde e segurança conforme padrão OSHA do segmento Cimentos</t>
  </si>
  <si>
    <r>
      <rPr>
        <sz val="10"/>
        <color theme="1"/>
        <rFont val="Verdana"/>
      </rPr>
      <t>Índice de frequência de quase acidentes (</t>
    </r>
    <r>
      <rPr>
        <i/>
        <sz val="10"/>
        <color theme="1"/>
        <rFont val="Verdana"/>
      </rPr>
      <t>near miss</t>
    </r>
    <r>
      <rPr>
        <sz val="10"/>
        <color theme="1"/>
        <rFont val="Verdana"/>
      </rPr>
      <t>)¹ ²</t>
    </r>
  </si>
  <si>
    <t>Índice de frequência de incidentes registráveis¹ ²</t>
  </si>
  <si>
    <t>Índice de frequência de acidentes fatais¹ ²</t>
  </si>
  <si>
    <t xml:space="preserve">¹ Considera os colaboradores efetivos nas categorias CLT, Programa Aprendiz, Programa Capacitar e Programa Trainee e os terceiros. 
² Índices calculados com o fator de 200 mil horas-homem trabalhadas. </t>
  </si>
  <si>
    <t>SASB EM-CM-320a.2 | Número de casos notificados de silicose</t>
  </si>
  <si>
    <t>Os níveis de sílica cristalina são desprezíveis para fins ocupacionais, situando-se abaixo dos limites de quantificação e significativamente inferiores aos parâmetros das normas vigentes, o que dispensa a necessidade de um programa de controle exclusivo para este agente diante da ausência de exposição ao risco. Contudo, a organização mantém uma estrutura robusta de vigilância e prevenção fundamentada na atualização periódica dos levantamentos e na revisão contínua dos processos produtivos, integrando essas ações ao Programa de Proteção Respiratória (PPR) — aplicado aos cargos com variações de poeira total acima do nível de ação — e ao PCMSO, que garante a vigilância ativa por meio de exames clínicos de excelência e, caso identificado qualquer novo risco, prevê a realização imediata de exames complementares específicos, como espirometria e Raio-X no padrão OIT, assegurando a detecção precoce de qualquer sinal clínico relacionado ao ambiente de trabalho.</t>
  </si>
  <si>
    <r>
      <rPr>
        <b/>
        <sz val="10"/>
        <color rgb="FF82358B"/>
        <rFont val="Verdana"/>
      </rPr>
      <t>Indicadores de fornecedores do segmento Cimentos</t>
    </r>
    <r>
      <rPr>
        <b/>
        <sz val="10"/>
        <color rgb="FF612768"/>
        <rFont val="Verdana"/>
      </rPr>
      <t>¹</t>
    </r>
  </si>
  <si>
    <r>
      <rPr>
        <b/>
        <sz val="10"/>
        <color rgb="FF82358B"/>
        <rFont val="Verdana"/>
      </rPr>
      <t>Percentual de ga</t>
    </r>
    <r>
      <rPr>
        <b/>
        <sz val="10"/>
        <color theme="5"/>
        <rFont val="Verdana"/>
      </rPr>
      <t>stos com fo</t>
    </r>
    <r>
      <rPr>
        <b/>
        <sz val="10"/>
        <color rgb="FF82358B"/>
        <rFont val="Verdana"/>
      </rPr>
      <t>rnecedores locais¹</t>
    </r>
    <r>
      <rPr>
        <b/>
        <sz val="10"/>
        <color rgb="FF993366"/>
        <rFont val="Verdana"/>
      </rPr>
      <t xml:space="preserve"> </t>
    </r>
    <r>
      <rPr>
        <b/>
        <sz val="10"/>
        <color theme="5"/>
        <rFont val="Verdana"/>
      </rPr>
      <t>do segmento Cimentos</t>
    </r>
  </si>
  <si>
    <t>GRI 103-2 | Consumo de energia e autogeração dentro da organização</t>
  </si>
  <si>
    <r>
      <rPr>
        <b/>
        <sz val="10"/>
        <color rgb="FF82358B"/>
        <rFont val="Verdana"/>
      </rPr>
      <t>Energia gerada pelo consumo de combustíveis e aquisição de eletricidade do segmento Cimentos (GJ)</t>
    </r>
    <r>
      <rPr>
        <b/>
        <sz val="10"/>
        <color rgb="FF993366"/>
        <rFont val="Verdana"/>
      </rPr>
      <t>¹</t>
    </r>
  </si>
  <si>
    <r>
      <rPr>
        <sz val="8"/>
        <color rgb="FF000000"/>
        <rFont val="Verdana"/>
      </rPr>
      <t>¹ Não há aquisição de outros tipos de energia, tampouco a venda de energia. Fatores de conversão: Balanço Energético Nacional, GHG Protocol e dados específicos da CSN.</t>
    </r>
    <r>
      <rPr>
        <b/>
        <sz val="9"/>
        <color rgb="FF000000"/>
        <rFont val="Verdana"/>
      </rPr>
      <t xml:space="preserve"> </t>
    </r>
    <r>
      <rPr>
        <sz val="8"/>
        <color rgb="FF000000"/>
        <rFont val="Verdana"/>
      </rPr>
      <t xml:space="preserve">Dados de 2023 e de 2024 reapresentados. </t>
    </r>
    <r>
      <rPr>
        <b/>
        <sz val="8"/>
        <color rgb="FF000000"/>
        <rFont val="Verdana"/>
      </rPr>
      <t>GRI 2-4</t>
    </r>
  </si>
  <si>
    <t>GRI 103-3 | Consumo de energia upstream e downstream</t>
  </si>
  <si>
    <t>Intensidade energética do segmento Cimentos</t>
  </si>
  <si>
    <t>Consumo de energia (kWh) dividido por tonelada de cimento¹</t>
  </si>
  <si>
    <t>Consumo de energia (kWh) dividido por tonelada de cimentício¹</t>
  </si>
  <si>
    <t>Consumo de energia (MJ) dividido por tonelada de clínquer¹</t>
  </si>
  <si>
    <t xml:space="preserve">¹ Segundo metodologia da Global Cement and Concrete Association (GCCA). </t>
  </si>
  <si>
    <r>
      <rPr>
        <b/>
        <sz val="10"/>
        <color theme="5"/>
        <rFont val="Verdana"/>
      </rPr>
      <t>Emissões brutas de GEE do segmento Cimentos (tCO</t>
    </r>
    <r>
      <rPr>
        <b/>
        <vertAlign val="subscript"/>
        <sz val="10"/>
        <color rgb="FF993366"/>
        <rFont val="Verdana"/>
      </rPr>
      <t>2</t>
    </r>
    <r>
      <rPr>
        <b/>
        <sz val="10"/>
        <color theme="5"/>
        <rFont val="Verdana"/>
      </rPr>
      <t>e)¹</t>
    </r>
  </si>
  <si>
    <t>¹ Os gases incluídos no cálculo são Dióxido de carbono (CO2), Metano (CH4),  Óxido Nitroso (N2O), Hidrofluorcarbonetos (HFCs), Perfluorcarbonos (PFCs), Hexafluoreto de enxofre (SF6) e Trifluoreto de nitrogênio (NF3). Inventário elaborado conforme NBR ISO 14064-1:2007 e PBGHG Protocol, utilizando GWP do AR5 (IPCC). Dados processados via ferramenta Ecosystem (WayCarbon), com fatores de emissão baseados em IPCC (2006, 2019), PBGHGP (2019), BEN (2015, 2016), DEFRA (2021) e fontes próprias de fornecedores.
² Emissões de escopo 2 na abordagem de compra.</t>
  </si>
  <si>
    <r>
      <rPr>
        <b/>
        <sz val="10"/>
        <color theme="5"/>
        <rFont val="Verdana"/>
      </rPr>
      <t>Emissões biogênicas de GEE do segmento Cimentos (tCO</t>
    </r>
    <r>
      <rPr>
        <b/>
        <vertAlign val="subscript"/>
        <sz val="10"/>
        <color rgb="FF993366"/>
        <rFont val="Verdana"/>
      </rPr>
      <t>2</t>
    </r>
    <r>
      <rPr>
        <b/>
        <sz val="10"/>
        <color theme="5"/>
        <rFont val="Verdana"/>
      </rPr>
      <t>e)</t>
    </r>
  </si>
  <si>
    <t>Indicadores de intensidade de emissões de GEE relacionados à Global Cement and Concrete Association (GCCA)</t>
  </si>
  <si>
    <t>2020 (ano-base meta)</t>
  </si>
  <si>
    <r>
      <rPr>
        <sz val="10"/>
        <color rgb="FF000000"/>
        <rFont val="Verdana"/>
      </rPr>
      <t>Indicador GCCA 59 – Emissões absolutas diretas (tCO</t>
    </r>
    <r>
      <rPr>
        <vertAlign val="subscript"/>
        <sz val="10"/>
        <color rgb="FF000000"/>
        <rFont val="Verdana"/>
      </rPr>
      <t>2</t>
    </r>
    <r>
      <rPr>
        <sz val="10"/>
        <color rgb="FF000000"/>
        <rFont val="Verdana"/>
      </rPr>
      <t>e)</t>
    </r>
  </si>
  <si>
    <r>
      <rPr>
        <b/>
        <sz val="10"/>
        <color rgb="FF000000"/>
        <rFont val="Verdana"/>
      </rPr>
      <t>Indicador GCCA 62 – Emissão específica bruta por cimentício (kgCO</t>
    </r>
    <r>
      <rPr>
        <b/>
        <vertAlign val="subscript"/>
        <sz val="10"/>
        <color rgb="FF000000"/>
        <rFont val="Verdana"/>
      </rPr>
      <t>2</t>
    </r>
    <r>
      <rPr>
        <b/>
        <sz val="10"/>
        <color rgb="FF000000"/>
        <rFont val="Verdana"/>
      </rPr>
      <t>/ton. cimentício)</t>
    </r>
  </si>
  <si>
    <r>
      <rPr>
        <b/>
        <sz val="10"/>
        <color rgb="FF000000"/>
        <rFont val="Verdana"/>
      </rPr>
      <t>Indicador GCCA 74 – Emissão específica líquida por cimentício (kgCO</t>
    </r>
    <r>
      <rPr>
        <b/>
        <vertAlign val="subscript"/>
        <sz val="10"/>
        <color rgb="FF000000"/>
        <rFont val="Verdana"/>
      </rPr>
      <t>2</t>
    </r>
    <r>
      <rPr>
        <b/>
        <sz val="10"/>
        <color rgb="FF000000"/>
        <rFont val="Verdana"/>
      </rPr>
      <t>/ton. cimentício)</t>
    </r>
  </si>
  <si>
    <t>Indicador GCCA 92 – Fator de clínquer (%)</t>
  </si>
  <si>
    <t>Indicador GCCA 93 – Consumo específico de energia por clínquer produzido (MJ/ton. clínquer)</t>
  </si>
  <si>
    <t>Indicador GCCA 21b – Total de produtos cimentícios (tonelada)</t>
  </si>
  <si>
    <t>Indicador GCCA 21 – Total de produtos cimento (tonelada)</t>
  </si>
  <si>
    <t>SASB EM-CM-110a.1 | Emissões globais brutas do escopo 1, porcentagem coberta pelos regulamentos de limitação de emissões</t>
  </si>
  <si>
    <r>
      <rPr>
        <b/>
        <sz val="10"/>
        <color theme="5"/>
        <rFont val="Verdana"/>
      </rPr>
      <t>Emissões brutas de escopo 1 por tubo de gás do segmento Cimentos (tCO</t>
    </r>
    <r>
      <rPr>
        <b/>
        <vertAlign val="subscript"/>
        <sz val="10"/>
        <color theme="5"/>
        <rFont val="Verdana"/>
      </rPr>
      <t>2</t>
    </r>
    <r>
      <rPr>
        <b/>
        <sz val="10"/>
        <color theme="5"/>
        <rFont val="Verdana"/>
      </rPr>
      <t>e)</t>
    </r>
  </si>
  <si>
    <t>SASB EM-CM-130a.1 | (1) Energia total consumida, (2) porcentagem de eletricidade da rede, (3) porcentagem alternativa, (4) porcentagem renovável</t>
  </si>
  <si>
    <t>Indicadores de energia do segmento Cimentos</t>
  </si>
  <si>
    <t>Consumo de energia de fontes alternativas (GJ)</t>
  </si>
  <si>
    <t>Percentual de energia de fontes alternativas</t>
  </si>
  <si>
    <t>Produção de SDO em toneladas métricas de CFC-11¹</t>
  </si>
  <si>
    <t>Hidroclorofluorocarboneto (HCFC-22h)</t>
  </si>
  <si>
    <t>¹ Emissões calculadas por meio do Ozone Depleting Potential (ODP) adotado pelo Protocolo de Montreal.</t>
  </si>
  <si>
    <r>
      <rPr>
        <sz val="10"/>
        <color theme="0"/>
        <rFont val="Verdana"/>
      </rPr>
      <t>SASB EM-CM-120a.1 | Emissões atmosféricas dos seguintes poluentes: (1) NOx (excluindo N</t>
    </r>
    <r>
      <rPr>
        <vertAlign val="subscript"/>
        <sz val="10"/>
        <color theme="0"/>
        <rFont val="Verdana"/>
      </rPr>
      <t>2</t>
    </r>
    <r>
      <rPr>
        <sz val="10"/>
        <color theme="0"/>
        <rFont val="Verdana"/>
      </rPr>
      <t>O), (2) SOx, (3) material particulado (PM10), (4) dioxinas/furanos, (5) compostos orgânicos voláteis (VOCs), (6) hidrocarbonetos aromáticos policíclicos (PAHs) e (7) metais pesados</t>
    </r>
  </si>
  <si>
    <t xml:space="preserve">Emissões atmosféricas não GEE do segmento Cimentos (toneladas)¹ </t>
  </si>
  <si>
    <t>NOx²</t>
  </si>
  <si>
    <t xml:space="preserve">¹ Dados de concentração extraídos dos monitoramentos isocinéticos e calculados com base nas horas de funcionamento e na vazão dos fornos e equipamentos com medição direta de emissões.
² Houve aumento de NOx devido a alterações operacionais e maior número de horas de produção em algumas unidades operacionais de cimentos.                                                                                                                                </t>
  </si>
  <si>
    <t>Resíduos gerados por tipo do segmento Cimentos (toneladas)¹</t>
  </si>
  <si>
    <r>
      <rPr>
        <sz val="8"/>
        <color theme="1"/>
        <rFont val="Verdana"/>
      </rPr>
      <t>¹ Todo o resíduo gerado é armazenado até alcançar um volume ideal para destinação ou tratamento. Por isso, os volumes de geração e disposição diferem entre si. Foram coletados dados de todas as fábricas integradas e moagens.</t>
    </r>
    <r>
      <rPr>
        <b/>
        <sz val="8"/>
        <color rgb="FF0066CC"/>
        <rFont val="Verdana"/>
      </rPr>
      <t xml:space="preserve">
</t>
    </r>
    <r>
      <rPr>
        <sz val="8"/>
        <color theme="1"/>
        <rFont val="Verdana"/>
      </rPr>
      <t>² Resíduos comuns, madeira, miscelânea, pilhas e baterias, lâmpadas, entre outros.</t>
    </r>
  </si>
  <si>
    <t>Resíduos desviados de disposição final do segmento Cimentos (toneladas)¹</t>
  </si>
  <si>
    <r>
      <rPr>
        <b/>
        <sz val="8"/>
        <color theme="1"/>
        <rFont val="Verdana"/>
      </rPr>
      <t>¹</t>
    </r>
    <r>
      <rPr>
        <sz val="8"/>
        <color theme="1"/>
        <rFont val="Verdana"/>
      </rPr>
      <t xml:space="preserve"> Foram coletados dados de todas as fabricas integradas e moagens.</t>
    </r>
  </si>
  <si>
    <t>Resíduos destinados para disposição final do segmento Cimentos (toneladas)¹</t>
  </si>
  <si>
    <t>¹ Foram coletados dados de todas as fábricas integradas e moagens.</t>
  </si>
  <si>
    <t>SASB EM-CM-150a.1 | Quantidade de resíduos gerados, porcentagem perigosa, porcentagem reciclada</t>
  </si>
  <si>
    <t>Indicadores de resíduos do segmento Cimentos</t>
  </si>
  <si>
    <r>
      <rPr>
        <sz val="10"/>
        <color rgb="FF000000"/>
        <rFont val="Verdana"/>
      </rPr>
      <t>Percentual de resíduos destinados para reciclagem</t>
    </r>
    <r>
      <rPr>
        <sz val="10"/>
        <color rgb="FF000000"/>
        <rFont val="Verdana"/>
      </rPr>
      <t>¹</t>
    </r>
  </si>
  <si>
    <r>
      <rPr>
        <sz val="8"/>
        <color rgb="FF000000"/>
        <rFont val="Verdana"/>
      </rPr>
      <t>¹</t>
    </r>
    <r>
      <rPr>
        <sz val="8"/>
        <color rgb="FF000000"/>
        <rFont val="Verdana"/>
      </rPr>
      <t xml:space="preserve"> Resíduos reciclados são aqueles enviados para tratamentos sustentáveis: coprocessamento, reciclagem e rerrefino. </t>
    </r>
  </si>
  <si>
    <t>Essa unidade está localizada dentro ou perto de uma área ecologicamente sensível e importante para a biodiversidade?</t>
  </si>
  <si>
    <t xml:space="preserve">Arcos </t>
  </si>
  <si>
    <t>1.039,7 hectares</t>
  </si>
  <si>
    <r>
      <rPr>
        <sz val="10"/>
        <color theme="1"/>
        <rFont val="Verdana"/>
      </rPr>
      <t xml:space="preserve">Sim, a unidade possui uma Reserva Particular do Patrimônio Natural (RPPN da CSN), e suas operações, em alguns trechos, são limítrofes a área. Além disso, está parcialmente localizada na Zona de Amortecimento da Unidade de Conservação Estadual Estação Ecológica de Corumbá e a aproximadamente 5 km da RPPN Lafarge. Trata-se de uma região com alta integridade ecossistêmica, essencial para a prestação de serviços ecossistêmicos nas comunidades locais e outros </t>
    </r>
    <r>
      <rPr>
        <i/>
        <sz val="10"/>
        <color theme="1"/>
        <rFont val="Verdana"/>
      </rPr>
      <t>stakeholders</t>
    </r>
    <r>
      <rPr>
        <sz val="10"/>
        <color theme="1"/>
        <rFont val="Verdana"/>
      </rPr>
      <t>. No entanto, não apresenta sinais de deterioração acelerada nem está sujeita a alto risco hídrico, como secas ou inundações.</t>
    </r>
  </si>
  <si>
    <t>Mineração de calcário e produção de cimento.</t>
  </si>
  <si>
    <t xml:space="preserve">
Alhandra
</t>
  </si>
  <si>
    <t>Paraíba</t>
  </si>
  <si>
    <t>151,2 hectares</t>
  </si>
  <si>
    <t>Não</t>
  </si>
  <si>
    <t>Barroso</t>
  </si>
  <si>
    <t>196,7 hectares</t>
  </si>
  <si>
    <t xml:space="preserve">Caaporã
</t>
  </si>
  <si>
    <t>720,9 hectares</t>
  </si>
  <si>
    <t>Sim, parcialmente sobreposta à Reserva Extrativista Acaú-Goiana.</t>
  </si>
  <si>
    <t>Pedro Leopoldo</t>
  </si>
  <si>
    <t>783,8 hectares</t>
  </si>
  <si>
    <t>Sim, sobreposta à RPPN Fazenda Campinho e à RPPN Fazenda Vargem Alegre. Próxima (raio de até 5km) do Parque Estadual o Sumidouro, do Monumento Natural Estadual Vargem da Pedra e do Monumento Estadual Natural Lapa Vermelha.</t>
  </si>
  <si>
    <t>Montes Claros</t>
  </si>
  <si>
    <t>449 hectares</t>
  </si>
  <si>
    <t>Sim, próxima (raio de até 5km) do Parque Estadual da Lapa Grande.</t>
  </si>
  <si>
    <t>Cantagalo</t>
  </si>
  <si>
    <t>706,4  hectares</t>
  </si>
  <si>
    <t>Cajamar</t>
  </si>
  <si>
    <t xml:space="preserve">283 hectares </t>
  </si>
  <si>
    <t>Sim, sobreposta à APA Cajamar Mairiporã.</t>
  </si>
  <si>
    <t xml:space="preserve">Mineração de agregados. </t>
  </si>
  <si>
    <t xml:space="preserve">Mairiporã </t>
  </si>
  <si>
    <t>109 hectares</t>
  </si>
  <si>
    <t>Sim, sobreposta à APA Sistema Cantareira e próxima (raio de até 5km) do Parque Estadual da Cantareira.</t>
  </si>
  <si>
    <t>Sorocaba</t>
  </si>
  <si>
    <t xml:space="preserve">68,96 hectares </t>
  </si>
  <si>
    <t>Barueri</t>
  </si>
  <si>
    <t xml:space="preserve">62,75 hectares </t>
  </si>
  <si>
    <r>
      <rPr>
        <sz val="10"/>
        <color theme="1"/>
        <rFont val="Verdana"/>
      </rPr>
      <t xml:space="preserve">Sim, próxima (raio de até 5km) da APA Várzea do Tietê </t>
    </r>
    <r>
      <rPr>
        <sz val="10"/>
        <color theme="1"/>
        <rFont val="Aptos Narrow"/>
      </rPr>
      <t>–</t>
    </r>
    <r>
      <rPr>
        <sz val="10"/>
        <color theme="1"/>
        <rFont val="Verdana"/>
      </rPr>
      <t xml:space="preserve"> Parque Ecológico Barueri.</t>
    </r>
  </si>
  <si>
    <t>Serviços ecossistêmicos afetados ou potencialmente afetados pelas atividades da organização e como os serviços ecossistêmicos são ou poderiam ser afetados pelas atividades da organização?</t>
  </si>
  <si>
    <t>Beneficiários (como comunidades locais, povos indígenas ou outras partes interessadas) afetados ou potencialmente afetados pelas atividades da organização e como esses podem ser afetados pelas atividades da organização.</t>
  </si>
  <si>
    <t>No setor de cimentos, a água é um recurso essencial para resfriamento e controle de material particulado, exigindo pouco tratamento, mas gerando potenciais impactos pelo consumo e descarte de efluentes. As operações que coprocessam em fornos de cimento também dependem de biomassa, como a moinha de carvão vegetal de reflorestamento. A qualidade do ar é outro fator crítico, pois a emissão de material particulado, SOx, NOx e gases de efeito estufa impactam a regulação climática e podem levar à paralisação de atividades se comprometida. A drenagem de águas pluviais pode intensificar processos erosivos, enquanto o armazenamento de materiais pode afetar a qualidade do solo. Não há dependência direta da biodiversidade, mas a empresa realiza compensações ambientais e reabilitação de áreas degradadas quando há supressão de vegetação.</t>
  </si>
  <si>
    <t xml:space="preserve"> Na unidade de Arcos (MG), as comunidades tradicionais de Corumbá e Boca da Mata são beneficiadas pelo Programa de Educação Ambiental (PEA), implantado pela CSN e aprovado pelo poder público. O programa promove a valorização da cultura local, oficinas de capacitação e aulas ao ar livre sobre biodiversidade e cavidades naturais. Seu objetivo é fortalecer a percepção dessas comunidades sobre a riqueza cultural e ambiental da região, além de capacitá-las para a geração de renda por meio das atividades desenvolvidas no PEA.</t>
  </si>
  <si>
    <t>SASB EM-CM-160a.2 | Área terrestre perturbada, porcentagem da área impactada restaurada</t>
  </si>
  <si>
    <t>Áreas perturbadas pelas operações do segmento Cimentos</t>
  </si>
  <si>
    <t>Área total perturbada (hectares)</t>
  </si>
  <si>
    <t>Área perturbada em processo de restauração (hectares)</t>
  </si>
  <si>
    <t>Percentual de áreas perturbadas em restauração</t>
  </si>
  <si>
    <t>Atividades de restauração promovidas no período</t>
  </si>
  <si>
    <t>As medidas de restauração são aplicadas de forma progressiva, à medida em que as áreas perturbadas não sejam mais produtivas pela extração mineral. Para além disso, a recuperação ambiental de uma área cuja extração se torne exaurida segue os trâmites de regulamentação e planos específicos mediante aprovação dos órgãos de controle (ambiental e mineral, por exemplo).</t>
  </si>
  <si>
    <r>
      <rPr>
        <b/>
        <sz val="10"/>
        <color rgb="FF82358B"/>
        <rFont val="Verdana"/>
      </rPr>
      <t>Proporção entre o menor salário pago e o salário mínimo</t>
    </r>
    <r>
      <rPr>
        <b/>
        <sz val="10"/>
        <color rgb="FF993366"/>
        <rFont val="Verdana"/>
      </rPr>
      <t>¹</t>
    </r>
  </si>
  <si>
    <t>¹ Os únicos salários praticados abaixo do salário mínimo são referentes aos aprendizes, que seguem a regulamentação e carga horária diferenciada, com remuneração regida por acordos de pisos municipais ou nacionais, apresentando regulamentação diferenciada da CLT com base na carga horária executada. O salário mínimo brasileiro em 2023 era de R$ 1.320, R$ 1.412, em 2024 e R$ 1.518,00 em 2025.</t>
  </si>
  <si>
    <t>Consumo de materiais do segmento Cimentos (toneladas)</t>
  </si>
  <si>
    <t>SASB EM-CM-000.A | Produção por linha de produto principal</t>
  </si>
  <si>
    <r>
      <rPr>
        <b/>
        <sz val="10"/>
        <color rgb="FF82358B"/>
        <rFont val="Verdana"/>
      </rPr>
      <t>Indicadores de produção do segmento Cimentos</t>
    </r>
    <r>
      <rPr>
        <b/>
        <sz val="10"/>
        <color rgb="FF993366"/>
        <rFont val="Verdana"/>
      </rPr>
      <t>¹</t>
    </r>
  </si>
  <si>
    <t>Produção total de cimento (toneladas)</t>
  </si>
  <si>
    <r>
      <rPr>
        <sz val="8"/>
        <color rgb="FF000000"/>
        <rFont val="Verdana"/>
      </rPr>
      <t xml:space="preserve">¹ Dados com base na metodologia da Global Cement and Concrete Association (GCCA), indicador 21 </t>
    </r>
    <r>
      <rPr>
        <sz val="8"/>
        <color rgb="FF000000"/>
        <rFont val="Aptos Narrow"/>
      </rPr>
      <t>–</t>
    </r>
    <r>
      <rPr>
        <sz val="8"/>
        <color rgb="FF000000"/>
        <rFont val="Verdana"/>
      </rPr>
      <t xml:space="preserve"> Cimentos Totais + Substitutos.</t>
    </r>
  </si>
  <si>
    <r>
      <rPr>
        <sz val="10"/>
        <color theme="0"/>
        <rFont val="Verdana"/>
      </rPr>
      <t>SASB EM-CM-410a.1 | Percentual de produtos que qualificam para créditos em certificações de</t>
    </r>
    <r>
      <rPr>
        <i/>
        <sz val="10"/>
        <color theme="0"/>
        <rFont val="Verdana"/>
      </rPr>
      <t xml:space="preserve"> design</t>
    </r>
    <r>
      <rPr>
        <sz val="10"/>
        <color theme="0"/>
        <rFont val="Verdana"/>
      </rPr>
      <t xml:space="preserve"> e construção sustentável</t>
    </r>
  </si>
  <si>
    <t>SASB EM-CM-410a.2 | Mercado total endereçável e participação de mercado para produtos que reduzem impactos de energia, água ou materiais durante o uso ou produção</t>
  </si>
  <si>
    <r>
      <rPr>
        <b/>
        <sz val="10"/>
        <color theme="5"/>
        <rFont val="Verdana"/>
      </rPr>
      <t>Percentual de produtos que qualificam para créditos em certificações de</t>
    </r>
    <r>
      <rPr>
        <b/>
        <i/>
        <sz val="10"/>
        <color theme="5"/>
        <rFont val="Verdana"/>
      </rPr>
      <t xml:space="preserve"> design</t>
    </r>
    <r>
      <rPr>
        <b/>
        <sz val="10"/>
        <color theme="5"/>
        <rFont val="Verdana"/>
      </rPr>
      <t xml:space="preserve"> e construção </t>
    </r>
    <r>
      <rPr>
        <b/>
        <sz val="10"/>
        <color theme="5"/>
        <rFont val="Verdana"/>
      </rPr>
      <t>sustentável e</t>
    </r>
    <r>
      <rPr>
        <b/>
        <sz val="10"/>
        <color theme="5"/>
        <rFont val="Verdana"/>
      </rPr>
      <t xml:space="preserve"> produção</t>
    </r>
  </si>
  <si>
    <t>Porcentagem por receita anual de vendas</t>
  </si>
  <si>
    <t>Porcentagem de produtos que se qualificam para projetos de construção sustentável e créditos de certificação de construção</t>
  </si>
  <si>
    <t>Mercado potencial total e participação de mercado de produtos que reduzem energia, água e impactos substanciais durante o uso e a produção</t>
  </si>
  <si>
    <t>Moeda e porcentagem</t>
  </si>
  <si>
    <t>Mercado potencial total</t>
  </si>
  <si>
    <t>Participação de mercado de produtos que reduzem energia, água e impactos substanciais durante o uso e a produção</t>
  </si>
  <si>
    <r>
      <rPr>
        <b/>
        <sz val="10"/>
        <color rgb="FF82358B"/>
        <rFont val="Verdana"/>
      </rPr>
      <t>Captação de água por fonte do segmento Cimentos (megalitros)</t>
    </r>
    <r>
      <rPr>
        <b/>
        <sz val="10"/>
        <color rgb="FF993366"/>
        <rFont val="Verdana"/>
      </rPr>
      <t>¹</t>
    </r>
  </si>
  <si>
    <r>
      <rPr>
        <sz val="8"/>
        <color rgb="FF000000"/>
        <rFont val="Verdana"/>
      </rPr>
      <t>¹ Todo o volume captado</t>
    </r>
    <r>
      <rPr>
        <strike/>
        <sz val="8"/>
        <color rgb="FF000000"/>
        <rFont val="Verdana"/>
      </rPr>
      <t xml:space="preserve"> </t>
    </r>
    <r>
      <rPr>
        <sz val="8"/>
        <color rgb="FF000000"/>
        <rFont val="Verdana"/>
      </rPr>
      <t xml:space="preserve">tem concentração de sólidos totais dissolvidos igual ou menor que 1.000 mg/l. Dados de 2024 reapresentados. </t>
    </r>
    <r>
      <rPr>
        <b/>
        <sz val="8"/>
        <color rgb="FF000000"/>
        <rFont val="Verdana"/>
      </rPr>
      <t>GRI 2-4.</t>
    </r>
    <r>
      <rPr>
        <sz val="8"/>
        <color rgb="FF000000"/>
        <rFont val="Verdana"/>
      </rPr>
      <t xml:space="preserve">
² Em 2024 e 2025, realizamos a avaliação de risco de estresse hídrico nas regiões em que as unidades estão instaladas utilizando a plataforma Aqueduct Water Risk Atlas, do World Resources Institute (WRI). Nenhuma unidade no Brasil se encontra em áreas de estresse hídrico.</t>
    </r>
  </si>
  <si>
    <r>
      <rPr>
        <b/>
        <sz val="10"/>
        <color rgb="FF82358B"/>
        <rFont val="Verdana"/>
      </rPr>
      <t>Descarte de água por destino do segmento Cimentos (megalitros)</t>
    </r>
    <r>
      <rPr>
        <b/>
        <sz val="10"/>
        <color rgb="FF993366"/>
        <rFont val="Verdana"/>
      </rPr>
      <t>¹</t>
    </r>
  </si>
  <si>
    <t>¹ Todo o volume descartado tem concentração de sólidos totais dissolvidos igual ou menor que 1.000 mg/l. 
² Em 2024 e 2025, realizamos a avaliação de risco de estresse hídrico nas regiões em que as unidades estão instaladas utilizando a plataforma Aqueduct Water Risk Atlas, do World Resources Institute (WRI). Nenhuma unidade no Brasil se encontra em áreas de estresse hídrico.</t>
  </si>
  <si>
    <r>
      <rPr>
        <b/>
        <sz val="10"/>
        <color rgb="FF82358B"/>
        <rFont val="Verdana"/>
      </rPr>
      <t>Consumo de água do segmento Cimentos (megalitros)</t>
    </r>
    <r>
      <rPr>
        <b/>
        <sz val="10"/>
        <color rgb="FF993366"/>
        <rFont val="Verdana"/>
      </rPr>
      <t>¹</t>
    </r>
  </si>
  <si>
    <t>¹ Em 2024 e 2025, realizamos novamente a avaliação de risco de estresse hídrico nas regiões onde as unidades estão instaladas utilizando a plataforma Aqueduct Water Risk Atlas, do World Resources Institute (WRI). Nenhuma unidade no Brasil se encontra em áreas de estresse hídrico.</t>
  </si>
  <si>
    <t>SASB EM-CM-140a.1 | (1) Total de água doce retirada, (2) porcentagem reciclada, (3) porcentagem em regiões com estresse hídrico de linha de base alto ou extremamente alto</t>
  </si>
  <si>
    <t>Indicadores de água do segmento Cimentos¹</t>
  </si>
  <si>
    <t>¹ Em 2024 e 2025, realizamos novamente a avaliação de risco de estresse hídrico nas regiões onde as unidades estão instaladas utilizando a plataforma Aqueduct Water Risk Atlas, do World Resources Institute (WRI). Nenhuma unidade no Brasil se encontra em áreas de estresse hídrico.
² Considera apenas as unidades que possuem sistemas de recirculação de água instalados.</t>
  </si>
  <si>
    <r>
      <rPr>
        <b/>
        <sz val="16"/>
        <color theme="8"/>
        <rFont val="Verdana"/>
      </rPr>
      <t xml:space="preserve">Ética e </t>
    </r>
    <r>
      <rPr>
        <b/>
        <i/>
        <sz val="16"/>
        <color rgb="FF99CC00"/>
        <rFont val="Verdana"/>
      </rPr>
      <t>compliance</t>
    </r>
  </si>
  <si>
    <t>As empresas do Segmento Logística integraram e participaram de grupos de trabalho nas seguintes associações e entidades de classe em 2025: Associação Brasileira dos Terminais de Portuários (ABTP); Associação Nacional de Transportadores Ferroviários (ANTF); e Associação das Empresas do Complexo Industrial e Portuário do Pecém (AECIPP).</t>
  </si>
  <si>
    <r>
      <rPr>
        <b/>
        <sz val="10"/>
        <color rgb="FF8AB31D"/>
        <rFont val="Verdana"/>
      </rPr>
      <t>Colaboradores por gênero e região do segmento Logística</t>
    </r>
    <r>
      <rPr>
        <b/>
        <sz val="10"/>
        <color rgb="FF99CC00"/>
        <rFont val="Verdana"/>
      </rPr>
      <t>¹</t>
    </r>
  </si>
  <si>
    <t>Total segmento Logística</t>
  </si>
  <si>
    <t>Segmento Logística</t>
  </si>
  <si>
    <r>
      <rPr>
        <b/>
        <sz val="10"/>
        <color rgb="FF8AB31D"/>
        <rFont val="Verdana"/>
      </rPr>
      <t>Contratações e desligamentos do segmento Logística</t>
    </r>
    <r>
      <rPr>
        <b/>
        <sz val="10"/>
        <color rgb="FF99CC00"/>
        <rFont val="Verdana"/>
      </rPr>
      <t>¹</t>
    </r>
  </si>
  <si>
    <r>
      <rPr>
        <b/>
        <sz val="10"/>
        <color rgb="FF8AB31D"/>
        <rFont val="Verdana"/>
      </rPr>
      <t>Taxas de contratação e rotatividade do segmento Logística</t>
    </r>
    <r>
      <rPr>
        <b/>
        <sz val="10"/>
        <color rgb="FF99CC00"/>
        <rFont val="Verdana"/>
      </rPr>
      <t>¹</t>
    </r>
  </si>
  <si>
    <r>
      <rPr>
        <b/>
        <sz val="9"/>
        <color rgb="FF8AB31D"/>
        <rFont val="Verdana"/>
      </rPr>
      <t>Taxa de contratação</t>
    </r>
    <r>
      <rPr>
        <b/>
        <sz val="9"/>
        <color rgb="FF99CC00"/>
        <rFont val="Verdana"/>
      </rPr>
      <t>²</t>
    </r>
  </si>
  <si>
    <r>
      <rPr>
        <b/>
        <sz val="9"/>
        <color rgb="FF8AB31D"/>
        <rFont val="Verdana"/>
      </rPr>
      <t>Taxa de rotatividade</t>
    </r>
    <r>
      <rPr>
        <b/>
        <sz val="9"/>
        <color rgb="FF99CC00"/>
        <rFont val="Verdana"/>
      </rPr>
      <t>³</t>
    </r>
  </si>
  <si>
    <r>
      <rPr>
        <sz val="8"/>
        <color rgb="FF000000"/>
        <rFont val="Verdana"/>
      </rPr>
      <t xml:space="preserve">¹ Considera os colaboradores efetivos nas categorias CLT, Programa Aprendiz e Programa Capacitar.
² A taxa de contratação é calculada como o número de admitidos no mês sobre o </t>
    </r>
    <r>
      <rPr>
        <i/>
        <sz val="8"/>
        <color rgb="FF000000"/>
        <rFont val="Verdana"/>
      </rPr>
      <t>headcount</t>
    </r>
    <r>
      <rPr>
        <sz val="8"/>
        <color rgb="FF000000"/>
        <rFont val="Verdana"/>
      </rPr>
      <t xml:space="preserve"> efetivo do mês. Para os dados anuais, foram somadas as taxas mensais.
³ A taxa de rotatividade é calculada como o número de desligados no mês sobre o </t>
    </r>
    <r>
      <rPr>
        <i/>
        <sz val="8"/>
        <color rgb="FF000000"/>
        <rFont val="Verdana"/>
      </rPr>
      <t>headcount</t>
    </r>
    <r>
      <rPr>
        <sz val="8"/>
        <color rgb="FF000000"/>
        <rFont val="Verdana"/>
      </rPr>
      <t xml:space="preserve"> efetivo do mês. Para os dados anuais, foram somadas as taxas mensais.</t>
    </r>
  </si>
  <si>
    <r>
      <rPr>
        <b/>
        <sz val="10"/>
        <color rgb="FF8AB31D"/>
        <rFont val="Verdana"/>
      </rPr>
      <t>Média de horas de treinamento por colaborador do segmento Logística</t>
    </r>
    <r>
      <rPr>
        <b/>
        <sz val="10"/>
        <color rgb="FF99CC00"/>
        <rFont val="Verdana"/>
      </rPr>
      <t>¹</t>
    </r>
  </si>
  <si>
    <r>
      <rPr>
        <sz val="8"/>
        <color rgb="FF000000"/>
        <rFont val="Verdana"/>
      </rPr>
      <t xml:space="preserve">¹ Considera os colaboradores efetivos nas categorias CLT, Programa Aprendiz, Programa Capacitar, Programa Estágio. A média é calculada como o total de horas de treinamento promovidas no ano dividido pelo </t>
    </r>
    <r>
      <rPr>
        <i/>
        <sz val="8"/>
        <color rgb="FF000000"/>
        <rFont val="Verdana"/>
      </rPr>
      <t>headcount</t>
    </r>
    <r>
      <rPr>
        <sz val="8"/>
        <color rgb="FF000000"/>
        <rFont val="Verdana"/>
      </rPr>
      <t xml:space="preserve"> em </t>
    </r>
    <r>
      <rPr>
        <sz val="8"/>
        <color rgb="FF000000"/>
        <rFont val="Verdana"/>
      </rPr>
      <t>30/09</t>
    </r>
    <r>
      <rPr>
        <sz val="8"/>
        <color rgb="FF000000"/>
        <rFont val="Verdana"/>
      </rPr>
      <t xml:space="preserve">.
</t>
    </r>
    <r>
      <rPr>
        <sz val="8"/>
        <color rgb="FF000000"/>
        <rFont val="Verdana"/>
      </rPr>
      <t xml:space="preserve">² Em 2025, a média de horas de capacitação teve um aumento significativo, impacto direto das mudanças realizadas na trilha de desenvolvimento obrigatória, que permitiu a escolha de conteúdos eletivos, além de um treinamento presencial sobre autoconhecimento. </t>
    </r>
  </si>
  <si>
    <r>
      <rPr>
        <b/>
        <sz val="10"/>
        <color rgb="FF8AB31D"/>
        <rFont val="Verdana"/>
      </rPr>
      <t>Percentual de colaboradores submetidos a avaliação de desempenho do segmento Logística</t>
    </r>
    <r>
      <rPr>
        <b/>
        <sz val="10"/>
        <color rgb="FF99CC00"/>
        <rFont val="Verdana"/>
      </rPr>
      <t>¹</t>
    </r>
  </si>
  <si>
    <t xml:space="preserve">¹ Considera os colaboradores efetivos nas categorias CLT. O percentual é calculado como: total de colaboradores em 31/12 que realizaram avaliação de desempenho no ano dividido pelo total de colaboradores em 31/12 elegíveis à realização de avaliação de desempenho no ano.
² Não foi realizado o Ciclo de Gente no ano de 2024. </t>
  </si>
  <si>
    <r>
      <rPr>
        <b/>
        <sz val="10"/>
        <color rgb="FF8AB31D"/>
        <rFont val="Verdana"/>
      </rPr>
      <t>Diversidade de gênero por nível funcional do segmento Logística</t>
    </r>
    <r>
      <rPr>
        <b/>
        <sz val="10"/>
        <color rgb="FF99CC00"/>
        <rFont val="Verdana"/>
      </rPr>
      <t>¹</t>
    </r>
  </si>
  <si>
    <r>
      <rPr>
        <b/>
        <sz val="10"/>
        <color rgb="FF8AB31D"/>
        <rFont val="Verdana"/>
      </rPr>
      <t>Diversidade de faixa etária por nível funcional do segmento Logística</t>
    </r>
    <r>
      <rPr>
        <b/>
        <sz val="10"/>
        <color rgb="FF99CC00"/>
        <rFont val="Verdana"/>
      </rPr>
      <t>¹</t>
    </r>
  </si>
  <si>
    <t>Diversidade étnico-racial do segmento de Logística por nível funcional em 2024¹</t>
  </si>
  <si>
    <t>Management</t>
  </si>
  <si>
    <t>University Level</t>
  </si>
  <si>
    <t>Technical</t>
  </si>
  <si>
    <r>
      <rPr>
        <i/>
        <sz val="10"/>
        <color theme="1"/>
        <rFont val="Verdana"/>
      </rPr>
      <t>Capacitar</t>
    </r>
    <r>
      <rPr>
        <sz val="10"/>
        <color theme="1"/>
        <rFont val="Verdana"/>
      </rPr>
      <t xml:space="preserve"> program</t>
    </r>
  </si>
  <si>
    <t>Diversidade étnico-racial do segmento de Logística por nível funcional em 2025¹</t>
  </si>
  <si>
    <r>
      <rPr>
        <sz val="8"/>
        <color rgb="FF000000"/>
        <rFont val="Verdana"/>
      </rPr>
      <t>¹ Considera os colaboradores efetivos contratados nas categorias CLT, Programa Aprendiz e Programa Capacitar</t>
    </r>
    <r>
      <rPr>
        <b/>
        <sz val="8"/>
        <color rgb="FF000000"/>
        <rFont val="Verdana"/>
      </rPr>
      <t xml:space="preserve"> </t>
    </r>
    <r>
      <rPr>
        <sz val="8"/>
        <color rgb="FF000000"/>
        <rFont val="Verdana"/>
      </rPr>
      <t>na data-base de 31 de dezembro.</t>
    </r>
    <r>
      <rPr>
        <strike/>
        <sz val="8"/>
        <color rgb="FF000000"/>
        <rFont val="Verdana"/>
      </rPr>
      <t xml:space="preserve"> </t>
    </r>
  </si>
  <si>
    <r>
      <rPr>
        <b/>
        <sz val="10"/>
        <color rgb="FF8AB31D"/>
        <rFont val="Verdana"/>
      </rPr>
      <t>Proporção da média salarial das mulheres em relação a dos homens por nível funcional do segmento Logística</t>
    </r>
    <r>
      <rPr>
        <b/>
        <sz val="10"/>
        <color rgb="FF99CC00"/>
        <rFont val="Verdana"/>
      </rPr>
      <t>¹</t>
    </r>
  </si>
  <si>
    <t>¹ Considera os colaboradores efetivos nas categorias CLT e Programa Aprendiz. O cálculo do indicador não considera fatores como tempo de casa, área de especialidade e acordos coletivos aplicáveis a categorias específicas. Por isso, há diferenças salariais. A remuneração de cada função na Companhia é definida a partir de pesquisas de mercado seguindo metodologia da Hay Group e não considera gênero como critério para a definição da remuneração.</t>
  </si>
  <si>
    <r>
      <rPr>
        <b/>
        <sz val="10"/>
        <color rgb="FF8AB31D"/>
        <rFont val="Verdana"/>
      </rPr>
      <t>Indicadores de saúde e segurança do segmento Logística</t>
    </r>
    <r>
      <rPr>
        <b/>
        <sz val="10"/>
        <color rgb="FF99CC00"/>
        <rFont val="Verdana"/>
      </rPr>
      <t>¹</t>
    </r>
    <r>
      <rPr>
        <b/>
        <sz val="10"/>
        <color theme="8"/>
        <rFont val="Verdana"/>
      </rPr>
      <t xml:space="preserve"> ³</t>
    </r>
  </si>
  <si>
    <r>
      <rPr>
        <sz val="8"/>
        <color rgb="FF000000"/>
        <rFont val="Verdana"/>
      </rPr>
      <t xml:space="preserve">¹ Considera os colaboradores efetivos nas categorias CLT, Programa Aprendiz, Programa Capacitar e Programa Trainee e os terceiros. A redução da taxa de gravidade é reflexo dos avanços proporcionados pelo Programa AGIR.
² Índices calculados com o fator de 200 mil horas-homem trabalhadas.
</t>
    </r>
    <r>
      <rPr>
        <sz val="8"/>
        <color rgb="FF000000"/>
        <rFont val="Verdana"/>
      </rPr>
      <t>³ Os acidentes pessoais registrados ao longo de 2025 foram acidente sem afastamento (SAF) e acidente com afastamento (CAF).</t>
    </r>
  </si>
  <si>
    <t>Indicadores de fornecedores do segmento Logística</t>
  </si>
  <si>
    <t>Percentual de gastos com fornecedores locais¹ do segmento Logística</t>
  </si>
  <si>
    <r>
      <rPr>
        <b/>
        <sz val="10"/>
        <color rgb="FF8AB31D"/>
        <rFont val="Verdana"/>
      </rPr>
      <t>Energia gerada pelo consumo de combustíveis e aquisição de eletricidade do segmento Logística (GJ)</t>
    </r>
    <r>
      <rPr>
        <b/>
        <sz val="10"/>
        <color rgb="FF99CC00"/>
        <rFont val="Verdana"/>
      </rPr>
      <t>¹</t>
    </r>
  </si>
  <si>
    <r>
      <rPr>
        <sz val="8"/>
        <color rgb="FF000000"/>
        <rFont val="Verdana"/>
      </rPr>
      <t xml:space="preserve">¹ Não há aquisição de outros tipos de energia e de venda de energia. Fatores de conversão: Balanço Energético Nacional, GHG Protocol e dados específicos da CSN.  Dados de 2023 e de 2024 reapresentados. </t>
    </r>
    <r>
      <rPr>
        <b/>
        <sz val="8"/>
        <color rgb="FF000000"/>
        <rFont val="Verdana"/>
      </rPr>
      <t>GRI 2-4</t>
    </r>
    <r>
      <rPr>
        <sz val="8"/>
        <color rgb="FF000000"/>
        <rFont val="Verdana"/>
      </rPr>
      <t xml:space="preserve">
² No ano de 2025, o aumento da energia foi atrelado a entrada da Tora Transporte adquirida pela CSN.</t>
    </r>
  </si>
  <si>
    <t>¹O aumento de 2025 ocorreu pela entrada da Tora Transportes adquirida pela CSN.</t>
  </si>
  <si>
    <r>
      <rPr>
        <b/>
        <sz val="10"/>
        <color theme="8"/>
        <rFont val="Verdana"/>
      </rPr>
      <t>Emissões brutas de GEE do segmento Logística (tCO</t>
    </r>
    <r>
      <rPr>
        <b/>
        <vertAlign val="subscript"/>
        <sz val="10"/>
        <color theme="8"/>
        <rFont val="Verdana"/>
      </rPr>
      <t>2</t>
    </r>
    <r>
      <rPr>
        <b/>
        <sz val="10"/>
        <color theme="8"/>
        <rFont val="Verdana"/>
      </rPr>
      <t>e)¹</t>
    </r>
  </si>
  <si>
    <r>
      <rPr>
        <b/>
        <sz val="10"/>
        <color theme="8"/>
        <rFont val="Verdana"/>
      </rPr>
      <t>Emissões biogênicas de GEE do segmento Logística (tCO</t>
    </r>
    <r>
      <rPr>
        <b/>
        <vertAlign val="subscript"/>
        <sz val="10"/>
        <color theme="8"/>
        <rFont val="Verdana"/>
      </rPr>
      <t>2</t>
    </r>
    <r>
      <rPr>
        <b/>
        <sz val="10"/>
        <color theme="8"/>
        <rFont val="Verdana"/>
      </rPr>
      <t>e)</t>
    </r>
  </si>
  <si>
    <t>Resíduos gerados por tipo do segmento Logística (toneladas)¹ ²</t>
  </si>
  <si>
    <t>Sucatas de equipamentos</t>
  </si>
  <si>
    <r>
      <rPr>
        <sz val="8"/>
        <color rgb="FF000000"/>
        <rFont val="Verdana"/>
      </rPr>
      <t xml:space="preserve">¹ Todo o resíduo gerado é armazenado até alcançar um volume ideal para destinação ou tratamento. Por isso, os volumes de geração e disposição diferem entre si. </t>
    </r>
    <r>
      <rPr>
        <b/>
        <sz val="8"/>
        <color rgb="FF000000"/>
        <rFont val="Verdana"/>
      </rPr>
      <t xml:space="preserve">
</t>
    </r>
    <r>
      <rPr>
        <sz val="8"/>
        <color rgb="FF000000"/>
        <rFont val="Verdana"/>
      </rPr>
      <t xml:space="preserve">² Resíduos comuns, madeira, miscelânea, pilhas e baterias, lâmpadas, entre outros.
</t>
    </r>
    <r>
      <rPr>
        <sz val="8"/>
        <color rgb="FF000000"/>
        <rFont val="Verdana"/>
      </rPr>
      <t>³ Queda em 2025 decorrente de conclusão de obras no porto TECON.</t>
    </r>
  </si>
  <si>
    <r>
      <rPr>
        <b/>
        <sz val="10"/>
        <color rgb="FF8AB31D"/>
        <rFont val="Verdana"/>
      </rPr>
      <t>Resíduos desviados de disposição final do segmento Logística (toneladas)</t>
    </r>
    <r>
      <rPr>
        <b/>
        <sz val="10"/>
        <color rgb="FF99CC00"/>
        <rFont val="Verdana"/>
      </rPr>
      <t>¹</t>
    </r>
  </si>
  <si>
    <t>¹ Todos os resíduos são destinados para tratamento e disposição externa, com exceção da reciclagem interna.</t>
  </si>
  <si>
    <t>Resíduos destinados para disposição final do segmento Logística (toneladas)¹</t>
  </si>
  <si>
    <t>¹ Todos os resíduos são destinados para tratamento e disposição externa.</t>
  </si>
  <si>
    <t>GRI 101-5 | Locais com impactos na biodiversidade¹</t>
  </si>
  <si>
    <t>Tamanho (em km)</t>
  </si>
  <si>
    <t>Ferrovia Transnordestina TLSA</t>
  </si>
  <si>
    <t>Piauí, Pernambuco e Ceará.</t>
  </si>
  <si>
    <t>1.206 quilômetros de ferrovia que irá conectar o Piauí e Pernambuco ao porto de Pecém (Ceará).</t>
  </si>
  <si>
    <r>
      <rPr>
        <sz val="10"/>
        <color rgb="FF000000"/>
        <rFont val="Verdana"/>
      </rPr>
      <t xml:space="preserve">Sim, com a sobreposição parcial entre a ferrovia e a APA da Chapada do Araripe, que é uma unidade de conservação federal de uso sustentável. Trata-se de uma região com alta integridade ecossistêmica e está sujeita a alto risco hídrico, como secas ou inundações. No entanto, não apresenta sinais de deterioração acelerada e nem é essencial para a prestação de serviços ecossistêmicos a povos indígenas, comunidades locais e outros </t>
    </r>
    <r>
      <rPr>
        <i/>
        <sz val="10"/>
        <color rgb="FF000000"/>
        <rFont val="Verdana"/>
      </rPr>
      <t>stakeholders</t>
    </r>
    <r>
      <rPr>
        <sz val="10"/>
        <color rgb="FF000000"/>
        <rFont val="Verdana"/>
      </rPr>
      <t>.</t>
    </r>
  </si>
  <si>
    <t>A APA tem como principais objetivos conciliar a ocupação humana com o uso sustentável dos recursos naturais e proteger a diversidade biológica. Além disso, proteger geossítios, promover formas de turismo que não agridam a região, incentivar manifestações culturais e assegurar a sustentabilidade e melhoria da qualidade de vida das famílias que vivem nessas regiões.</t>
  </si>
  <si>
    <t>Unidade operacional</t>
  </si>
  <si>
    <t>Hábitat</t>
  </si>
  <si>
    <t>As obras da ferrovia Transnordestina podem impactar a flora e a fauna locais tendo em vista sua grande extensão e necessidade de supressão vegetal para instalação da linha ferroviária.</t>
  </si>
  <si>
    <t>A CSN está desenvolvendo um grande projeto vinculado à implantação da ferrovia, o PINAPS – Programa de Investimentos em Ações de Inclusão Produtiva Rural e Sustentável. Com o objetivo de transformar vidas no Nordeste de forma sistêmica até 2035, o programa fomenta a inclusão produtiva rural agroflorestal e familiar em comunidades próximas à Ferrovia Transnordestina, abrangendo os estados do Piauí, Ceará e Pernambuco. Entre seus objetivos específicos, destacam-se o fortalecimento das cadeias produtivas do mel agroecológico, do algodão agroecológico e da criação de ovinos e caprinos na zona lindeira da TLSA no Piauí, além do estímulo à transição dessas cadeias para um modelo sustentável agroflorestal baseado em soluções naturais. O projeto beneficia diretamente 100 famílias de produtores rurais nos quilombos Barro Vermelho e Contente, além do Assentamento Cachoeira, em Paulistana (PI), bem como associações e cooperativas no entorno do Parque da Serra da Capivara.</t>
  </si>
  <si>
    <r>
      <rPr>
        <b/>
        <sz val="10"/>
        <color rgb="FF8AB31D"/>
        <rFont val="Verdana"/>
      </rPr>
      <t>Proporção entre o menor salário pago e o salário mínimo</t>
    </r>
    <r>
      <rPr>
        <b/>
        <sz val="10"/>
        <color rgb="FF99CC00"/>
        <rFont val="Verdana"/>
      </rPr>
      <t>¹</t>
    </r>
  </si>
  <si>
    <t xml:space="preserve">¹ Os únicos salários praticados abaixo do salário mínimo são referentes aos aprendizes, que seguem a regulamentação e carga horária diferenciada, com remuneração regida por acordos de pisos municipais ou nacionais. O salário mínimo brasileiro em 2023 era de R$ 1.320, R$ 1.412, em 2024 e R$ 1.518,00 em 2025.                                                                  </t>
  </si>
  <si>
    <t>Consumo de materiais do segmento Logística (toneladas)¹</t>
  </si>
  <si>
    <t>¹ Em 2024, houve a aquisição de dormentes para a construção das ferrovias.</t>
  </si>
  <si>
    <r>
      <rPr>
        <b/>
        <sz val="10"/>
        <color rgb="FF8AB31D"/>
        <rFont val="Verdana"/>
      </rPr>
      <t>Captação de água por fonte do segmento Logística (megalitros)</t>
    </r>
    <r>
      <rPr>
        <b/>
        <sz val="10"/>
        <color rgb="FF99CC00"/>
        <rFont val="Verdana"/>
      </rPr>
      <t>¹</t>
    </r>
  </si>
  <si>
    <t>¹ Todo o volume captado (100%) tem concentração de sólidos totais dissolvidos igual ou menor que 1.000 mg/l. Antes de 2024, toda a captação ocorria em áreas com estresse hídrico. 
² Em 2024 e 2025, foi realizado novamente a avaliação de risco de estresse hídrico nas regiões nas quais as unidades estão instaladas utilizando a plataforma Aqueduct Water Risk Atlas, do World Resources Institute (WRI). Nenhuma unidade no Brasil se encontra em áreas de estresse hídrico.</t>
  </si>
  <si>
    <r>
      <rPr>
        <b/>
        <sz val="10"/>
        <color rgb="FF8AB31D"/>
        <rFont val="Verdana"/>
      </rPr>
      <t>Descarte de água por destino do segmento Logística (megalitros)</t>
    </r>
    <r>
      <rPr>
        <b/>
        <sz val="10"/>
        <color rgb="FF99CC00"/>
        <rFont val="Verdana"/>
      </rPr>
      <t>¹</t>
    </r>
  </si>
  <si>
    <t xml:space="preserve">2024² </t>
  </si>
  <si>
    <r>
      <rPr>
        <sz val="8"/>
        <color theme="1"/>
        <rFont val="Verdana"/>
      </rPr>
      <t xml:space="preserve">¹ Todo o volume descartado tem concentração de sólidos totais dissolvidos igual ou menor que 1.000 mg/l. </t>
    </r>
    <r>
      <rPr>
        <b/>
        <sz val="8"/>
        <color theme="1"/>
        <rFont val="Verdana"/>
      </rPr>
      <t xml:space="preserve">
</t>
    </r>
    <r>
      <rPr>
        <sz val="8"/>
        <color theme="1"/>
        <rFont val="Verdana"/>
      </rPr>
      <t xml:space="preserve">² Em 2024 e 2025, foi realizada novamente a avaliação de risco de estresse hídrico nas regiões nas quais as unidades estão instaladas utilizando a plataforma Aqueduct Water Risk Atlas, do World Resources Institute (WRI). Nenhuma unidade no Brasil se encontra em áreas de estresse hídrico, apenas no exterior. A definição das substâncias prioritárias que suscitam preocupação no descarte de água e a abordagem da organização para estabelecer os limites de lançamento dessas substâncias basearam-se em nas legislações estaduais e federais. </t>
    </r>
  </si>
  <si>
    <r>
      <rPr>
        <b/>
        <sz val="10"/>
        <color rgb="FF8AB31D"/>
        <rFont val="Verdana"/>
      </rPr>
      <t>Consumo de água do segmento Logística (megalitros)</t>
    </r>
    <r>
      <rPr>
        <b/>
        <sz val="10"/>
        <color rgb="FF99CC00"/>
        <rFont val="Verdana"/>
      </rPr>
      <t>¹</t>
    </r>
  </si>
  <si>
    <t>¹ Em 2024 e 2025, foi realizada novamente a avaliação de risco de estresse hídrico nas regiões nas quais as unidades estão instaladas utilizando a plataforma Aqueduct Water Risk Atlas, do World Resources Institute (WRI). Nenhuma unidade no Brasil se encontra em áreas de estresse hídrico, apenas no exterior.</t>
  </si>
  <si>
    <t>#VALUE!</t>
  </si>
  <si>
    <t>Início</t>
  </si>
  <si>
    <t>Siderurgia</t>
  </si>
  <si>
    <t>Mineração</t>
  </si>
  <si>
    <t>Cimentos</t>
  </si>
  <si>
    <t>Logística</t>
  </si>
  <si>
    <t>Energia</t>
  </si>
  <si>
    <t>Índice GRI</t>
  </si>
  <si>
    <t>Índice SASB</t>
  </si>
  <si>
    <t>Materialidade</t>
  </si>
  <si>
    <t>TCFD e TNFD</t>
  </si>
  <si>
    <t>Ratings</t>
  </si>
  <si>
    <t>Pedido Report 2024: favor deixar em vermelho novas informações inseridas em texto ou rodapé.</t>
  </si>
  <si>
    <r>
      <rPr>
        <b/>
        <sz val="16"/>
        <color theme="5"/>
        <rFont val="Verdana"/>
      </rPr>
      <t xml:space="preserve">Ética e </t>
    </r>
    <r>
      <rPr>
        <b/>
        <i/>
        <sz val="16"/>
        <color rgb="FF993366"/>
        <rFont val="Verdana"/>
      </rPr>
      <t>compliance</t>
    </r>
  </si>
  <si>
    <r>
      <rPr>
        <sz val="10"/>
        <color rgb="FFFF0000"/>
        <rFont val="Verdana"/>
      </rPr>
      <t>Em 2024, a CSN Cimentos não recebeu notificações de casos a serem reportados. Os autos de infração recebidos em 2023 ainda encontram-se em andamento.</t>
    </r>
    <r>
      <rPr>
        <sz val="10"/>
        <color rgb="FF000000"/>
        <rFont val="Verdana"/>
      </rPr>
      <t xml:space="preserve"> A CSN Cimentos recebeu em 2023 três autos de infração que resultaram em embargos. Um da Prefeitura do Rio de Janeiro por suposta emissão de material particulado, um por suposta terraplanagem sem alvará e um por suposto lançamento de resíduos líquidos e substâncias oleosas (coque de petróleo) em desacordo com as evidências legais. Em todos os casos, a Companhia apresentou defesas administrativas que estão à espera de julgamento.
No período, a CSN Cimentos é parte (autora) de ação anulatória que visa desconstituir ou reformar a multa imposta pelo Conselho Administrativo de Defesa Econômica (CADE) à LafargeHolcim e a outras cimenteiras envolvidas em suposta formação de cartel no mercado de cimento. O cartel dos cimentos teve a maior aplicabilidade de sanções da história do direito concorrencial no Brasil, tendo sido aplicada multa pecuniária de R$ 508.593.517,53, atualizada até junho de 2014, e imposição de obrigações de fazer, como a alienação de 20% dos ativos de concreto em mercados relevantes. Atualmente, a aplicação da multa e demais obrigações impostas pelo CADE estão suspensas em razão de liminar obtida pela LafargeHolcim. Como garantia processual, foi oferecida a fábrica integrada de Pedro Leopoldo (MG), no valor estimado entre R$ 637.260.000,00, e R$ 704.345.000,00, de acordo com avaliação fornecida pela Deloitte Touche Tohmatsu. Após as partes apresentarem alegações finais, aguarda-se a prolação de sentença. </t>
    </r>
  </si>
  <si>
    <t>arrumar tamanho célula</t>
  </si>
  <si>
    <t>Casos de não conformidade do Segmento Cimentos</t>
  </si>
  <si>
    <r>
      <rPr>
        <sz val="10"/>
        <color theme="1"/>
        <rFont val="Verdana"/>
      </rPr>
      <t>Número total de multas significativas</t>
    </r>
    <r>
      <rPr>
        <vertAlign val="superscript"/>
        <sz val="10"/>
        <color rgb="FF000000"/>
        <rFont val="Verdana"/>
      </rPr>
      <t>1</t>
    </r>
  </si>
  <si>
    <r>
      <rPr>
        <sz val="10"/>
        <color theme="1"/>
        <rFont val="Verdana"/>
      </rPr>
      <t>Valor monetário total das multas significativas (R$ mil)</t>
    </r>
    <r>
      <rPr>
        <vertAlign val="superscript"/>
        <sz val="10"/>
        <color rgb="FF000000"/>
        <rFont val="Verdana"/>
      </rPr>
      <t>1</t>
    </r>
  </si>
  <si>
    <t>1. São considerados significativos ou casos com multa ou obrigações de fazer ou não fazer que superem R$ 1 milhão.</t>
  </si>
  <si>
    <r>
      <rPr>
        <sz val="10"/>
        <color rgb="FF000000"/>
        <rFont val="Verdana"/>
      </rPr>
      <t xml:space="preserve">A CSN Cimentos integrou em 2023 o Centro Industrial do Rio de Janeiro (Firjan - CIRJ), participando dos grupos de trabalho da entidade e </t>
    </r>
    <r>
      <rPr>
        <sz val="10"/>
        <color rgb="FFFF0000"/>
        <rFont val="Verdana"/>
      </rPr>
      <t>não houve novas participações em 2024.</t>
    </r>
  </si>
  <si>
    <r>
      <rPr>
        <b/>
        <sz val="10"/>
        <color theme="5"/>
        <rFont val="Verdana"/>
      </rPr>
      <t>Colaboradores por gênero e região do Segmento Cimentos</t>
    </r>
    <r>
      <rPr>
        <b/>
        <vertAlign val="superscript"/>
        <sz val="10"/>
        <color rgb="FF993366"/>
        <rFont val="Verdana"/>
      </rPr>
      <t>1</t>
    </r>
  </si>
  <si>
    <t>Total Segmento Cimentos</t>
  </si>
  <si>
    <r>
      <rPr>
        <sz val="8"/>
        <color rgb="FF000000"/>
        <rFont val="Verdana"/>
      </rPr>
      <t xml:space="preserve">1. Considera os colaboradores efetivos contratados nas categorias CLT, </t>
    </r>
    <r>
      <rPr>
        <sz val="8"/>
        <color rgb="FFFF0000"/>
        <rFont val="Verdana"/>
      </rPr>
      <t>Programa Aprendiz e Programa Capacita</t>
    </r>
    <r>
      <rPr>
        <sz val="8"/>
        <color rgb="FF000000"/>
        <rFont val="Verdana"/>
      </rPr>
      <t>r na data-base de 31 de dezembro de cada ano. Todos atuam em jornada integral. A CSN conta com uma política de jornada de trabalho para as operações no Brasil, que estabelece o respeito à jornada diária de 8 horas, conforme estabelecido na CLT. Os colaboradores não podem fazer mais do que 2 horas-extras diárias a fim de garantir a conformidade com a legislação trabalhista. O crescimento no headcount em 2023 reflete a integração das novas unidades adquiridas (133,7% entre os colaboradores com contrato de prazo indeterminado, 207,7% entre os de prazo determinado e 42,9% nos Programas Aprendiz e Capacitar).</t>
    </r>
  </si>
  <si>
    <t>Renata, colocar as outras 2 tabelas aqui?</t>
  </si>
  <si>
    <r>
      <rPr>
        <sz val="10"/>
        <color rgb="FF000000"/>
        <rFont val="Verdana"/>
      </rPr>
      <t xml:space="preserve">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t>
    </r>
    <r>
      <rPr>
        <b/>
        <u/>
        <sz val="10"/>
        <color rgb="FF0066CC"/>
        <rFont val="Verdana"/>
      </rPr>
      <t>clique aqui</t>
    </r>
    <r>
      <rPr>
        <sz val="10"/>
        <color rgb="FF000000"/>
        <rFont val="Verdana"/>
      </rPr>
      <t>).</t>
    </r>
    <r>
      <rPr>
        <sz val="10"/>
        <color rgb="FFFF0000"/>
        <rFont val="Verdana"/>
      </rPr>
      <t xml:space="preserve"> A metodologia utilizada para contabilizar o número de trabalhadores foi a de contagem direta (a empresa contabiliza todos os trabalhadores que não são empregados, incluindo em tempo integral e parcial). O número total de trabalhadores tem como base dados contemplados ao término do período de relato.</t>
    </r>
  </si>
  <si>
    <t>Número total de terceiros</t>
  </si>
  <si>
    <t>1. A variação em 2023 é decorrente da migração de contratos das empresas adquiridas e da contabilização da CBSI, empresa do Grupo CSN para terceirização.</t>
  </si>
  <si>
    <r>
      <rPr>
        <b/>
        <sz val="10"/>
        <color theme="5"/>
        <rFont val="Verdana"/>
      </rPr>
      <t>Contratações e desligamentos do Segmento Cimentos</t>
    </r>
    <r>
      <rPr>
        <b/>
        <vertAlign val="superscript"/>
        <sz val="10"/>
        <color rgb="FF993366"/>
        <rFont val="Verdana"/>
      </rPr>
      <t>1</t>
    </r>
  </si>
  <si>
    <r>
      <rPr>
        <b/>
        <sz val="10"/>
        <color rgb="FFC0C0C0"/>
        <rFont val="Verdana"/>
      </rPr>
      <t xml:space="preserve">| </t>
    </r>
    <r>
      <rPr>
        <b/>
        <sz val="10"/>
        <color rgb="FF993366"/>
        <rFont val="Verdana"/>
      </rPr>
      <t>2022</t>
    </r>
    <r>
      <rPr>
        <b/>
        <vertAlign val="superscript"/>
        <sz val="10"/>
        <color rgb="FF993366"/>
        <rFont val="Verdana"/>
      </rPr>
      <t>2</t>
    </r>
    <r>
      <rPr>
        <b/>
        <sz val="10"/>
        <color rgb="FFC0C0C0"/>
        <rFont val="Verdana"/>
      </rPr>
      <t xml:space="preserve"> | </t>
    </r>
  </si>
  <si>
    <r>
      <rPr>
        <sz val="8"/>
        <color theme="1"/>
        <rFont val="Verdana"/>
      </rPr>
      <t xml:space="preserve">1. Considera os colaboradores efetivos nas categorias CLT, Programa Aprendiz e Programa Capacitar. Aumento de 32,6% no número de contratações em 2023 é decorrente da integração das novas unidades, impulsionando o crescimento das contratações de mulheres (46,9%) e de pessoas entre 30 e 50 anos de idade (53,6%).
2. Dados de 2022 reapresentados. </t>
    </r>
    <r>
      <rPr>
        <b/>
        <sz val="8"/>
        <color rgb="FF0066CC"/>
        <rFont val="Verdana"/>
      </rPr>
      <t>GRI 2-4</t>
    </r>
  </si>
  <si>
    <r>
      <rPr>
        <b/>
        <sz val="10"/>
        <color theme="5"/>
        <rFont val="Verdana"/>
      </rPr>
      <t>Taxas de contratação e rotatividade do Segmento Cimentos</t>
    </r>
    <r>
      <rPr>
        <b/>
        <vertAlign val="superscript"/>
        <sz val="10"/>
        <color rgb="FF993366"/>
        <rFont val="Verdana"/>
      </rPr>
      <t>1</t>
    </r>
  </si>
  <si>
    <r>
      <rPr>
        <b/>
        <sz val="9"/>
        <color theme="5"/>
        <rFont val="Verdana"/>
      </rPr>
      <t>Taxa de contratação</t>
    </r>
    <r>
      <rPr>
        <b/>
        <vertAlign val="superscript"/>
        <sz val="9"/>
        <color rgb="FF993366"/>
        <rFont val="Verdana"/>
      </rPr>
      <t>3</t>
    </r>
  </si>
  <si>
    <r>
      <rPr>
        <b/>
        <sz val="9"/>
        <color theme="5"/>
        <rFont val="Verdana"/>
      </rPr>
      <t>Taxa de rotatividade</t>
    </r>
    <r>
      <rPr>
        <b/>
        <vertAlign val="superscript"/>
        <sz val="9"/>
        <color rgb="FF993366"/>
        <rFont val="Verdana"/>
      </rPr>
      <t>4</t>
    </r>
  </si>
  <si>
    <r>
      <rPr>
        <sz val="8"/>
        <color theme="1"/>
        <rFont val="Verdana"/>
      </rPr>
      <t xml:space="preserve">1. Considera os colaboradores efetivos nas categorias CLT, Programa Aprendiz e Programa Capacitar. Reduções nas taxas de contratação e rotatividade decorrentes do aumento do </t>
    </r>
    <r>
      <rPr>
        <i/>
        <sz val="8"/>
        <color rgb="FF000000"/>
        <rFont val="Verdana"/>
      </rPr>
      <t>headcount</t>
    </r>
    <r>
      <rPr>
        <sz val="8"/>
        <color rgb="FF000000"/>
        <rFont val="Verdana"/>
      </rPr>
      <t xml:space="preserve"> em 2023.
2. Dados de 2022 reapresentados. </t>
    </r>
    <r>
      <rPr>
        <b/>
        <sz val="8"/>
        <color rgb="FF0066CC"/>
        <rFont val="Verdana"/>
      </rPr>
      <t>GRI 2-4</t>
    </r>
    <r>
      <rPr>
        <sz val="8"/>
        <color rgb="FF000000"/>
        <rFont val="Verdana"/>
      </rPr>
      <t xml:space="preserve">
3. A taxa de contratação é calculada como o número de admitidos no ano sobre o </t>
    </r>
    <r>
      <rPr>
        <i/>
        <sz val="8"/>
        <color rgb="FF000000"/>
        <rFont val="Verdana"/>
      </rPr>
      <t>headcount</t>
    </r>
    <r>
      <rPr>
        <sz val="8"/>
        <color rgb="FF000000"/>
        <rFont val="Verdana"/>
      </rPr>
      <t xml:space="preserve"> no encerramento do ano.
4. A taxa de rotatividade é calculada como o número de desligados no ano sobre o </t>
    </r>
    <r>
      <rPr>
        <i/>
        <sz val="8"/>
        <color rgb="FF000000"/>
        <rFont val="Verdana"/>
      </rPr>
      <t>headcount</t>
    </r>
    <r>
      <rPr>
        <sz val="8"/>
        <color rgb="FF000000"/>
        <rFont val="Verdana"/>
      </rPr>
      <t xml:space="preserve"> no encerramento do ano.</t>
    </r>
  </si>
  <si>
    <r>
      <rPr>
        <b/>
        <sz val="10"/>
        <color theme="5"/>
        <rFont val="Verdana"/>
      </rPr>
      <t>Média de horas de treinamento por colaborador do Segmento Cimentos</t>
    </r>
    <r>
      <rPr>
        <b/>
        <vertAlign val="superscript"/>
        <sz val="10"/>
        <color rgb="FF993366"/>
        <rFont val="Verdana"/>
      </rPr>
      <t>1</t>
    </r>
  </si>
  <si>
    <t>como trazer a tabela do sistema pra cá? já que no sistema dividimos para contar os programas em separado.</t>
  </si>
  <si>
    <r>
      <rPr>
        <sz val="8"/>
        <color theme="1"/>
        <rFont val="Verdana"/>
      </rPr>
      <t xml:space="preserve">1. Considera os colaboradores efetivos nas categorias CLT, Programa Aprendiz, Programa Capacitar, Programa Estágio e Programa Trainee. A média é calculada como o total de horas de treinamento promovidas no ano dividido pelo </t>
    </r>
    <r>
      <rPr>
        <i/>
        <sz val="8"/>
        <color rgb="FF000000"/>
        <rFont val="Verdana"/>
      </rPr>
      <t>headcount</t>
    </r>
    <r>
      <rPr>
        <sz val="8"/>
        <color rgb="FF000000"/>
        <rFont val="Verdana"/>
      </rPr>
      <t xml:space="preserve"> em 31/12. Redução de 23,6% na média total de horas de treinamento por colaborador decorrente de ajuste de premissas para adequada contabilização das horas de treinamento nas novas unidades adquiridas.</t>
    </r>
  </si>
  <si>
    <r>
      <rPr>
        <b/>
        <sz val="10"/>
        <color theme="5"/>
        <rFont val="Verdana"/>
      </rPr>
      <t>Percentual de colaboradores submetidos a avaliação de desempenho do Segmento Cimentos</t>
    </r>
    <r>
      <rPr>
        <b/>
        <vertAlign val="superscript"/>
        <sz val="10"/>
        <color rgb="FF993366"/>
        <rFont val="Verdana"/>
      </rPr>
      <t>1</t>
    </r>
  </si>
  <si>
    <r>
      <rPr>
        <sz val="8"/>
        <color rgb="FF000000"/>
        <rFont val="Verdana"/>
      </rPr>
      <t>1. Considera os colaboradores efetivos nas categorias CLT e Programa Capacitar. A premissa de consolidação foi alterada em 2023, por isso os dados de 2022 foram reapresentados. O percentual é calculado como: total de colaboradores em 31/12 que realizaram avaliação de desempenho no ano dividido pelo total de colaboradores em 31/12 elegíveis à realização de avaliação de desempenho no ano.</t>
    </r>
    <r>
      <rPr>
        <b/>
        <sz val="8"/>
        <color rgb="FF0066CC"/>
        <rFont val="Verdana"/>
      </rPr>
      <t xml:space="preserve"> GRI 2-4
</t>
    </r>
    <r>
      <rPr>
        <b/>
        <sz val="8"/>
        <color rgb="FFFF0000"/>
        <rFont val="Verdana"/>
      </rPr>
      <t>2. Não realizamos o Ciclo de Gente em 2024, pois não se trata de um processo anual. Novos dados serão apresentados em 2025.</t>
    </r>
  </si>
  <si>
    <r>
      <rPr>
        <b/>
        <sz val="10"/>
        <color theme="5"/>
        <rFont val="Verdana"/>
      </rPr>
      <t>Diversidade de gênero por nível funcional do Segmento Cimentos</t>
    </r>
    <r>
      <rPr>
        <b/>
        <vertAlign val="superscript"/>
        <sz val="10"/>
        <color rgb="FF993366"/>
        <rFont val="Verdana"/>
      </rPr>
      <t>1</t>
    </r>
  </si>
  <si>
    <t>1. Considera os colaboradores efetivos contratados nas categorias CLT, Programa Aprendiz e Programa Capacitar na data-base de 31 de dezembro de cada ano. Variações de 2023 impactadas pela consolidação dos colaboradores das novas unidades, com redução na representatividade total das mulheres de 2,6% decorrente da maior presença de homens no nível operacional.</t>
  </si>
  <si>
    <r>
      <rPr>
        <b/>
        <sz val="10"/>
        <color theme="5"/>
        <rFont val="Verdana"/>
      </rPr>
      <t>Diversidade de faixa etária por nível funcional do Segmento Cimentos</t>
    </r>
    <r>
      <rPr>
        <b/>
        <vertAlign val="superscript"/>
        <sz val="10"/>
        <color rgb="FF993366"/>
        <rFont val="Verdana"/>
      </rPr>
      <t>1</t>
    </r>
  </si>
  <si>
    <t>1. Considera os colaboradores efetivos contratados nas categorias CLT, Programa Aprendiz e Programa Capacitar na data-base de 31 de dezembro de cada ano. Crescimento de 29,3% na representatividade de profissionais com mais de 50 anos de idade em 2023 é reflexo do envelhecimento do quadro funcional com a retenção de profissionais com mais experiência e também da integração dos novos colaboradores nas unidades adquiridas.</t>
  </si>
  <si>
    <t xml:space="preserve">1. Considera os colaboradores efetivos contratados nas categorias CLT, Programa Aprendiz e Programa Capacitar na data-base de 31 de dezembro de cada ano. </t>
  </si>
  <si>
    <r>
      <rPr>
        <b/>
        <sz val="10"/>
        <color theme="5"/>
        <rFont val="Verdana"/>
      </rPr>
      <t>Proporção da média salarial das mulheres em relação à dos homens por nível funcional do Segmento Cimentos</t>
    </r>
    <r>
      <rPr>
        <b/>
        <vertAlign val="superscript"/>
        <sz val="10"/>
        <color rgb="FF993366"/>
        <rFont val="Verdana"/>
      </rPr>
      <t>1</t>
    </r>
  </si>
  <si>
    <t>1. Considera os colaboradores efetivos nas categorias CLT, Programa Aprendiz e Programa Capacitar.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 Variações em 2023 (comparado a 2022) refletem a integração das novas unidades adquiridas pelo segmento.</t>
  </si>
  <si>
    <r>
      <rPr>
        <b/>
        <sz val="10"/>
        <color theme="5"/>
        <rFont val="Verdana"/>
      </rPr>
      <t>Indicadores de saúde e segurança do Segmento Cimentos</t>
    </r>
    <r>
      <rPr>
        <b/>
        <vertAlign val="superscript"/>
        <sz val="10"/>
        <color rgb="FF993366"/>
        <rFont val="Verdana"/>
      </rPr>
      <t>1</t>
    </r>
  </si>
  <si>
    <r>
      <rPr>
        <sz val="10"/>
        <color theme="1"/>
        <rFont val="Verdana"/>
      </rPr>
      <t>Taxa de frequência de acidentes de comunicação obrigatória</t>
    </r>
    <r>
      <rPr>
        <vertAlign val="superscript"/>
        <sz val="10"/>
        <color rgb="FF000000"/>
        <rFont val="Verdana"/>
      </rPr>
      <t>2</t>
    </r>
  </si>
  <si>
    <r>
      <rPr>
        <sz val="10"/>
        <color theme="1"/>
        <rFont val="Verdana"/>
      </rPr>
      <t>Taxa de frequência de acidentes de com consequência grave (exceto óbitos)</t>
    </r>
    <r>
      <rPr>
        <vertAlign val="superscript"/>
        <sz val="10"/>
        <color rgb="FF000000"/>
        <rFont val="Verdana"/>
      </rPr>
      <t>2</t>
    </r>
  </si>
  <si>
    <r>
      <rPr>
        <sz val="10"/>
        <color theme="1"/>
        <rFont val="Verdana"/>
      </rPr>
      <t>Taxa de frequência de acidentes fatais</t>
    </r>
    <r>
      <rPr>
        <vertAlign val="superscript"/>
        <sz val="10"/>
        <color rgb="FF000000"/>
        <rFont val="Verdana"/>
      </rPr>
      <t>2</t>
    </r>
  </si>
  <si>
    <r>
      <rPr>
        <sz val="10"/>
        <color theme="1"/>
        <rFont val="Verdana"/>
      </rPr>
      <t>Taxa de gravidade de acidentes</t>
    </r>
    <r>
      <rPr>
        <vertAlign val="superscript"/>
        <sz val="10"/>
        <color rgb="FF000000"/>
        <rFont val="Verdana"/>
      </rPr>
      <t>2</t>
    </r>
  </si>
  <si>
    <t>1. Considera os colaboradores efetivos nas categorias CLT, Programa Aprendiz, Programa Capacitar e Programa Trainee e os terceiros. Em 2023, o número de acidentes registráveis triplicou, com aumento principalmente entre os terceiros (233,3%). A ocorrência de 1 acidente com consequência grave e 1 acidente fatal com terceiros impactou negativamente o número de dias perdidos e a taxa de gravidade no período.
2. Taxas calculadas com o fator de 200 mil horas-homem trabalhadas.</t>
  </si>
  <si>
    <t>Pendente</t>
  </si>
  <si>
    <t>Indicadores de saúde e segurança conforme padrão OSHA do Segmento Cimentos</t>
  </si>
  <si>
    <t>Quantidade de horas-homem trabalhadas</t>
  </si>
  <si>
    <t>Quantidade de trabalhadores no fim do período</t>
  </si>
  <si>
    <t>Número de quase acidentes (near miss) registrados</t>
  </si>
  <si>
    <t>Número de incidentes registráveis</t>
  </si>
  <si>
    <r>
      <rPr>
        <sz val="10"/>
        <color theme="1"/>
        <rFont val="Verdana"/>
      </rPr>
      <t>Taxa de frequência de quase acidentes (near miss)</t>
    </r>
    <r>
      <rPr>
        <vertAlign val="superscript"/>
        <sz val="10"/>
        <color rgb="FF000000"/>
        <rFont val="Verdana"/>
      </rPr>
      <t>1</t>
    </r>
  </si>
  <si>
    <r>
      <rPr>
        <sz val="10"/>
        <color theme="1"/>
        <rFont val="Verdana"/>
      </rPr>
      <t>Taxa de frequência de incidentes registráveis</t>
    </r>
    <r>
      <rPr>
        <vertAlign val="superscript"/>
        <sz val="10"/>
        <color rgb="FF000000"/>
        <rFont val="Verdana"/>
      </rPr>
      <t>1</t>
    </r>
  </si>
  <si>
    <r>
      <rPr>
        <sz val="10"/>
        <color theme="1"/>
        <rFont val="Verdana"/>
      </rPr>
      <t>Taxa de frequência de acidentes fatais</t>
    </r>
    <r>
      <rPr>
        <vertAlign val="superscript"/>
        <sz val="10"/>
        <color rgb="FF000000"/>
        <rFont val="Verdana"/>
      </rPr>
      <t>1</t>
    </r>
  </si>
  <si>
    <t>1. Taxas calculadas com o fator de 200 mil horas-homem trabalhadas. Entre colaboradores, o aumento no número de quase acidentes (366,7%) e no número de acidentes registráveis (166,7%) impactou negativamente as taxas, mesmo com a elevação de 78,0% na quantidade de horas-homem trabalhadas. Em relação aos terceiros, as elevações nesses dados absolutos foram compensadas pelo aumento de 310,3% na quantidade de horas-homem trabalhadas, resultando na melhora das taxas de frequência na comparação anual.</t>
  </si>
  <si>
    <r>
      <rPr>
        <sz val="10"/>
        <color rgb="FF000000"/>
        <rFont val="Verdana"/>
      </rPr>
      <t xml:space="preserve">Não houve registro de nenhum caso de silicose entre colaboradores, terceiros e ex-colaboradores da CSN Cimentos. </t>
    </r>
    <r>
      <rPr>
        <sz val="10"/>
        <color rgb="FFFF0000"/>
        <rFont val="Verdana"/>
      </rPr>
      <t xml:space="preserve">Para minimizar a exposição dos trabalhadores à silica cristalina, possuimos um programa de proteção respiratória implementando em todas as unidades em que haja risco existente. Também realizamos FIT TESTE em conformidade com a lei e aplicamos treinamentos regulares. </t>
    </r>
  </si>
  <si>
    <r>
      <rPr>
        <b/>
        <sz val="10"/>
        <color theme="5"/>
        <rFont val="Verdana"/>
      </rPr>
      <t>Indicadores de fornecedores do Segmento Cimentos</t>
    </r>
    <r>
      <rPr>
        <b/>
        <vertAlign val="superscript"/>
        <sz val="10"/>
        <color rgb="FF993366"/>
        <rFont val="Verdana"/>
      </rPr>
      <t>1</t>
    </r>
  </si>
  <si>
    <t>CSN: Os dispêndios são milhões mesmo? Ou bilhões?</t>
  </si>
  <si>
    <r>
      <rPr>
        <sz val="8"/>
        <color rgb="FF000000"/>
        <rFont val="Verdana"/>
      </rPr>
      <t xml:space="preserve">1. Aumento no número de fornecedores e nos dispêndios em 2023 reflete a integração das novas unidades, que passaram a ser controladas no SAP corporativo a partir de setembro de 2023.
</t>
    </r>
    <r>
      <rPr>
        <sz val="8"/>
        <color rgb="FFFF0000"/>
        <rFont val="Verdana"/>
      </rPr>
      <t>2. Desconsiderados fornecedores intercompany
3. Com relação a quantidade de fornecedores contratados em 2024, tivemos um aumento de 6% em relação a 2023 e o spend subiu 71%. Em 2024 todos os negócios de CSN Cimentos já estavam  integrados no sistema do Grupo CSN. A integração ocorreu em setembro de 2023.</t>
    </r>
  </si>
  <si>
    <r>
      <rPr>
        <b/>
        <sz val="10"/>
        <color theme="5"/>
        <rFont val="Verdana"/>
      </rPr>
      <t>Percentual de gastos com fornecedores locais</t>
    </r>
    <r>
      <rPr>
        <b/>
        <vertAlign val="superscript"/>
        <sz val="10"/>
        <color rgb="FF993366"/>
        <rFont val="Verdana"/>
      </rPr>
      <t>1</t>
    </r>
    <r>
      <rPr>
        <b/>
        <sz val="10"/>
        <color rgb="FF993366"/>
        <rFont val="Verdana"/>
      </rPr>
      <t xml:space="preserve"> do Segmento Cimentos</t>
    </r>
  </si>
  <si>
    <r>
      <rPr>
        <sz val="8"/>
        <color rgb="FF000000"/>
        <rFont val="Verdana"/>
      </rPr>
      <t xml:space="preserve">1. Fornecedores locais são considerados aqueles que estão alocados dentro dos estados brasileiros em que a CSN possui operação. </t>
    </r>
    <r>
      <rPr>
        <sz val="8"/>
        <color rgb="FFFF0000"/>
        <rFont val="Verdana"/>
      </rPr>
      <t>A proporção de gastos com fornecedores locais da empresa é de 49,4%. Para o cálculo desse indicador, são consideradas todas as unidades operacionais da empresa e foram desconsiderados fornecedores intercompany,</t>
    </r>
  </si>
  <si>
    <r>
      <rPr>
        <b/>
        <sz val="10"/>
        <color theme="5"/>
        <rFont val="Verdana"/>
      </rPr>
      <t>Avaliação de aspectos ambientais na contratação de fornecedores do Segmento Cimentos</t>
    </r>
    <r>
      <rPr>
        <b/>
        <vertAlign val="superscript"/>
        <sz val="10"/>
        <color rgb="FF993366"/>
        <rFont val="Verdana"/>
      </rPr>
      <t>1</t>
    </r>
  </si>
  <si>
    <t>1. O cadastro de novos fornecedores considera o seu escopo de atuação para definir os critérios pelos quais serão analisados. Fornecedores selecionados com base em critérios ambientais são todos aqueles que apresentam alto risco ambiental conforme avaliação da matriz de risco corporativa e referem-se aos parceiros cujas atividades se relacionam diretamente com questões dessa natureza.</t>
  </si>
  <si>
    <t>Avaliação de aspectos sociais na contratação de fornecedores do Segmento Cimentos</t>
  </si>
  <si>
    <t>GRI 302-1 | Consumo de energia dentro da organização</t>
  </si>
  <si>
    <t>Pendentes</t>
  </si>
  <si>
    <r>
      <rPr>
        <b/>
        <sz val="10"/>
        <color theme="5"/>
        <rFont val="Verdana"/>
      </rPr>
      <t>Energia gerada pelo consumo de combustíveis e aquisição de eletricidade do Segmento Cimentos (GJ)</t>
    </r>
    <r>
      <rPr>
        <b/>
        <vertAlign val="superscript"/>
        <sz val="10"/>
        <color rgb="FF993366"/>
        <rFont val="Verdana"/>
      </rPr>
      <t>1</t>
    </r>
  </si>
  <si>
    <t>Diesel/Brasil</t>
  </si>
  <si>
    <t>Eletricidade/Brasil</t>
  </si>
  <si>
    <t>1. Não há aquisição de outros tipos de energia, tampouco a venda de energia. Fatores de conversão: Balanço Energético Nacional, GHG Protocol e dados específicos da CSN.</t>
  </si>
  <si>
    <t>GRI 302-2 | Consumo de energia fora da organização</t>
  </si>
  <si>
    <t>GRI 302-3 | Intensidade energética</t>
  </si>
  <si>
    <t>Intensidade energética do Segmento Cimentos</t>
  </si>
  <si>
    <r>
      <rPr>
        <sz val="10"/>
        <color theme="1"/>
        <rFont val="Verdana"/>
      </rPr>
      <t>Consumo de energia (kWh) dividido por tonelada de cimento</t>
    </r>
    <r>
      <rPr>
        <vertAlign val="superscript"/>
        <sz val="10"/>
        <color rgb="FF000000"/>
        <rFont val="Verdana"/>
      </rPr>
      <t>1</t>
    </r>
  </si>
  <si>
    <r>
      <rPr>
        <sz val="10"/>
        <color theme="1"/>
        <rFont val="Verdana"/>
      </rPr>
      <t>Consumo de energia (kWh) dividido por tonelada de cimentício</t>
    </r>
    <r>
      <rPr>
        <vertAlign val="superscript"/>
        <sz val="10"/>
        <color rgb="FF000000"/>
        <rFont val="Verdana"/>
      </rPr>
      <t>1</t>
    </r>
  </si>
  <si>
    <r>
      <rPr>
        <sz val="10"/>
        <color theme="1"/>
        <rFont val="Verdana"/>
      </rPr>
      <t>Consumo de energia (MJ) dividido por tonelada de clínquer</t>
    </r>
    <r>
      <rPr>
        <vertAlign val="superscript"/>
        <sz val="10"/>
        <color rgb="FF000000"/>
        <rFont val="Verdana"/>
      </rPr>
      <t>1</t>
    </r>
  </si>
  <si>
    <t>1. Segundo metodologia da Global Cement and Concrete Association (GCCA).</t>
  </si>
  <si>
    <t>GRI 305-1 | Emissões diretas (Escopo 1) de gases de efeito estufa (GEE)</t>
  </si>
  <si>
    <t>GRI 305-2 | Emissões indiretas (Escopo 2) de gases de efeito estufa (GEE) provenientes da aquisição de energia</t>
  </si>
  <si>
    <t>GRI 305-3 | Outras emissões indiretas (Escopo 3) de gases de efeito estufa (GEE)</t>
  </si>
  <si>
    <r>
      <rPr>
        <b/>
        <sz val="10"/>
        <color theme="5"/>
        <rFont val="Verdana"/>
      </rPr>
      <t>Emissões brutas de GEE do Segmento Cimentos (tCO</t>
    </r>
    <r>
      <rPr>
        <b/>
        <vertAlign val="subscript"/>
        <sz val="10"/>
        <color rgb="FF993366"/>
        <rFont val="Verdana"/>
      </rPr>
      <t>2</t>
    </r>
    <r>
      <rPr>
        <b/>
        <sz val="10"/>
        <color rgb="FF993366"/>
        <rFont val="Verdana"/>
      </rPr>
      <t>e)</t>
    </r>
  </si>
  <si>
    <t>Escopo 2</t>
  </si>
  <si>
    <r>
      <rPr>
        <b/>
        <sz val="10"/>
        <color theme="5"/>
        <rFont val="Verdana"/>
      </rPr>
      <t>Emissões biogênicas de GEE do Segmento Cimentos (tCO</t>
    </r>
    <r>
      <rPr>
        <b/>
        <vertAlign val="subscript"/>
        <sz val="10"/>
        <color rgb="FF993366"/>
        <rFont val="Verdana"/>
      </rPr>
      <t>2</t>
    </r>
    <r>
      <rPr>
        <b/>
        <sz val="10"/>
        <color rgb="FF993366"/>
        <rFont val="Verdana"/>
      </rPr>
      <t>e)</t>
    </r>
  </si>
  <si>
    <t>GRI 305-4 | Intensidade de emissões de gases de efeito estufa (GEE)</t>
  </si>
  <si>
    <r>
      <rPr>
        <b/>
        <sz val="10"/>
        <color theme="5"/>
        <rFont val="Verdana"/>
      </rPr>
      <t>2020 (ano-base meta)</t>
    </r>
    <r>
      <rPr>
        <b/>
        <vertAlign val="superscript"/>
        <sz val="10"/>
        <color rgb="FF993366"/>
        <rFont val="Verdana"/>
      </rPr>
      <t>1</t>
    </r>
  </si>
  <si>
    <r>
      <rPr>
        <sz val="10"/>
        <color theme="1"/>
        <rFont val="Verdana"/>
      </rPr>
      <t>Indicador CSI 71 – Emissões absolutas diretas (tCO</t>
    </r>
    <r>
      <rPr>
        <vertAlign val="subscript"/>
        <sz val="10"/>
        <color rgb="FF000000"/>
        <rFont val="Verdana"/>
      </rPr>
      <t>2</t>
    </r>
    <r>
      <rPr>
        <sz val="10"/>
        <color rgb="FF000000"/>
        <rFont val="Verdana"/>
      </rPr>
      <t>e)</t>
    </r>
  </si>
  <si>
    <r>
      <rPr>
        <b/>
        <sz val="10"/>
        <color theme="1"/>
        <rFont val="Verdana"/>
      </rPr>
      <t>Indicador CSI 74 – Emissão específica por cimentício (kgCO</t>
    </r>
    <r>
      <rPr>
        <b/>
        <vertAlign val="subscript"/>
        <sz val="10"/>
        <color rgb="FF000000"/>
        <rFont val="Verdana"/>
      </rPr>
      <t>2</t>
    </r>
    <r>
      <rPr>
        <b/>
        <sz val="10"/>
        <color rgb="FF000000"/>
        <rFont val="Verdana"/>
      </rPr>
      <t>/ton. cimentício)</t>
    </r>
  </si>
  <si>
    <r>
      <rPr>
        <b/>
        <sz val="10"/>
        <color theme="1"/>
        <rFont val="Verdana"/>
      </rPr>
      <t>Indicador CSI 75 – Emissão específica por cimento (kgCO</t>
    </r>
    <r>
      <rPr>
        <b/>
        <vertAlign val="subscript"/>
        <sz val="10"/>
        <color rgb="FF000000"/>
        <rFont val="Verdana"/>
      </rPr>
      <t>2</t>
    </r>
    <r>
      <rPr>
        <b/>
        <sz val="10"/>
        <color rgb="FF000000"/>
        <rFont val="Verdana"/>
      </rPr>
      <t>/ton. cimento)</t>
    </r>
  </si>
  <si>
    <t>Indicador CSI 92 – Fator de clínquer (%)</t>
  </si>
  <si>
    <t>Indicador CSI 93 – Consumo específico de energia por clínquer produzido (MJ/ton. clínquer)</t>
  </si>
  <si>
    <t>Indicador CSI 21a – Total de produtos cimentícios (tonelada)</t>
  </si>
  <si>
    <t>Indicador CSI 21b – Total de produtos cimento (tonelada)</t>
  </si>
  <si>
    <r>
      <rPr>
        <sz val="8"/>
        <color theme="1"/>
        <rFont val="Verdana"/>
      </rPr>
      <t xml:space="preserve">1. Valores do ano-base meta recalculados considerando as novas unidades adquiridas. </t>
    </r>
    <r>
      <rPr>
        <b/>
        <sz val="8"/>
        <color rgb="FF0066CC"/>
        <rFont val="Verdana"/>
      </rPr>
      <t>GRI 2-4</t>
    </r>
  </si>
  <si>
    <t>SASB EM-CM-110a.1 | Emissões globais brutas do Escopo 1, porcentagem coberta pelos regulamentos de limitação de emissões</t>
  </si>
  <si>
    <r>
      <rPr>
        <b/>
        <sz val="10"/>
        <color theme="5"/>
        <rFont val="Verdana"/>
      </rPr>
      <t>Emissões brutas de escopo 1 por tupo de gás do Segmento Cimentos (tCO</t>
    </r>
    <r>
      <rPr>
        <b/>
        <vertAlign val="subscript"/>
        <sz val="10"/>
        <color rgb="FF993366"/>
        <rFont val="Verdana"/>
      </rPr>
      <t>2</t>
    </r>
    <r>
      <rPr>
        <b/>
        <sz val="10"/>
        <color rgb="FF993366"/>
        <rFont val="Verdana"/>
      </rPr>
      <t>e)</t>
    </r>
  </si>
  <si>
    <t>Indicadores de energia do Segmento Cimentos</t>
  </si>
  <si>
    <r>
      <rPr>
        <b/>
        <sz val="10"/>
        <color theme="5"/>
        <rFont val="Verdana"/>
      </rPr>
      <t>Captação de água por fonte do Segmento Cimentos (megalitros)</t>
    </r>
    <r>
      <rPr>
        <b/>
        <vertAlign val="superscript"/>
        <sz val="10"/>
        <color rgb="FF993366"/>
        <rFont val="Verdana"/>
      </rPr>
      <t>1</t>
    </r>
  </si>
  <si>
    <r>
      <rPr>
        <sz val="8"/>
        <color theme="1"/>
        <rFont val="Verdana"/>
      </rPr>
      <t>1. Todo o volume captado (100%) tem concentração de sólidos totais dissolvidos igual ou menor que 1.000 mg/l. Aumento de 500,1% no total captado em 2023 é reflexo da integração das novas unidades do segmento, assim como a diversificação de fontes de captação e a ocorrência de captação em áreas com estresse hídrico. Dados históricos reapresentados.</t>
    </r>
    <r>
      <rPr>
        <b/>
        <sz val="8"/>
        <color rgb="FF0066CC"/>
        <rFont val="Verdana"/>
      </rPr>
      <t xml:space="preserve"> GRI 2-4</t>
    </r>
  </si>
  <si>
    <r>
      <rPr>
        <b/>
        <sz val="10"/>
        <color theme="5"/>
        <rFont val="Verdana"/>
      </rPr>
      <t>Descarte de água por fonte do Segmento Cimentos (megalitros)</t>
    </r>
    <r>
      <rPr>
        <b/>
        <vertAlign val="superscript"/>
        <sz val="10"/>
        <color rgb="FF993366"/>
        <rFont val="Verdana"/>
      </rPr>
      <t>1</t>
    </r>
  </si>
  <si>
    <r>
      <rPr>
        <sz val="8"/>
        <color rgb="FF000000"/>
        <rFont val="Verdana"/>
      </rPr>
      <t xml:space="preserve">1. Todo o volume descartado (100%) tem concentração de sólidos totais dissolvidos igual ou menor que 1.000 mg/l. Não ocorre descarga em áreas com estresse hídrico. Aumento de 103,8% no total de água descartada em 2023 é decorrente da integração das novas unidades do segmento, assim como a diversificação de fontes de descarga e a ocorrência de descarga em área com estresse hídrico. Dados históricos reapresentados. </t>
    </r>
    <r>
      <rPr>
        <b/>
        <sz val="8"/>
        <color rgb="FF0066CC"/>
        <rFont val="Verdana"/>
      </rPr>
      <t xml:space="preserve">GRI 2-4
</t>
    </r>
    <r>
      <rPr>
        <sz val="8"/>
        <color rgb="FFFF0000"/>
        <rFont val="Verdana"/>
      </rPr>
      <t>3. A definição das substâncias prioritárias que suscitam preocupação no descarte de água e a abordagem da organização para estabelecer os limites de descarte dessas substâncias basearam-se em nas legislações estaduais e federais.</t>
    </r>
  </si>
  <si>
    <r>
      <rPr>
        <b/>
        <sz val="10"/>
        <color theme="5"/>
        <rFont val="Verdana"/>
      </rPr>
      <t>Consumo de água do Segmento Cimentos (megalitros)</t>
    </r>
    <r>
      <rPr>
        <b/>
        <vertAlign val="superscript"/>
        <sz val="10"/>
        <color rgb="FF993366"/>
        <rFont val="Verdana"/>
      </rPr>
      <t>1</t>
    </r>
  </si>
  <si>
    <r>
      <rPr>
        <sz val="8"/>
        <color theme="1"/>
        <rFont val="Verdana"/>
      </rPr>
      <t xml:space="preserve">1. Variações refletem a combinação dos fatores que impactaram a captação e o descarte de água (ver GRIs 303-3 e 303-4). Dados históricos reapresentados. </t>
    </r>
    <r>
      <rPr>
        <b/>
        <sz val="8"/>
        <color rgb="FF0066CC"/>
        <rFont val="Verdana"/>
      </rPr>
      <t>GRI 2-4</t>
    </r>
  </si>
  <si>
    <t>Ver resposta meninas</t>
  </si>
  <si>
    <r>
      <rPr>
        <b/>
        <sz val="10"/>
        <color theme="5"/>
        <rFont val="Verdana"/>
      </rPr>
      <t>Indicadores de água do Segmento Cimentos</t>
    </r>
    <r>
      <rPr>
        <b/>
        <vertAlign val="superscript"/>
        <sz val="10"/>
        <color rgb="FF993366"/>
        <rFont val="Verdana"/>
      </rPr>
      <t>1</t>
    </r>
  </si>
  <si>
    <t>% água reciclada/recirculada</t>
  </si>
  <si>
    <r>
      <rPr>
        <sz val="8"/>
        <color rgb="FF000000"/>
        <rFont val="Verdana"/>
      </rPr>
      <t xml:space="preserve">1. Variações em 2023, principalmente em relação ao percentual de recirculação e à captação e ao consumo em áreas com estresse hídrico, explicadas pela incorporação das novas unidades do segmento.
</t>
    </r>
    <r>
      <rPr>
        <sz val="8"/>
        <color rgb="FFFF0000"/>
        <rFont val="Verdana"/>
      </rPr>
      <t>2. Em 2024, reavaliamos o balanço hídrico da CSN mineração visando a adequação as novas características operacionais desenvolvidas no decorrer do ano. A unidade, anteriormente coletava água da barragem em seu processo produtivo, mas parou de coletar. Dessa forma, retiramos do balanço a captação de água de chuva (que era coletada e armazenada na barragem) e também reestruturamos o descarte, não coletando mais o dado do vertedouro da barragem.</t>
    </r>
  </si>
  <si>
    <t>SASB EM-CM-120a.1 | Emissões atmosféricas dos seguintes poluentes: (1) NOx (excluindo N2O), (2) SOx, (3) material particulado (PM10), (4) dioxinas/furanos, (5) compostos orgânicos voláteis (VOCs), (6) hidrocarbonetos aromáticos policíclicos (PAHs) e (7) metais pesados</t>
  </si>
  <si>
    <t>Emissões atmosféricas não GEE do Segmento Cimentos (toneladas)</t>
  </si>
  <si>
    <r>
      <rPr>
        <sz val="8"/>
        <color rgb="FF000000"/>
        <rFont val="Verdana"/>
      </rPr>
      <t xml:space="preserve">1. As variações em 2023 estão relacionadas à integração das unidades adquiridas. Dados históricos reapresentados. </t>
    </r>
    <r>
      <rPr>
        <b/>
        <sz val="8"/>
        <color rgb="FF0066CC"/>
        <rFont val="Verdana"/>
      </rPr>
      <t xml:space="preserve">GRI 2-4
</t>
    </r>
    <r>
      <rPr>
        <sz val="8"/>
        <color rgb="FFFF0000"/>
        <rFont val="Verdana"/>
      </rPr>
      <t>2. Dados de concentração extraídos dos monitoramentos isocinéticos e calculados com base nas horas de funcionamento e na vasão dos fornos e equipamentos com medição direta de emissões.
3. Obtivemos uma redução na geração de MP, dada as trocas de filtros e manutenções na unidades.
4. Aumento de NOx devido a deficiências operacionais e mais horas de produção nas unidades operacionais.</t>
    </r>
  </si>
  <si>
    <r>
      <rPr>
        <b/>
        <sz val="10"/>
        <color theme="5"/>
        <rFont val="Verdana"/>
      </rPr>
      <t>Resíduos gerados por tipo do Segmento Cimentos (toneladas)</t>
    </r>
    <r>
      <rPr>
        <b/>
        <vertAlign val="superscript"/>
        <sz val="10"/>
        <color rgb="FF993366"/>
        <rFont val="Verdana"/>
      </rPr>
      <t>1</t>
    </r>
  </si>
  <si>
    <r>
      <rPr>
        <sz val="10"/>
        <color theme="1"/>
        <rFont val="Verdana"/>
      </rPr>
      <t>Outros</t>
    </r>
    <r>
      <rPr>
        <vertAlign val="superscript"/>
        <sz val="10"/>
        <color rgb="FF000000"/>
        <rFont val="Verdana"/>
      </rPr>
      <t>2</t>
    </r>
  </si>
  <si>
    <r>
      <rPr>
        <sz val="8"/>
        <color rgb="FF000000"/>
        <rFont val="Verdana"/>
      </rPr>
      <t xml:space="preserve">1. Todo o resíduo gerado é armazenado até que alcance um volume ideal para destinação ou tratamento. Com isso, os volumes de geração e disposição diferem. As variações em 2023 são explicadas principalmente pela incorporação das novas unidades. Dados históricos reapresentados. </t>
    </r>
    <r>
      <rPr>
        <b/>
        <sz val="8"/>
        <color rgb="FF0066CC"/>
        <rFont val="Verdana"/>
      </rPr>
      <t xml:space="preserve">GRI 2-4
</t>
    </r>
    <r>
      <rPr>
        <sz val="8"/>
        <color rgb="FFFF0000"/>
        <rFont val="Verdana"/>
      </rPr>
      <t xml:space="preserve">2. Para 2024, tivemos aumento da venda de resíduos como refratários, madeira e lodo de tramento de efluentes (categorizados como 'outros') em Barroso, Pedro Leopoldo, Caaporã e Montes Claros.
</t>
    </r>
    <r>
      <rPr>
        <sz val="8"/>
        <color rgb="FF000000"/>
        <rFont val="Verdana"/>
      </rPr>
      <t>2. Resíduos comuns, madeira, miscelânea, pilhas e baterias, lâmpadas, entre outros.</t>
    </r>
  </si>
  <si>
    <r>
      <rPr>
        <b/>
        <sz val="10"/>
        <color theme="5"/>
        <rFont val="Verdana"/>
      </rPr>
      <t>Resíduos desviados de disposição final do Segmento Cimentos (toneladas)</t>
    </r>
    <r>
      <rPr>
        <b/>
        <vertAlign val="superscript"/>
        <sz val="10"/>
        <color rgb="FF993366"/>
        <rFont val="Verdana"/>
      </rPr>
      <t>1</t>
    </r>
  </si>
  <si>
    <r>
      <rPr>
        <sz val="8"/>
        <color rgb="FF000000"/>
        <rFont val="Verdana"/>
      </rPr>
      <t xml:space="preserve">1. Todos os resíduos são destinados para tratamento e disposição externa, com exceção da Reciclagem Interna. Não há recuperação de energia interna nos processos de tratamento e disposição final dos resíduos. As variações em 2023 são explicadas principalmente pela incorporação das novas unidades. Dados históricos reapresentados. </t>
    </r>
    <r>
      <rPr>
        <b/>
        <sz val="8"/>
        <color rgb="FF0066CC"/>
        <rFont val="Verdana"/>
      </rPr>
      <t xml:space="preserve">GRI 2-4
</t>
    </r>
    <r>
      <rPr>
        <sz val="8"/>
        <color rgb="FFFF0000"/>
        <rFont val="Verdana"/>
      </rPr>
      <t>2.  Foram coletados dados de todas as fabricas integradas e moagens.</t>
    </r>
  </si>
  <si>
    <r>
      <rPr>
        <b/>
        <sz val="10"/>
        <color theme="5"/>
        <rFont val="Verdana"/>
      </rPr>
      <t>Resíduos destinados para disposição final do Segmento Cimentos (toneladas)</t>
    </r>
    <r>
      <rPr>
        <b/>
        <vertAlign val="superscript"/>
        <sz val="10"/>
        <color rgb="FF993366"/>
        <rFont val="Verdana"/>
      </rPr>
      <t>1</t>
    </r>
  </si>
  <si>
    <t>Aterro Classe I</t>
  </si>
  <si>
    <t>Aterro Classes IIA e IIB</t>
  </si>
  <si>
    <r>
      <rPr>
        <sz val="8"/>
        <color rgb="FF000000"/>
        <rFont val="Verdana"/>
      </rPr>
      <t xml:space="preserve">1. Todos os resíduos são destinados para tratamento e disposição externa. Não há recuperação de energia interna nos processos de tratamento e disposição final dos resíduos. As variações em 2023 são explicadas principalmente pela incorporação das novas unidades. Dados históricos reapresentados. </t>
    </r>
    <r>
      <rPr>
        <b/>
        <sz val="8"/>
        <color rgb="FF0066CC"/>
        <rFont val="Verdana"/>
      </rPr>
      <t xml:space="preserve">GRI 2-4
</t>
    </r>
  </si>
  <si>
    <t>Indicadores de resíduos do Segmento Cimentos</t>
  </si>
  <si>
    <r>
      <rPr>
        <sz val="8"/>
        <color rgb="FF000000"/>
        <rFont val="Verdana"/>
      </rPr>
      <t xml:space="preserve">1. As variações em 2023 são explicadas conforme tabelas GRI 306-3 e 306-4. Dados históricos reapresentados. </t>
    </r>
    <r>
      <rPr>
        <b/>
        <sz val="8"/>
        <color rgb="FF0066CC"/>
        <rFont val="Verdana"/>
      </rPr>
      <t xml:space="preserve">GRI 2-4
</t>
    </r>
    <r>
      <rPr>
        <sz val="8"/>
        <color rgb="FF000000"/>
        <rFont val="Verdana"/>
      </rPr>
      <t>2. O volume de resíduos destinados para reciclagem é o resultado apresentado no indicador 306-4.
3. Resíduos reciclados se tratam de resíduos enviados para tratamentos sustentáveis: Coprocessamento, reciclagem, recuperação de áreas degradadas e rerrefino.</t>
    </r>
  </si>
  <si>
    <t>GRI 304-1 | Unidades operacionais próprias, arrendadas ou geridas dentro ou nas adjacências de áreas de proteção ambiental e áreas de alto valor de biodiversidade situadas fora de áreas de proteção ambiental</t>
  </si>
  <si>
    <r>
      <rPr>
        <b/>
        <sz val="10"/>
        <color theme="5"/>
        <rFont val="Verdana"/>
      </rPr>
      <t>Operação</t>
    </r>
    <r>
      <rPr>
        <b/>
        <vertAlign val="superscript"/>
        <sz val="10"/>
        <color rgb="FF993366"/>
        <rFont val="Verdana"/>
      </rPr>
      <t>1</t>
    </r>
  </si>
  <si>
    <t>Localização em relação à Unidade de Conservação</t>
  </si>
  <si>
    <t>Arcos (integrada/mineração)</t>
  </si>
  <si>
    <t>Parcialmente sobreposta à RPPN da CSN e próxima (raio de até 5 km) da RPPN Lafarge e da Estação Ecológica de Corumbá</t>
  </si>
  <si>
    <t>Caaporã (integrada/mineração)</t>
  </si>
  <si>
    <t>Parcialmente sobreposta à Reserva Extrativista Acaú-Goiana</t>
  </si>
  <si>
    <t>Pedro Leopoldo (integrada/mineração)</t>
  </si>
  <si>
    <t>Sobreposta à RPPN Fazenda Campinho e à RPPN Fazenda Vargem Alegre
Próxima (raio de até 5 km) do Parque Estadual do Sumidouro, do Parque Estadual da Cerca Grande e do Monumento Estadual Natural Lapa Vermelha</t>
  </si>
  <si>
    <t>Montes Claros (integrada/mineração)</t>
  </si>
  <si>
    <t>Próxima (raio de até 5 km) do Parque Estadual da Lapa Grande</t>
  </si>
  <si>
    <t>Barueri (agregados)</t>
  </si>
  <si>
    <t>Próxima (raio de até 5 km) da APA Várzea do Tietê - Parque Ecológico Barueri</t>
  </si>
  <si>
    <t>Cajamar (agregados)</t>
  </si>
  <si>
    <t>Sobreposta à APA Cajamar</t>
  </si>
  <si>
    <t>Mairiporã (agregados)</t>
  </si>
  <si>
    <t>Sobreposta à APA Sistema Cantareira e próxima (raio de até 5 km) do Parque Estadual da Cantareira</t>
  </si>
  <si>
    <t>1. O reporte deste conteúdo GRI utiliza como principal fonte de informação o Sistema Nacional de Unidades de Conservação (SNUC), além de bancos de dados estaduais e municipais, quando disponíveis. Não são consideradas unidades que não geram impacto ambiental significativo, como centros de distribuição e moagens. As operações não listadas não possuem sobreposição ou proximidade de Unidades de Conservação.</t>
  </si>
  <si>
    <t>Sim, a área está parcialmente sobreposta à RPPN da CSN e localizada a até 5 km da RPPN Lafarge e da Estação Ecológica de Corumbá. Trata-se de uma região com alta integridade ecossistêmica, essencial para a prestação de serviços ecossistêmicos a povos indígenas, comunidades locais e outros stakeholders. No entanto, não apresenta sinais de deterioração acelerada nem está sujeita a alto risco hídrico, como secas ou inundações.</t>
  </si>
  <si>
    <t xml:space="preserve">Barroso
</t>
  </si>
  <si>
    <t>Especialmente a Reserva Extrativista Acaú-Goiana, a RESEX localizada nos estados da Paraíba e Pernambuco, tem uma área destinada à carcinocultura, ou seja, ao cultivo de crustáceos e caranguejos. Famílias de pescadores artesanais sobrevivem da pesca regulamentada dentro da RESEX.</t>
  </si>
  <si>
    <t xml:space="preserve">Pedro Leopoldo
</t>
  </si>
  <si>
    <t>Sim, = próxima (raio de até 5km) da APA Várzea do Tietê - Parque Ecológico Barueri.</t>
  </si>
  <si>
    <t xml:space="preserve">1. O indicador GRI 101-5 é correlacionado ao indicador 304-1, onde ambos os indicadores buscam mapear e relatar locais onde as operações das empresas possam ter impactos significativos na biodiversidade. 
</t>
  </si>
  <si>
    <t>GRI 304-3 | Habitats protegidos ou restaurados</t>
  </si>
  <si>
    <r>
      <rPr>
        <b/>
        <sz val="10"/>
        <color theme="5"/>
        <rFont val="Verdana"/>
      </rPr>
      <t>Habitats protegidos ou em processo de restauração por tipo</t>
    </r>
    <r>
      <rPr>
        <b/>
        <vertAlign val="superscript"/>
        <sz val="10"/>
        <color rgb="FF993366"/>
        <rFont val="Verdana"/>
      </rPr>
      <t>1</t>
    </r>
    <r>
      <rPr>
        <b/>
        <sz val="10"/>
        <color rgb="FF993366"/>
        <rFont val="Verdana"/>
      </rPr>
      <t xml:space="preserve"> do Segmento Cimentos</t>
    </r>
  </si>
  <si>
    <t>Localização (UF)</t>
  </si>
  <si>
    <t>Área de Preservação Permanente (APP)</t>
  </si>
  <si>
    <t>Minas Gerais e Piauí</t>
  </si>
  <si>
    <t>Minas Gerais, Goiás, Paraíba, Rio de Janeiro e São Paulo</t>
  </si>
  <si>
    <t>Reserva Legal (RL)</t>
  </si>
  <si>
    <t>Demais áreas com vegetação nativa</t>
  </si>
  <si>
    <t>Áreas de recuperação</t>
  </si>
  <si>
    <t>1. As áreas de recuperação reportadas ainda se encontram em estado de desenvolvimento ou aguardam o aceite formal pelo órgão ambiental. O aumento em 2023 reflete o trabalho de controle de áreas preservadas realizado no ano.</t>
  </si>
  <si>
    <t>Áreas perturbadas pelas operações do Segmento Cimentos</t>
  </si>
  <si>
    <t>Processos de conformação de relevo na cava em recuperação e condução natural de espécies de flora.</t>
  </si>
  <si>
    <r>
      <rPr>
        <b/>
        <sz val="10"/>
        <color theme="5"/>
        <rFont val="Verdana"/>
      </rPr>
      <t>Proporção entre o menor salário pago e o salário mínimo</t>
    </r>
    <r>
      <rPr>
        <b/>
        <vertAlign val="superscript"/>
        <sz val="10"/>
        <color rgb="FF993366"/>
        <rFont val="Verdana"/>
      </rPr>
      <t>1</t>
    </r>
  </si>
  <si>
    <t>1. Os únicos salários praticados abaixo do salário mínimo são referentes aos aprendizes, que seguem a regulamentação e carga horária diferenciada, com remuneração regida por acordos de pisos municipais ou nacionais, apresentando regulamentação diferenciada da CLT com base na carga horária executada. O salário mínimo brasileiro considerado em 2021 foi de R$ 1.100, em 2022 de R$ 1.212 e em 2023 de R$ 1.320.</t>
  </si>
  <si>
    <t>Consumo de materiais do Segmento Cimentos (toneladas)</t>
  </si>
  <si>
    <t>pendente</t>
  </si>
  <si>
    <r>
      <rPr>
        <b/>
        <sz val="10"/>
        <color theme="5"/>
        <rFont val="Verdana"/>
      </rPr>
      <t>Indicadores de produção do Segmento Cimentos</t>
    </r>
    <r>
      <rPr>
        <b/>
        <vertAlign val="superscript"/>
        <sz val="10"/>
        <color rgb="FF993366"/>
        <rFont val="Verdana"/>
      </rPr>
      <t>1</t>
    </r>
  </si>
  <si>
    <t>1. Dados com base na metodologia da Global Cement and Concrete Association (GCCA). Em 2022, inclui os dados da CSN Alhandra.</t>
  </si>
  <si>
    <t>Em 2024, a CSN Cimentos não registrou casos de não conformidade com leis e regulamentos durante o período de relato, abrangendo tanto multas quanto sanções não monetárias. Não houve penalidades aplicadas nas áreas jurídica ambiental e societária, e o valor total das multas aplicadas e pagas em períodos anteriores foi zero.</t>
  </si>
  <si>
    <r>
      <rPr>
        <sz val="10"/>
        <color rgb="FF000000"/>
        <rFont val="Verdana"/>
      </rPr>
      <t>Número total de multas significativas</t>
    </r>
    <r>
      <rPr>
        <vertAlign val="superscript"/>
        <sz val="10"/>
        <color rgb="FF000000"/>
        <rFont val="Verdana"/>
      </rPr>
      <t>1</t>
    </r>
  </si>
  <si>
    <r>
      <rPr>
        <sz val="10"/>
        <color rgb="FF000000"/>
        <rFont val="Verdana"/>
      </rPr>
      <t>Valor monetário total das multas significativas (R$ mil)</t>
    </r>
    <r>
      <rPr>
        <vertAlign val="superscript"/>
        <sz val="10"/>
        <color rgb="FF000000"/>
        <rFont val="Verdana"/>
      </rPr>
      <t>1</t>
    </r>
  </si>
  <si>
    <r>
      <rPr>
        <sz val="8"/>
        <color rgb="FF000000"/>
        <rFont val="Verdana"/>
      </rPr>
      <t xml:space="preserve">1. São considerados significativos ou casos com multa ou obrigações de fazer ou não fazer que superem R$ 1 milhão.  </t>
    </r>
    <r>
      <rPr>
        <b/>
        <sz val="8"/>
        <color rgb="FFFF0000"/>
        <rFont val="Verdana"/>
      </rPr>
      <t>Favor verificar se houve andamento dos autos de infração de 2023 para publicarmos atualização.</t>
    </r>
  </si>
  <si>
    <t>Em 2024 a CSN Cimentos não integrou associações e organizações nacionais e internacionais.</t>
  </si>
  <si>
    <t>Checar com CSN a diferença de informações entre 2023 e 2024.</t>
  </si>
  <si>
    <r>
      <rPr>
        <b/>
        <sz val="10"/>
        <color rgb="FF82358B"/>
        <rFont val="Verdana"/>
      </rPr>
      <t>Colaboradores por gênero e região do Segmento Cimentos</t>
    </r>
    <r>
      <rPr>
        <b/>
        <vertAlign val="superscript"/>
        <sz val="10"/>
        <color rgb="FF82358B"/>
        <rFont val="Verdana"/>
      </rPr>
      <t>1</t>
    </r>
  </si>
  <si>
    <t>1. Considera os colaboradores efetivos contratados nas categorias CLT, Programa Aprendiz e Programa Capacitar na data-base de 31 de dezembro de cada ano. Todos atuam em jornada integral. A CSN conta com uma política de jornada de trabalho para as operações no Brasil, que estabelece o respeito à jornada diária de 8 horas, conforme estabelecido na CLT. Os colaboradores não podem fazer mais do que 2 horas-extras diárias a fim de garantir a conformidade com a legislação trabalhista. O crescimento no headcount em 2023 reflete a integração das novas unidades adquiridas (133,7% entre os colaboradores com contrato de prazo indeterminado, 207,7% entre os de prazo determinado e 42,9% nos Programas Aprendiz e Capacitar).</t>
  </si>
  <si>
    <t>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t>
  </si>
  <si>
    <t>2023¹</t>
  </si>
  <si>
    <r>
      <rPr>
        <sz val="8"/>
        <color rgb="FF000000"/>
        <rFont val="Verdana"/>
      </rPr>
      <t xml:space="preserve">1. A variação em 2023 é decorrente da migração de contratos das empresas adquiridas e da contabilização da CBSI, empresa do Grupo CSN para terceirização.                                                                                                                    </t>
    </r>
    <r>
      <rPr>
        <sz val="8"/>
        <color rgb="FFFF0000"/>
        <rFont val="Verdana"/>
      </rPr>
      <t>2. Os dados apresentados correspondem ao número de terceiros operacionais e administrativos que prestaram serviços para os negócios de Cimentos em dezembro de 2024. As informações foram obtidas a partir do preenchimento e divulgação pelos fornecedores e validadas pelas contrapartes por meio do Portal NGT. O levantamento teve como foco as variações ocorridas entre os terceiros da CSN Cimentos Brasil, garantindo precisão e transparência na gestão dessas contratações.</t>
    </r>
  </si>
  <si>
    <r>
      <rPr>
        <b/>
        <sz val="10"/>
        <color rgb="FF82358B"/>
        <rFont val="Verdana"/>
      </rPr>
      <t>Contratações e desligamentos do Segmento Cimentos</t>
    </r>
    <r>
      <rPr>
        <b/>
        <vertAlign val="superscript"/>
        <sz val="10"/>
        <color rgb="FF82358B"/>
        <rFont val="Verdana"/>
      </rPr>
      <t>1</t>
    </r>
  </si>
  <si>
    <t>2022²</t>
  </si>
  <si>
    <r>
      <rPr>
        <b/>
        <sz val="10"/>
        <color rgb="FFF2F2F2"/>
        <rFont val="Verdana"/>
      </rPr>
      <t xml:space="preserve">| </t>
    </r>
    <r>
      <rPr>
        <b/>
        <sz val="10"/>
        <color rgb="FF82358B"/>
        <rFont val="Verdana"/>
      </rPr>
      <t>2023</t>
    </r>
    <r>
      <rPr>
        <b/>
        <sz val="10"/>
        <color rgb="FFF2F2F2"/>
        <rFont val="Verdana"/>
      </rPr>
      <t xml:space="preserve"> | </t>
    </r>
  </si>
  <si>
    <r>
      <rPr>
        <sz val="8"/>
        <color rgb="FF000000"/>
        <rFont val="Verdana"/>
      </rPr>
      <t xml:space="preserve">1. Considera os colaboradores efetivos nas categorias CLT, Programa Aprendiz e Programa Capacitar. Aumento de 32,6% no número de contratações em 2023 é decorrente da integração das novas unidades, impulsionando o crescimento das contratações de mulheres (46,9%) e de pessoas entre 30 e 50 anos de idade (53,6%).
2. Dados de 2022 reapresentados. </t>
    </r>
    <r>
      <rPr>
        <b/>
        <sz val="8"/>
        <color rgb="FF12448A"/>
        <rFont val="Verdana"/>
      </rPr>
      <t xml:space="preserve">GRI 2-4                                                                                                                                                                                                                                                                                                              </t>
    </r>
    <r>
      <rPr>
        <b/>
        <sz val="8"/>
        <color rgb="FFFF0000"/>
        <rFont val="Verdana"/>
      </rPr>
      <t xml:space="preserve">Favor checar atualizações para 2024. (em relação a nota de rodapé).  </t>
    </r>
    <r>
      <rPr>
        <b/>
        <sz val="8"/>
        <color rgb="FF12448A"/>
        <rFont val="Verdana"/>
      </rPr>
      <t xml:space="preserve">                   </t>
    </r>
  </si>
  <si>
    <r>
      <rPr>
        <b/>
        <sz val="10"/>
        <color rgb="FF82358B"/>
        <rFont val="Verdana"/>
      </rPr>
      <t>Taxas de contratação e rotatividade do Segmento Cimentos</t>
    </r>
    <r>
      <rPr>
        <b/>
        <vertAlign val="superscript"/>
        <sz val="10"/>
        <color rgb="FF82358B"/>
        <rFont val="Verdana"/>
      </rPr>
      <t>1</t>
    </r>
  </si>
  <si>
    <r>
      <rPr>
        <b/>
        <sz val="9"/>
        <color rgb="FF82358B"/>
        <rFont val="Verdana"/>
      </rPr>
      <t>Taxa de contratação</t>
    </r>
    <r>
      <rPr>
        <b/>
        <vertAlign val="superscript"/>
        <sz val="9"/>
        <color rgb="FF82358B"/>
        <rFont val="Verdana"/>
      </rPr>
      <t>3</t>
    </r>
  </si>
  <si>
    <r>
      <rPr>
        <b/>
        <sz val="9"/>
        <color rgb="FF82358B"/>
        <rFont val="Verdana"/>
      </rPr>
      <t>Taxa de rotatividade</t>
    </r>
    <r>
      <rPr>
        <b/>
        <vertAlign val="superscript"/>
        <sz val="9"/>
        <color rgb="FF82358B"/>
        <rFont val="Verdana"/>
      </rPr>
      <t>4</t>
    </r>
  </si>
  <si>
    <r>
      <rPr>
        <sz val="8"/>
        <color rgb="FF000000"/>
        <rFont val="Verdana"/>
      </rPr>
      <t xml:space="preserve">1. Considera os colaboradores efetivos nas categorias CLT, Programa Aprendiz e Programa Capacitar. Reduções nas taxas de contratação e rotatividade decorrentes do aumento do </t>
    </r>
    <r>
      <rPr>
        <i/>
        <sz val="8"/>
        <color rgb="FF000000"/>
        <rFont val="Verdana"/>
      </rPr>
      <t>headcount</t>
    </r>
    <r>
      <rPr>
        <sz val="8"/>
        <color rgb="FF000000"/>
        <rFont val="Verdana"/>
      </rPr>
      <t xml:space="preserve"> em 2023.
2. Dados de 2022 reapresentados. </t>
    </r>
    <r>
      <rPr>
        <b/>
        <sz val="8"/>
        <color rgb="FF12448A"/>
        <rFont val="Verdana"/>
      </rPr>
      <t xml:space="preserve">GRI 2-4
3. A taxa de contratação é calculada como o número de admitidos no ano sobre o </t>
    </r>
    <r>
      <rPr>
        <i/>
        <sz val="8"/>
        <color rgb="FF000000"/>
        <rFont val="Verdana"/>
      </rPr>
      <t>headcount</t>
    </r>
    <r>
      <rPr>
        <sz val="8"/>
        <color rgb="FF000000"/>
        <rFont val="Verdana"/>
      </rPr>
      <t xml:space="preserve"> no encerramento do ano.
4. A taxa de rotatividade é calculada como o número de desligados no ano sobre o </t>
    </r>
    <r>
      <rPr>
        <i/>
        <sz val="8"/>
        <color rgb="FF000000"/>
        <rFont val="Verdana"/>
      </rPr>
      <t>headcount</t>
    </r>
    <r>
      <rPr>
        <sz val="8"/>
        <color rgb="FF000000"/>
        <rFont val="Verdana"/>
      </rPr>
      <t xml:space="preserve"> no encerramento do ano.                                                                                                                                                                                      </t>
    </r>
    <r>
      <rPr>
        <b/>
        <sz val="8"/>
        <color rgb="FFFF0000"/>
        <rFont val="Verdana"/>
      </rPr>
      <t>Porcentagem total não foi colocada no sistema, favor calcular (em relação ao total da tabela Taxas de contratação e rotatividade do Segmento Cimentos)</t>
    </r>
  </si>
  <si>
    <r>
      <rPr>
        <b/>
        <sz val="10"/>
        <color rgb="FF82358B"/>
        <rFont val="Verdana"/>
      </rPr>
      <t>Média de horas de treinamento por colaborador do Segmento Cimentos</t>
    </r>
    <r>
      <rPr>
        <b/>
        <vertAlign val="superscript"/>
        <sz val="10"/>
        <color rgb="FF82358B"/>
        <rFont val="Verdana"/>
      </rPr>
      <t>1</t>
    </r>
  </si>
  <si>
    <r>
      <rPr>
        <sz val="8"/>
        <color rgb="FF000000"/>
        <rFont val="Verdana"/>
      </rPr>
      <t xml:space="preserve">1. Considera os colaboradores efetivos nas categorias CLT, Programa Aprendiz, Programa Capacitar, Programa Estágio e Programa Trainee. A média é calculada como o total de horas de treinamento promovidas no ano dividido pelo </t>
    </r>
    <r>
      <rPr>
        <i/>
        <sz val="8"/>
        <color rgb="FF000000"/>
        <rFont val="Verdana"/>
      </rPr>
      <t>headcount</t>
    </r>
    <r>
      <rPr>
        <sz val="8"/>
        <color rgb="FF000000"/>
        <rFont val="Verdana"/>
      </rPr>
      <t xml:space="preserve"> em 31/12. Redução de 23,6% na média total de horas de treinamento por colaborador decorrente de ajuste de premissas para adequada contabilização das horas de treinamento nas novas unidades adquiridas.</t>
    </r>
  </si>
  <si>
    <t>Aqui estamos contabilizando todas as categorias informadas abaixo? (em relação a Média de horas de treinamento por colaborador do Segmento Cimentos1 por gênero).// Trainees não estão na tabela e no sistema, foram zerados. Alguma atualização para 2024? (em relação a nota de rodapé)</t>
  </si>
  <si>
    <r>
      <rPr>
        <b/>
        <sz val="10"/>
        <color rgb="FF82358B"/>
        <rFont val="Verdana"/>
      </rPr>
      <t>Percentual de colaboradores submetidos a avaliação de desempenho do Segmento Cimentos</t>
    </r>
    <r>
      <rPr>
        <b/>
        <vertAlign val="superscript"/>
        <sz val="10"/>
        <color rgb="FF82358B"/>
        <rFont val="Verdana"/>
      </rPr>
      <t>1</t>
    </r>
  </si>
  <si>
    <r>
      <rPr>
        <sz val="8"/>
        <color rgb="FF000000"/>
        <rFont val="Verdana"/>
      </rPr>
      <t>1. Considera os colaboradores efetivos nas categorias CLT e Programa Capacitar. A premissa de consolidação foi alterada em 2023, por isso os dados de 2022 foram reapresentados. O percentual é calculado como: total de colaboradores em 31/12 que realizaram avaliação de desempenho no ano dividido pelo total de colaboradores em 31/12 elegíveis à realização de avaliação de desempenho no ano.</t>
    </r>
    <r>
      <rPr>
        <b/>
        <sz val="8"/>
        <color rgb="FF12448A"/>
        <rFont val="Verdana"/>
      </rPr>
      <t xml:space="preserve"> GRI 2-4</t>
    </r>
  </si>
  <si>
    <t xml:space="preserve"> Favor verificar o rodapé e conferir se existem atualizações de 2024. (em relação a nota de rodapé)</t>
  </si>
  <si>
    <r>
      <rPr>
        <b/>
        <sz val="10"/>
        <color rgb="FF82358B"/>
        <rFont val="Verdana"/>
      </rPr>
      <t>Diversidade de gênero por nível funcional do Segmento Cimentos</t>
    </r>
    <r>
      <rPr>
        <b/>
        <vertAlign val="superscript"/>
        <sz val="10"/>
        <color rgb="FF82358B"/>
        <rFont val="Verdana"/>
      </rPr>
      <t>1</t>
    </r>
  </si>
  <si>
    <r>
      <rPr>
        <sz val="8"/>
        <color rgb="FF000000"/>
        <rFont val="Verdana"/>
      </rPr>
      <t xml:space="preserve">1. Considera os colaboradores efetivos contratados nas categorias CLT, Programa Aprendiz e Programa Capacitar na data-base de 31 de dezembro de cada ano. Variações de 2023 impactadas pela consolidação dos colaboradores das novas unidades, com redução na representatividade total das mulheres de 2,6% decorrente da maior presença de homens no nível operacional.                 </t>
    </r>
    <r>
      <rPr>
        <b/>
        <sz val="8"/>
        <color rgb="FFFF0000"/>
        <rFont val="Verdana"/>
      </rPr>
      <t>Favor verificar o rodapé e conferir se existem atualizações de 2024. (Em relação as notas de rodapé)</t>
    </r>
  </si>
  <si>
    <r>
      <rPr>
        <b/>
        <sz val="10"/>
        <color rgb="FF82358B"/>
        <rFont val="Verdana"/>
      </rPr>
      <t>Diversidade de faixa etária por nível funcional do Segmento Cimentos</t>
    </r>
    <r>
      <rPr>
        <b/>
        <vertAlign val="superscript"/>
        <sz val="10"/>
        <color rgb="FF82358B"/>
        <rFont val="Verdana"/>
      </rPr>
      <t>1</t>
    </r>
  </si>
  <si>
    <r>
      <rPr>
        <sz val="8"/>
        <color rgb="FF000000"/>
        <rFont val="Verdana"/>
      </rPr>
      <t xml:space="preserve">1. Considera os colaboradores efetivos contratados nas categorias CLT, Programa Aprendiz e Programa Capacitar na data-base de 31 de dezembro de cada ano. Crescimento de 29,3% na representatividade de profissionais com mais de 50 anos de idade é reflexo do envelhecimento do quadro funcional com a retenção de profissionais com mais experiência e também da integração dos novos colaboradores nas unidades adquiridas.            </t>
    </r>
    <r>
      <rPr>
        <b/>
        <sz val="8"/>
        <color rgb="FFFF0000"/>
        <rFont val="Verdana"/>
      </rPr>
      <t>Favor verificar o rodapé e conferir se existem atualizações de 2024. (Em relação as notas de rodapé)</t>
    </r>
  </si>
  <si>
    <r>
      <rPr>
        <b/>
        <sz val="10"/>
        <color rgb="FF82358B"/>
        <rFont val="Verdana"/>
      </rPr>
      <t>Proporção da média salarial das mulheres em relação à dos homens por nível funcional do Segmento Cimentos</t>
    </r>
    <r>
      <rPr>
        <b/>
        <vertAlign val="superscript"/>
        <sz val="10"/>
        <color rgb="FF82358B"/>
        <rFont val="Verdana"/>
      </rPr>
      <t>1</t>
    </r>
  </si>
  <si>
    <r>
      <rPr>
        <sz val="8"/>
        <color rgb="FF000000"/>
        <rFont val="Verdana"/>
      </rPr>
      <t xml:space="preserve">1. Considera os colaboradores efetivos nas categorias CLT, Programa Aprendiz e Programa Capacitar.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 Variações em 2023 (comparado a 2022) refletem a integração das novas unidades adquiridas pelo segmento.       </t>
    </r>
    <r>
      <rPr>
        <b/>
        <sz val="9"/>
        <color rgb="FFFF0000"/>
        <rFont val="Verdana"/>
      </rPr>
      <t>Favor verificar o rodapé e conferir se existem atualizações de 2024. (em relação a nota de rodapé)</t>
    </r>
  </si>
  <si>
    <r>
      <rPr>
        <b/>
        <sz val="10"/>
        <color rgb="FF82358B"/>
        <rFont val="Verdana"/>
      </rPr>
      <t>Indicadores de saúde e segurança do Segmento Cimentos</t>
    </r>
    <r>
      <rPr>
        <b/>
        <vertAlign val="superscript"/>
        <sz val="10"/>
        <color rgb="FF82358B"/>
        <rFont val="Verdana"/>
      </rPr>
      <t>1</t>
    </r>
  </si>
  <si>
    <r>
      <rPr>
        <sz val="10"/>
        <color rgb="FF000000"/>
        <rFont val="Verdana"/>
      </rPr>
      <t>Taxa de frequência de acidentes de comunicação obrigatória</t>
    </r>
    <r>
      <rPr>
        <vertAlign val="superscript"/>
        <sz val="10"/>
        <color rgb="FF000000"/>
        <rFont val="Verdana"/>
      </rPr>
      <t>2</t>
    </r>
  </si>
  <si>
    <r>
      <rPr>
        <sz val="10"/>
        <color rgb="FF000000"/>
        <rFont val="Verdana"/>
      </rPr>
      <t>Taxa de frequência de acidentes de com consequência grave (exceto óbitos)</t>
    </r>
    <r>
      <rPr>
        <vertAlign val="superscript"/>
        <sz val="10"/>
        <color rgb="FF000000"/>
        <rFont val="Verdana"/>
      </rPr>
      <t>2</t>
    </r>
  </si>
  <si>
    <r>
      <rPr>
        <sz val="10"/>
        <color rgb="FF000000"/>
        <rFont val="Verdana"/>
      </rPr>
      <t>Taxa de frequência de acidentes fatais</t>
    </r>
    <r>
      <rPr>
        <vertAlign val="superscript"/>
        <sz val="10"/>
        <color rgb="FF000000"/>
        <rFont val="Verdana"/>
      </rPr>
      <t>2</t>
    </r>
  </si>
  <si>
    <r>
      <rPr>
        <sz val="10"/>
        <color rgb="FF000000"/>
        <rFont val="Verdana"/>
      </rPr>
      <t>Taxa de gravidade de acidentes</t>
    </r>
    <r>
      <rPr>
        <vertAlign val="superscript"/>
        <sz val="10"/>
        <color rgb="FF000000"/>
        <rFont val="Verdana"/>
      </rPr>
      <t>2</t>
    </r>
  </si>
  <si>
    <r>
      <rPr>
        <sz val="10"/>
        <color rgb="FF000000"/>
        <rFont val="Verdana"/>
      </rPr>
      <t>Taxa de frequência de quase acidentes (near miss)</t>
    </r>
    <r>
      <rPr>
        <vertAlign val="superscript"/>
        <sz val="10"/>
        <color rgb="FF000000"/>
        <rFont val="Verdana"/>
      </rPr>
      <t>1</t>
    </r>
  </si>
  <si>
    <r>
      <rPr>
        <sz val="10"/>
        <color rgb="FF000000"/>
        <rFont val="Verdana"/>
      </rPr>
      <t>Taxa de frequência de incidentes registráveis</t>
    </r>
    <r>
      <rPr>
        <vertAlign val="superscript"/>
        <sz val="10"/>
        <color rgb="FF000000"/>
        <rFont val="Verdana"/>
      </rPr>
      <t>1</t>
    </r>
  </si>
  <si>
    <r>
      <rPr>
        <sz val="10"/>
        <color rgb="FF000000"/>
        <rFont val="Verdana"/>
      </rPr>
      <t>Taxa de frequência de acidentes fatais</t>
    </r>
    <r>
      <rPr>
        <vertAlign val="superscript"/>
        <sz val="10"/>
        <color rgb="FF000000"/>
        <rFont val="Verdana"/>
      </rPr>
      <t>1</t>
    </r>
  </si>
  <si>
    <t>Não houve registro de nenhum caso de silicose entre colaboradores, terceiros e ex-colaboradores da CSN Cimentos. A empresa implementou um programa de proteção respiratória em todas as unidades onde há risco identificado, garantindo conformidade com as normas de segurança. Além disso, foi realizado o teste de vedação dos equipamentos de proteção respiratória (FIT TEST) em conformidade com a legislação vigente.</t>
  </si>
  <si>
    <r>
      <rPr>
        <b/>
        <sz val="10"/>
        <color rgb="FF82358B"/>
        <rFont val="Verdana"/>
      </rPr>
      <t>Indicadores de fornecedores do Segmento Cimentos</t>
    </r>
    <r>
      <rPr>
        <b/>
        <vertAlign val="superscript"/>
        <sz val="10"/>
        <color rgb="FF82358B"/>
        <rFont val="Verdana"/>
      </rPr>
      <t>1</t>
    </r>
  </si>
  <si>
    <t>1. Aumento no número de fornecedores e nos dispêndios no último ano reflete a integração das novas unidades, que passaram a ser controladas no SAP corporativo a partir de setembro de 2023.</t>
  </si>
  <si>
    <t>Favor verificar o rodapé e conferir se existem atualizações de 2024.// Os dispêndios são milhões mesmo? Ou bilhões? (em relação a tabela)</t>
  </si>
  <si>
    <r>
      <rPr>
        <b/>
        <sz val="10"/>
        <color rgb="FF82358B"/>
        <rFont val="Verdana"/>
      </rPr>
      <t>Percentual de gastos com fornecedores locais</t>
    </r>
    <r>
      <rPr>
        <b/>
        <vertAlign val="superscript"/>
        <sz val="10"/>
        <color rgb="FF82358B"/>
        <rFont val="Verdana"/>
      </rPr>
      <t>1</t>
    </r>
    <r>
      <rPr>
        <b/>
        <sz val="10"/>
        <color rgb="FF82358B"/>
        <rFont val="Verdana"/>
      </rPr>
      <t xml:space="preserve"> do Segmento Cimentos</t>
    </r>
  </si>
  <si>
    <r>
      <rPr>
        <sz val="8"/>
        <color rgb="FF000000"/>
        <rFont val="Verdana"/>
      </rPr>
      <t xml:space="preserve">1. Fornecedores locais são considerados aqueles que estão alocados dentro dos estados brasileiros em que a CSN possui operação.          </t>
    </r>
    <r>
      <rPr>
        <b/>
        <sz val="9"/>
        <color rgb="FFFF0000"/>
        <rFont val="Verdana"/>
      </rPr>
      <t xml:space="preserve"> Prencher o dado consolidado marcado em amarelo acima.</t>
    </r>
  </si>
  <si>
    <r>
      <rPr>
        <b/>
        <sz val="10"/>
        <color rgb="FF82358B"/>
        <rFont val="Verdana"/>
      </rPr>
      <t>Avaliação de aspectos ambientais na contratação de fornecedores do Segmento Cimentos</t>
    </r>
    <r>
      <rPr>
        <b/>
        <vertAlign val="superscript"/>
        <sz val="10"/>
        <color rgb="FF82358B"/>
        <rFont val="Verdana"/>
      </rPr>
      <t>1</t>
    </r>
  </si>
  <si>
    <r>
      <rPr>
        <b/>
        <sz val="10"/>
        <color rgb="FF82358B"/>
        <rFont val="Verdana"/>
      </rPr>
      <t>Energia gerada pelo consumo de combustíveis e aquisição de eletricidade do Segmento Cimentos (GJ)</t>
    </r>
    <r>
      <rPr>
        <b/>
        <vertAlign val="superscript"/>
        <sz val="10"/>
        <color rgb="FF82358B"/>
        <rFont val="Verdana"/>
      </rPr>
      <t>1</t>
    </r>
  </si>
  <si>
    <r>
      <rPr>
        <sz val="10"/>
        <color rgb="FF000000"/>
        <rFont val="Verdana"/>
      </rPr>
      <t>Consumo de energia (kWh) dividido por tonelada de cimento</t>
    </r>
    <r>
      <rPr>
        <vertAlign val="superscript"/>
        <sz val="10"/>
        <color rgb="FF000000"/>
        <rFont val="Verdana"/>
      </rPr>
      <t>1</t>
    </r>
  </si>
  <si>
    <r>
      <rPr>
        <sz val="10"/>
        <color rgb="FF000000"/>
        <rFont val="Verdana"/>
      </rPr>
      <t>Consumo de energia (kWh) dividido por tonelada de cimentício</t>
    </r>
    <r>
      <rPr>
        <vertAlign val="superscript"/>
        <sz val="10"/>
        <color rgb="FF000000"/>
        <rFont val="Verdana"/>
      </rPr>
      <t>1</t>
    </r>
  </si>
  <si>
    <r>
      <rPr>
        <sz val="10"/>
        <color rgb="FF000000"/>
        <rFont val="Verdana"/>
      </rPr>
      <t>Consumo de energia (MJ) dividido por tonelada de clínquer</t>
    </r>
    <r>
      <rPr>
        <vertAlign val="superscript"/>
        <sz val="10"/>
        <color rgb="FF000000"/>
        <rFont val="Verdana"/>
      </rPr>
      <t>1</t>
    </r>
  </si>
  <si>
    <r>
      <rPr>
        <b/>
        <sz val="10"/>
        <color rgb="FF82358B"/>
        <rFont val="Verdana"/>
      </rPr>
      <t>Emissões brutas de GEE do Segmento Cimentos (tCO</t>
    </r>
    <r>
      <rPr>
        <b/>
        <vertAlign val="subscript"/>
        <sz val="10"/>
        <color rgb="FF82358B"/>
        <rFont val="Verdana"/>
      </rPr>
      <t>2</t>
    </r>
    <r>
      <rPr>
        <b/>
        <sz val="10"/>
        <color rgb="FF82358B"/>
        <rFont val="Verdana"/>
      </rPr>
      <t>e)</t>
    </r>
  </si>
  <si>
    <r>
      <rPr>
        <b/>
        <sz val="10"/>
        <color rgb="FF82358B"/>
        <rFont val="Verdana"/>
      </rPr>
      <t>Emissões biogênicas de GEE do Segmento Cimentos (tCO</t>
    </r>
    <r>
      <rPr>
        <b/>
        <vertAlign val="subscript"/>
        <sz val="10"/>
        <color rgb="FF82358B"/>
        <rFont val="Verdana"/>
      </rPr>
      <t>2</t>
    </r>
    <r>
      <rPr>
        <b/>
        <sz val="10"/>
        <color rgb="FF82358B"/>
        <rFont val="Verdana"/>
      </rPr>
      <t>e)</t>
    </r>
  </si>
  <si>
    <r>
      <rPr>
        <b/>
        <sz val="10"/>
        <color rgb="FF82358B"/>
        <rFont val="Verdana"/>
      </rPr>
      <t>2020 (ano-base meta)</t>
    </r>
    <r>
      <rPr>
        <b/>
        <vertAlign val="superscript"/>
        <sz val="10"/>
        <color rgb="FF82358B"/>
        <rFont val="Verdana"/>
      </rPr>
      <t>1</t>
    </r>
  </si>
  <si>
    <r>
      <rPr>
        <sz val="10"/>
        <color rgb="FF000000"/>
        <rFont val="Verdana"/>
      </rPr>
      <t>Indicador CSI 71 – Emissões absolutas diretas (tCO</t>
    </r>
    <r>
      <rPr>
        <vertAlign val="subscript"/>
        <sz val="10"/>
        <color rgb="FF000000"/>
        <rFont val="Verdana"/>
      </rPr>
      <t>2</t>
    </r>
    <r>
      <rPr>
        <sz val="10"/>
        <color rgb="FF000000"/>
        <rFont val="Verdana"/>
      </rPr>
      <t>e)</t>
    </r>
  </si>
  <si>
    <r>
      <rPr>
        <b/>
        <sz val="10"/>
        <color rgb="FF000000"/>
        <rFont val="Verdana"/>
      </rPr>
      <t>Indicador CSI 74 – Emissão específica por cimentício (kgCO</t>
    </r>
    <r>
      <rPr>
        <b/>
        <vertAlign val="subscript"/>
        <sz val="10"/>
        <color rgb="FF000000"/>
        <rFont val="Verdana"/>
      </rPr>
      <t>2</t>
    </r>
    <r>
      <rPr>
        <b/>
        <sz val="10"/>
        <color rgb="FF000000"/>
        <rFont val="Verdana"/>
      </rPr>
      <t>/ton. cimentício)</t>
    </r>
  </si>
  <si>
    <r>
      <rPr>
        <b/>
        <sz val="10"/>
        <color rgb="FF000000"/>
        <rFont val="Verdana"/>
      </rPr>
      <t>Indicador CSI 75 – Emissão específica por cimento (kgCO</t>
    </r>
    <r>
      <rPr>
        <b/>
        <vertAlign val="subscript"/>
        <sz val="10"/>
        <color rgb="FF000000"/>
        <rFont val="Verdana"/>
      </rPr>
      <t>2</t>
    </r>
    <r>
      <rPr>
        <b/>
        <sz val="10"/>
        <color rgb="FF000000"/>
        <rFont val="Verdana"/>
      </rPr>
      <t>/ton. cimento)</t>
    </r>
  </si>
  <si>
    <r>
      <rPr>
        <sz val="8"/>
        <color rgb="FF000000"/>
        <rFont val="Verdana"/>
      </rPr>
      <t xml:space="preserve">1. Valores do ano-base meta recalculados considerando as novas unidades adquiridas. </t>
    </r>
    <r>
      <rPr>
        <b/>
        <sz val="8"/>
        <color rgb="FF12448A"/>
        <rFont val="Verdana"/>
      </rPr>
      <t>GRI 2-4</t>
    </r>
  </si>
  <si>
    <r>
      <rPr>
        <b/>
        <sz val="10"/>
        <color rgb="FF82358B"/>
        <rFont val="Verdana"/>
      </rPr>
      <t>Emissões brutas de escopo 1 por tupo de gás do Segmento Cimentos (tCO</t>
    </r>
    <r>
      <rPr>
        <b/>
        <vertAlign val="subscript"/>
        <sz val="10"/>
        <color rgb="FF82358B"/>
        <rFont val="Verdana"/>
      </rPr>
      <t>2</t>
    </r>
    <r>
      <rPr>
        <b/>
        <sz val="10"/>
        <color rgb="FF82358B"/>
        <rFont val="Verdana"/>
      </rPr>
      <t>e)</t>
    </r>
  </si>
  <si>
    <r>
      <rPr>
        <sz val="10"/>
        <color rgb="FF000000"/>
        <rFont val="Verdana"/>
      </rPr>
      <t>CO</t>
    </r>
    <r>
      <rPr>
        <vertAlign val="subscript"/>
        <sz val="10"/>
        <color rgb="FF000000"/>
        <rFont val="Verdana"/>
      </rPr>
      <t>2</t>
    </r>
  </si>
  <si>
    <r>
      <rPr>
        <sz val="10"/>
        <color rgb="FF000000"/>
        <rFont val="Verdana"/>
      </rPr>
      <t>CH</t>
    </r>
    <r>
      <rPr>
        <vertAlign val="subscript"/>
        <sz val="10"/>
        <color rgb="FF000000"/>
        <rFont val="Verdana"/>
      </rPr>
      <t>4</t>
    </r>
  </si>
  <si>
    <r>
      <rPr>
        <sz val="10"/>
        <color rgb="FF000000"/>
        <rFont val="Verdana"/>
      </rPr>
      <t>N</t>
    </r>
    <r>
      <rPr>
        <vertAlign val="subscript"/>
        <sz val="10"/>
        <color rgb="FF000000"/>
        <rFont val="Verdana"/>
      </rPr>
      <t>2</t>
    </r>
    <r>
      <rPr>
        <sz val="10"/>
        <color rgb="FF000000"/>
        <rFont val="Verdana"/>
      </rPr>
      <t>O</t>
    </r>
  </si>
  <si>
    <r>
      <rPr>
        <sz val="10"/>
        <color rgb="FF000000"/>
        <rFont val="Verdana"/>
      </rPr>
      <t>SF</t>
    </r>
    <r>
      <rPr>
        <vertAlign val="subscript"/>
        <sz val="10"/>
        <color rgb="FF000000"/>
        <rFont val="Verdana"/>
      </rPr>
      <t>6</t>
    </r>
  </si>
  <si>
    <r>
      <rPr>
        <sz val="10"/>
        <color rgb="FF000000"/>
        <rFont val="Verdana"/>
      </rPr>
      <t>NF</t>
    </r>
    <r>
      <rPr>
        <vertAlign val="subscript"/>
        <sz val="10"/>
        <color rgb="FF000000"/>
        <rFont val="Verdana"/>
      </rPr>
      <t>3</t>
    </r>
  </si>
  <si>
    <t>GRI 303-3 | Captação de água¹</t>
  </si>
  <si>
    <r>
      <rPr>
        <b/>
        <sz val="10"/>
        <color rgb="FF82358B"/>
        <rFont val="Verdana"/>
      </rPr>
      <t>Captação de água por fonte do Segmento Cimentos (megalitros)</t>
    </r>
    <r>
      <rPr>
        <b/>
        <vertAlign val="superscript"/>
        <sz val="10"/>
        <color rgb="FF82358B"/>
        <rFont val="Verdana"/>
      </rPr>
      <t>1</t>
    </r>
  </si>
  <si>
    <r>
      <rPr>
        <sz val="8"/>
        <color rgb="FF000000"/>
        <rFont val="Verdana"/>
      </rPr>
      <t>1. Todo o volume captado (100%) tem concentração de sólidos totais dissolvidos igual ou menor que 1.000 mg/l. Aumento de 500,1% no total captado em 2023 é reflexo da integração das novas unidades do segmento, assim como a diversificação de fontes de captação e a ocorrência de captação em áreas com estresse hídrico. Dados históricos reapresentados.</t>
    </r>
    <r>
      <rPr>
        <b/>
        <sz val="8"/>
        <color rgb="FF12448A"/>
        <rFont val="Verdana"/>
      </rPr>
      <t xml:space="preserve"> GRI 2-4</t>
    </r>
  </si>
  <si>
    <t>Vocês informaram não ter dados para essa pergunta, justificando "Em 2024 realizamos novamente a avaliação de risco de estresse hídrico nas regiões em que as unidades estão instaladas, utilizando a plataforma Aqueduct Water Risk Atlas, do World Resources Institute (WRI). Nenhuma unidade no Brasil se encontra em áreas de estresse hídrico, apenas no exterior." Confere? (em relação a Captação em áreas com estresse hídrico)// CSN: Favor verificar atualizações para 2024. (em relação a nota de rodapé)</t>
  </si>
  <si>
    <r>
      <rPr>
        <b/>
        <sz val="10"/>
        <color rgb="FF82358B"/>
        <rFont val="Verdana"/>
      </rPr>
      <t>Descarte de água por fonte do Segmento Cimentos (megalitros)</t>
    </r>
    <r>
      <rPr>
        <b/>
        <vertAlign val="superscript"/>
        <sz val="10"/>
        <color rgb="FF82358B"/>
        <rFont val="Verdana"/>
      </rPr>
      <t>1</t>
    </r>
  </si>
  <si>
    <r>
      <rPr>
        <sz val="8"/>
        <color rgb="FF000000"/>
        <rFont val="Verdana"/>
      </rPr>
      <t xml:space="preserve">1. Todo o volume descartado (100%) tem concentração de sólidos totais dissolvidos igual ou menor que 1.000 mg/l. Não ocorre descarga em áreas com estresse hídrico. Aumento de 103,8% no total de água descartada em 2023 é decorrente da integração das novas unidades do segmento, assim como a diversificação de fontes de descarga e a ocorrência de descarga em área com estresse hídrico. Dados históricos reapresentados. </t>
    </r>
    <r>
      <rPr>
        <b/>
        <sz val="8"/>
        <color rgb="FF12448A"/>
        <rFont val="Verdana"/>
      </rPr>
      <t>GRI 2-4</t>
    </r>
  </si>
  <si>
    <t>Mesma justificativa do indicador anterior. (em relação ao Descarte em áreas com estresse hídrico).//  Favor verificar atualizações para 2024 e se, possível, colocar as legislações indicadas no item 3. (em relação a nota de rodapé).</t>
  </si>
  <si>
    <r>
      <rPr>
        <b/>
        <sz val="10"/>
        <color rgb="FF82358B"/>
        <rFont val="Verdana"/>
      </rPr>
      <t>Consumo de água do Segmento Cimentos (megalitros)</t>
    </r>
    <r>
      <rPr>
        <b/>
        <vertAlign val="superscript"/>
        <sz val="10"/>
        <color rgb="FF82358B"/>
        <rFont val="Verdana"/>
      </rPr>
      <t>1</t>
    </r>
  </si>
  <si>
    <r>
      <rPr>
        <sz val="8"/>
        <color rgb="FF000000"/>
        <rFont val="Verdana"/>
      </rPr>
      <t xml:space="preserve">1. Variações refletem a combinação dos fatores que impactaram a captação e o descarte de água (ver GRIs 303-3 e 303-4). Dados históricos reapresentados. </t>
    </r>
    <r>
      <rPr>
        <b/>
        <sz val="8"/>
        <color rgb="FF12448A"/>
        <rFont val="Verdana"/>
      </rPr>
      <t>GRI 2-4</t>
    </r>
  </si>
  <si>
    <t>Rever o Indicador pois o de descarte está respondido no 303-4 (em relação a áreas com estresse hídrico da tabela de Consumo de água do Segmento Cimentos (megalitros)1).</t>
  </si>
  <si>
    <r>
      <rPr>
        <b/>
        <sz val="10"/>
        <color rgb="FF82358B"/>
        <rFont val="Verdana"/>
      </rPr>
      <t>Indicadores de água do Segmento Cimentos</t>
    </r>
    <r>
      <rPr>
        <b/>
        <vertAlign val="superscript"/>
        <sz val="10"/>
        <color rgb="FF82358B"/>
        <rFont val="Verdana"/>
      </rPr>
      <t>1</t>
    </r>
  </si>
  <si>
    <t>1. Variações em 2023, principalmente em relação ao percentual de recirculação e à captação e ao consumo em áreas com estresse hídrico, explicadas pela incorporação das novas unidades do segmento.</t>
  </si>
  <si>
    <t>Essa resposta do item que foi colocada fala sobre CSN Mineração. Tem correlação com Cimentos? ( em relação a nota de rodapé)</t>
  </si>
  <si>
    <r>
      <rPr>
        <sz val="8"/>
        <color rgb="FF000000"/>
        <rFont val="Verdana"/>
      </rPr>
      <t xml:space="preserve">1. As variações em 2023 estão relacionadas à integração das unidades adqruiridas. Dados históricos reapresentados. </t>
    </r>
    <r>
      <rPr>
        <b/>
        <sz val="8"/>
        <color rgb="FF12448A"/>
        <rFont val="Verdana"/>
      </rPr>
      <t>GRI 2-4</t>
    </r>
  </si>
  <si>
    <t>Vocês comentaram no sistema que os dados de 2023/2022 serão revistos. Será necessário justificar e adicionar um '2-4'. (em relação a nota de rodapé).</t>
  </si>
  <si>
    <r>
      <rPr>
        <b/>
        <sz val="10"/>
        <color rgb="FF82358B"/>
        <rFont val="Verdana"/>
      </rPr>
      <t>Resíduos gerados por tipo do Segmento Cimentos (toneladas)</t>
    </r>
    <r>
      <rPr>
        <b/>
        <vertAlign val="superscript"/>
        <sz val="10"/>
        <color rgb="FF82358B"/>
        <rFont val="Verdana"/>
      </rPr>
      <t>1</t>
    </r>
  </si>
  <si>
    <r>
      <rPr>
        <sz val="10"/>
        <color rgb="FF000000"/>
        <rFont val="Verdana"/>
      </rPr>
      <t>Outros</t>
    </r>
    <r>
      <rPr>
        <vertAlign val="superscript"/>
        <sz val="10"/>
        <color rgb="FF000000"/>
        <rFont val="Verdana"/>
      </rPr>
      <t>2</t>
    </r>
  </si>
  <si>
    <r>
      <rPr>
        <sz val="8"/>
        <color rgb="FF000000"/>
        <rFont val="Verdana"/>
      </rPr>
      <t xml:space="preserve">1. Todo o resíduo gerado é armazenado até que alcance um volume ideal para destinação ou tratamento. Com isso, os volumes de geração e disposição diferem. As variações em 2023 são explicadas principalmente pela incorporação das novas unidades. Dados históricos reapresentados. </t>
    </r>
    <r>
      <rPr>
        <b/>
        <sz val="8"/>
        <color rgb="FF12448A"/>
        <rFont val="Verdana"/>
      </rPr>
      <t>GRI 2-4
2. Resíduos comuns, madeira, miscelânea, pilhas e baterias, lâmpadas, entre outros.</t>
    </r>
  </si>
  <si>
    <r>
      <rPr>
        <b/>
        <sz val="10"/>
        <color rgb="FF82358B"/>
        <rFont val="Verdana"/>
      </rPr>
      <t>Resíduos desviados de disposição final do Segmento Cimentos (toneladas)</t>
    </r>
    <r>
      <rPr>
        <b/>
        <vertAlign val="superscript"/>
        <sz val="10"/>
        <color rgb="FF82358B"/>
        <rFont val="Verdana"/>
      </rPr>
      <t>1</t>
    </r>
  </si>
  <si>
    <r>
      <rPr>
        <sz val="8"/>
        <color rgb="FF000000"/>
        <rFont val="Verdana"/>
      </rPr>
      <t xml:space="preserve">1. Todos os resíduos são destinados para tratamento e disposição externa, com exceção da Reciclagem Interna. Não há recuperação de energia interna nos processos de tratamento e disposição final dos resíduos. As variações em 2023 são explicadas principalmente pela incorporação das novas unidades. Dados históricos reapresentados. </t>
    </r>
    <r>
      <rPr>
        <b/>
        <sz val="8"/>
        <color rgb="FF12448A"/>
        <rFont val="Verdana"/>
      </rPr>
      <t>GRI 2-4</t>
    </r>
  </si>
  <si>
    <t>Dados de 2024 superiores aos anteriores. Há justificativa para o aumento? (em relação a tabela de Resíduos desviados de disposição final do Segmento Cimentos (toneladas)1.// Verificar legenda e checar por atualizações para 2024. (em relação a nota de rodapé).</t>
  </si>
  <si>
    <r>
      <rPr>
        <b/>
        <sz val="10"/>
        <color rgb="FF82358B"/>
        <rFont val="Verdana"/>
      </rPr>
      <t>Resíduos destinados para disposição final do Segmento Cimentos (toneladas)</t>
    </r>
    <r>
      <rPr>
        <b/>
        <vertAlign val="superscript"/>
        <sz val="10"/>
        <color rgb="FF82358B"/>
        <rFont val="Verdana"/>
      </rPr>
      <t>1</t>
    </r>
  </si>
  <si>
    <r>
      <rPr>
        <sz val="8"/>
        <color rgb="FF000000"/>
        <rFont val="Verdana"/>
      </rPr>
      <t xml:space="preserve">1. Todos os resíduos são destinados para tratamento e disposição externa. Não há recuperação de energia interna nos processos de tratamento e disposição final dos resíduos. As variações em 2023 são explicadas principalmente pela incorporação das novas unidades. Dados históricos reapresentados. </t>
    </r>
    <r>
      <rPr>
        <b/>
        <sz val="8"/>
        <color rgb="FF12448A"/>
        <rFont val="Verdana"/>
      </rPr>
      <t>GRI 2-4</t>
    </r>
  </si>
  <si>
    <t>Verificar legenda e checar por atualizações para 2024. (em relação a nota de rodapé)</t>
  </si>
  <si>
    <r>
      <rPr>
        <sz val="8"/>
        <color rgb="FF000000"/>
        <rFont val="Verdana"/>
      </rPr>
      <t xml:space="preserve">1. As variações em 2023 são explicadas conforme tabelas GRI 306-3 e 306-4. Dados históricos reapresentados. </t>
    </r>
    <r>
      <rPr>
        <b/>
        <sz val="8"/>
        <color rgb="FF12448A"/>
        <rFont val="Verdana"/>
      </rPr>
      <t>GRI 2-4</t>
    </r>
  </si>
  <si>
    <t>Checar legenda e verificar atualizações para 2024. (em relação a nota de rodapé) e preencher os campos em amarelo.</t>
  </si>
  <si>
    <r>
      <rPr>
        <b/>
        <sz val="10"/>
        <color rgb="FF82358B"/>
        <rFont val="Verdana"/>
      </rPr>
      <t>Operação</t>
    </r>
    <r>
      <rPr>
        <b/>
        <vertAlign val="superscript"/>
        <sz val="10"/>
        <color rgb="FF82358B"/>
        <rFont val="Verdana"/>
      </rPr>
      <t>1</t>
    </r>
  </si>
  <si>
    <t>Arcos</t>
  </si>
  <si>
    <t xml:space="preserve">1.039,7 hectares </t>
  </si>
  <si>
    <t>Sim, parcialmente sobreposta à RPPN da CSN e próxima (raio de até 5km) da RPPN Lafarge e da Estação Ecológica de Corumbá. Trata-se de uma região com alta integridade ecossistêmica e nem é essencial para a prestação de serviços ecossistêmicos a povos indígenas, comunidades locais e outros stakeholders.  No entanto, não apresenta sinais de deterioração acelerada e não está sujeita a alto risco hídrico, como secas ou inundações.</t>
  </si>
  <si>
    <t>Alhandra</t>
  </si>
  <si>
    <t>151,207 hectares</t>
  </si>
  <si>
    <t>Caaporã</t>
  </si>
  <si>
    <t xml:space="preserve"> Paraíba</t>
  </si>
  <si>
    <t xml:space="preserve">720,9 hectares </t>
  </si>
  <si>
    <t xml:space="preserve">783,8 hectares </t>
  </si>
  <si>
    <t>Sim, sobreposta à RPPN Fazenda Campinho e à RPPN Fazenda Vargem Alegre.</t>
  </si>
  <si>
    <t xml:space="preserve">449 hectares </t>
  </si>
  <si>
    <t xml:space="preserve">706,4 hectares </t>
  </si>
  <si>
    <t>Sim, sobreposta à APA Cajamar.</t>
  </si>
  <si>
    <t>Mairiporã</t>
  </si>
  <si>
    <t xml:space="preserve">109 hectares </t>
  </si>
  <si>
    <t>Sim, próxima (raio de até 5km) da APA Várzea do Tietê - Parque Ecológico Barueri.</t>
  </si>
  <si>
    <r>
      <rPr>
        <sz val="8"/>
        <color rgb="FF000000"/>
        <rFont val="Verdana"/>
      </rPr>
      <t xml:space="preserve">1. O indicador GRI 101-5 é correlacionado ao indicador 304-1, onde ambos os indicadores buscam mapear e relatar locais onde as operações das empresas possam ter impactos significativos na biodiversidade.   </t>
    </r>
    <r>
      <rPr>
        <b/>
        <sz val="9"/>
        <color rgb="FFFF0000"/>
        <rFont val="Verdana"/>
      </rPr>
      <t xml:space="preserve">Preencher os campos em amarelo que não foram fornecidos na resposta na Central ESG.
</t>
    </r>
  </si>
  <si>
    <t>Serviços ecossistêmicos  afetados ou potencialmente afetados pelas atividades da organização e como os serviços ecossistêmicos são ou poderiam ser afetados pelas atividades da organização?</t>
  </si>
  <si>
    <t>Beneficiários (como comunidades locais, povos indígenas ou outras partes interessadas) afetados ou potencialmente afetados pelas atividades da organização e como estes podem ser afetados pelas atividades da organização.</t>
  </si>
  <si>
    <t>No setor de cimentos, há uma forte dependência dos serviços ecossistêmicos relacionados à disponibilidade e purificação da água, pois a água utilizada nos processos de fabricação exige pouco tratamento. Seu uso é essencial para resfriamento e aspersão na contenção de material particulado. Esses serviços ecossistêmicos são impactados pelo consumo de água durante o processo e pelo lançamento de efluentes, que são controlados, monitorados e reportados às autoridades competentes. Nas operações com fornos que realizam coprocessamento, há uma dependência do serviço ecossistêmico de biomassa, com a utilização de moinhas de carvão vegetal de reflorestamento.
A manutenção da qualidade do ar é outro serviço ecossistêmico fundamental para a operação, não apenas pelos impactos negativos gerados pela emissão de material particulado na atmosfera, mas também pela sua influência direta na atividade mineradora. A qualidade do ar, quando comprometida, pode resultar em riscos elevados de paralisação das atividades devido à ação dos órgãos fiscalizadores. As emissões de material particulado, óxidos de enxofre e nitrogênio, além dos gases de efeito estufa, impactam negativamente tanto a manutenção da qualidade do ar quanto a regulação climática em nível global, regional e local, especialmente devido ao uso de combustíveis fósseis nos fornos de cimento.
Embora a operação não dependa diretamente do serviço ecossistêmico de controle de erosão, a drenagem de águas pluviais pode intensificar processos erosivos. No que se refere à manutenção da qualidade do solo, existe um potencial impacto negativo decorrente do armazenamento de materiais em contato direto com o solo, o que pode levar à alteração de suas características. Em relação ao habitat e à biodiversidade, não há uma dependência direta, mas são adotadas medidas compensatórias para a supressão da vegetação, garantindo a mitigação dos impactos ambientais gerados pela atividade.</t>
  </si>
  <si>
    <t>Na unidade de Arcos, em Minas Gerais, as comunidades tradicionais de Corumbá e Boca da Mata são beneficiadas pelo Programa de Educação Ambiental, implantado pela CSN e aprovado pelo poder público. O programa inclui ações voltadas para a valorização da cultura local, oficinas de capacitação e aulas ao ar livre sobre biodiversidade e cavidades naturais. O objetivo é ampliar a percepção dessas comunidades sobre a riqueza cultural e ambiental da região, além de capacitá-las para geração de renda por meio das atividades desenvolvidas.
Essas comunidades são diretamente impactadas pelas atividades da organização e, por isso, fazem parte do público externo contemplado pelo programa. A iniciativa busca mitigar possíveis impactos ambientais e sociais, promovendo conhecimento e conscientização sobre a preservação do meio ambiente e o fortalecimento das tradições locais. Ao final da implantação do programa, espera-se que os participantes adquiram maior compreensão sobre a importância da conservação ambiental e desenvolvam habilidades que possam ser aplicadas em iniciativas sustentáveis, contribuindo para o desenvolvimento econômico e social da região.</t>
  </si>
  <si>
    <r>
      <rPr>
        <b/>
        <sz val="10"/>
        <color rgb="FF82358B"/>
        <rFont val="Verdana"/>
      </rPr>
      <t>Habitats protegidos ou em processo de restauração por tipo</t>
    </r>
    <r>
      <rPr>
        <b/>
        <vertAlign val="superscript"/>
        <sz val="10"/>
        <color rgb="FF82358B"/>
        <rFont val="Verdana"/>
      </rPr>
      <t>1</t>
    </r>
    <r>
      <rPr>
        <b/>
        <sz val="10"/>
        <color rgb="FF82358B"/>
        <rFont val="Verdana"/>
      </rPr>
      <t xml:space="preserve"> do Segmento Cimentos</t>
    </r>
  </si>
  <si>
    <t xml:space="preserve">Algo a declarar? (em relação a Atividades de restauração promovidas no período da tabela Áreas perturbadas pelas operações do Segmento Cimentos). </t>
  </si>
  <si>
    <r>
      <rPr>
        <b/>
        <sz val="10"/>
        <color rgb="FF82358B"/>
        <rFont val="Verdana"/>
      </rPr>
      <t>Proporção entre o menor salário pago e o salário mínimo</t>
    </r>
    <r>
      <rPr>
        <b/>
        <vertAlign val="superscript"/>
        <sz val="10"/>
        <color rgb="FF82358B"/>
        <rFont val="Verdana"/>
      </rPr>
      <t>1</t>
    </r>
  </si>
  <si>
    <t>Há de ser ajustado na coleta.// Checar legenda e verificar atualizações para 2024. (em relação a nota de rodapé)</t>
  </si>
  <si>
    <r>
      <rPr>
        <b/>
        <sz val="10"/>
        <color rgb="FF82358B"/>
        <rFont val="Verdana"/>
      </rPr>
      <t>Indicadores de produção do Segmento Cimentos</t>
    </r>
    <r>
      <rPr>
        <b/>
        <vertAlign val="superscript"/>
        <sz val="10"/>
        <color rgb="FF82358B"/>
        <rFont val="Verdana"/>
      </rPr>
      <t>1</t>
    </r>
  </si>
  <si>
    <r>
      <rPr>
        <b/>
        <sz val="16"/>
        <color rgb="FF36A9E0"/>
        <rFont val="Verdana"/>
      </rPr>
      <t xml:space="preserve">Ética e </t>
    </r>
    <r>
      <rPr>
        <b/>
        <i/>
        <sz val="16"/>
        <color rgb="FF36A9E0"/>
        <rFont val="Verdana"/>
      </rPr>
      <t>compliance</t>
    </r>
  </si>
  <si>
    <t xml:space="preserve">O segmento Energia não recebeu multas ou sanções não monetárias significativas em 2025. São considerados casos de não conformidade significativos e questões sensíveis que superem R$ 1 milhão. </t>
  </si>
  <si>
    <t>As empresas do segmento Energia integraram as seguintes associações e organizações em 2025: Associação Brasileira dos Grandes Consumidores de Energia Elétrica (ABRACE) e Associação Brasileira dos Investidores em Autoprodução de Energia (ABIAPE). Nos dois casos, as empresas fizeram parte dos corpos diretivos e participaram de grupos de trabalho das entidades.</t>
  </si>
  <si>
    <r>
      <rPr>
        <b/>
        <sz val="10"/>
        <color rgb="FF36A9E0"/>
        <rFont val="Verdana"/>
      </rPr>
      <t>Colaboradores por gênero e região do Segmento Energia</t>
    </r>
    <r>
      <rPr>
        <b/>
        <sz val="10"/>
        <color rgb="FF33CCCC"/>
        <rFont val="Verdana"/>
      </rPr>
      <t>¹</t>
    </r>
  </si>
  <si>
    <t>Total segmento Energia</t>
  </si>
  <si>
    <t>Segmento Energia</t>
  </si>
  <si>
    <t xml:space="preserve">Os terceiros que atuam nas unidades da CSN estão relacionados a contratos de terceirização de atividades e processos, como serviços de vigilância, limpeza, manutenção, transporte, obras civis, informática e montagem de equipamentos. A contabilização foi realizada por contagem direta, considerando tanto trabalhadores em tempo integral quanto parcial. Os dados têm como base o número de trabalhadores ao término do período de relato. A fiscalização da regularidade trabalhista das empresas contratadas responsáveis por esses serviços é conduzida por meio do Núcleo de Gestão de Terceiros.  </t>
  </si>
  <si>
    <r>
      <rPr>
        <b/>
        <sz val="10"/>
        <color rgb="FF36A9E0"/>
        <rFont val="Verdana"/>
      </rPr>
      <t>Contratações e desligamentos do segmento Energia</t>
    </r>
    <r>
      <rPr>
        <b/>
        <sz val="10"/>
        <color rgb="FF36A9E0"/>
        <rFont val="Arial"/>
      </rPr>
      <t>¹</t>
    </r>
  </si>
  <si>
    <t>Taxas de contratação e rotatividade do segmento Energia¹</t>
  </si>
  <si>
    <r>
      <rPr>
        <b/>
        <sz val="9"/>
        <color rgb="FF36A9E0"/>
        <rFont val="Verdana"/>
      </rPr>
      <t>Taxa de contratação</t>
    </r>
    <r>
      <rPr>
        <b/>
        <sz val="9"/>
        <color rgb="FF36A9E0"/>
        <rFont val="Arial"/>
      </rPr>
      <t>²</t>
    </r>
  </si>
  <si>
    <r>
      <rPr>
        <b/>
        <sz val="9"/>
        <color rgb="FF36A9E0"/>
        <rFont val="Verdana"/>
      </rPr>
      <t>Taxa de rotatividade</t>
    </r>
    <r>
      <rPr>
        <b/>
        <sz val="9"/>
        <color rgb="FF36A9E0"/>
        <rFont val="Arial"/>
      </rPr>
      <t>³</t>
    </r>
  </si>
  <si>
    <r>
      <rPr>
        <sz val="8"/>
        <color rgb="FF000000"/>
        <rFont val="Verdana"/>
      </rPr>
      <t xml:space="preserve">¹ Considera os colaboradores efetivos nas categorias CLT, Programa Aprendiz e Programa Capacitar. 
² A taxa de contratação é calculada como o número de admitidos no mês sobre o </t>
    </r>
    <r>
      <rPr>
        <i/>
        <sz val="8"/>
        <color rgb="FF000000"/>
        <rFont val="Verdana"/>
      </rPr>
      <t>headcount</t>
    </r>
    <r>
      <rPr>
        <sz val="8"/>
        <color rgb="FF000000"/>
        <rFont val="Verdana"/>
      </rPr>
      <t xml:space="preserve"> efetivo do mês. Para os dados anuais, foram somadas as taxas mensais.
³ A taxa de rotatividade é calculada como o número de desligados no mês sobre o </t>
    </r>
    <r>
      <rPr>
        <i/>
        <sz val="8"/>
        <color rgb="FF000000"/>
        <rFont val="Verdana"/>
      </rPr>
      <t>headcount</t>
    </r>
    <r>
      <rPr>
        <sz val="8"/>
        <color rgb="FF000000"/>
        <rFont val="Verdana"/>
      </rPr>
      <t xml:space="preserve"> efetivo do mês. Para os dados anuais, foram somadas as taxas mensais.</t>
    </r>
  </si>
  <si>
    <r>
      <rPr>
        <b/>
        <sz val="10"/>
        <color rgb="FF36A9E0"/>
        <rFont val="Verdana"/>
      </rPr>
      <t>Média de horas de treinamento por colaborador do segmento Energia</t>
    </r>
    <r>
      <rPr>
        <b/>
        <sz val="10"/>
        <color rgb="FF33CCCC"/>
        <rFont val="Verdana"/>
      </rPr>
      <t>¹</t>
    </r>
  </si>
  <si>
    <r>
      <rPr>
        <sz val="8"/>
        <color rgb="FF000000"/>
        <rFont val="Verdana"/>
      </rPr>
      <t xml:space="preserve">¹ Considera os colaboradores efetivos nas categorias CLT, Programa Aprendiz e Programa Estágio. A média é calculada como o total de horas de treinamento promovidas no ano dividido pelo </t>
    </r>
    <r>
      <rPr>
        <i/>
        <sz val="8"/>
        <color rgb="FF000000"/>
        <rFont val="Verdana"/>
      </rPr>
      <t>headcount</t>
    </r>
    <r>
      <rPr>
        <sz val="8"/>
        <color rgb="FF000000"/>
        <rFont val="Verdana"/>
      </rPr>
      <t xml:space="preserve"> em 31/12.
</t>
    </r>
    <r>
      <rPr>
        <sz val="8"/>
        <color rgb="FF000000"/>
        <rFont val="Verdana"/>
      </rPr>
      <t>² Em 2024, em função da privatização da CEEE-G, foi realizado um (re)treinamento massivo em conteúdos normativos obrigatórios para recomposição da base histórica de registros, resultando em volume atipicamente elevado de horas de capacitação. Adicionalmente, a implementação de novo sistema em junho de 2024 e a consolidação das informações na Universidade Corporativa ampliaram os registros de treinamento. Assim, a redução observada em 2025 decorre da normalização da base após o pico de 2024, não representando diminuição dos esforços de capacitação.</t>
    </r>
  </si>
  <si>
    <t>GRI 404-3 | Percentual de empregados que recebem regularmente análises de desempenho e de desenvolvimento de carreira</t>
  </si>
  <si>
    <t>Empregados que recebem análises de desempenho, por gênero e categoria funcional</t>
  </si>
  <si>
    <t>Diversidade de gênero por nível funcional do segmento Energia</t>
  </si>
  <si>
    <t>Diversidade de faixa etária por nível funcional do segmento Energia</t>
  </si>
  <si>
    <r>
      <rPr>
        <b/>
        <sz val="10"/>
        <color theme="6"/>
        <rFont val="Verdana"/>
      </rPr>
      <t xml:space="preserve">Diversidade étnico-racial do segmento Energia por nível funcional em </t>
    </r>
    <r>
      <rPr>
        <b/>
        <sz val="10"/>
        <color theme="6"/>
        <rFont val="Verdana"/>
      </rPr>
      <t>2024</t>
    </r>
    <r>
      <rPr>
        <b/>
        <sz val="10"/>
        <color theme="6"/>
        <rFont val="Arial"/>
      </rPr>
      <t>¹</t>
    </r>
  </si>
  <si>
    <r>
      <rPr>
        <sz val="8"/>
        <color rgb="FF000000"/>
        <rFont val="Verdana"/>
      </rPr>
      <t xml:space="preserve">¹ Considera os colaboradores efetivos contratados nas categorias CLT, </t>
    </r>
    <r>
      <rPr>
        <sz val="8"/>
        <color rgb="FF000000"/>
        <rFont val="Verdana"/>
      </rPr>
      <t>Programa Aprendiz, Programa Capacitar e Programa Trainee na data-base de 31 de dezembro</t>
    </r>
    <r>
      <rPr>
        <sz val="8"/>
        <color rgb="FF000000"/>
        <rFont val="Verdana"/>
      </rPr>
      <t xml:space="preserve">. </t>
    </r>
  </si>
  <si>
    <t>Diversidade étnico-racial do segmento Energia por nível funcional em 2025¹</t>
  </si>
  <si>
    <r>
      <rPr>
        <sz val="8"/>
        <color rgb="FF000000"/>
        <rFont val="Verdana"/>
      </rPr>
      <t xml:space="preserve">¹Não houve </t>
    </r>
    <r>
      <rPr>
        <sz val="8"/>
        <color rgb="FF000000"/>
        <rFont val="Verdana"/>
      </rPr>
      <t>autodeclaração</t>
    </r>
    <r>
      <rPr>
        <sz val="8"/>
        <color rgb="FF000000"/>
        <rFont val="Verdana"/>
      </rPr>
      <t xml:space="preserve"> 'não informado' em 2025.</t>
    </r>
  </si>
  <si>
    <r>
      <rPr>
        <b/>
        <sz val="10"/>
        <color rgb="FF36A9E0"/>
        <rFont val="Verdana"/>
      </rPr>
      <t>Proporção da média salarial das mulheres em relação à dos homens por nível funcional do segmento Energia</t>
    </r>
    <r>
      <rPr>
        <b/>
        <sz val="10"/>
        <color rgb="FF36A9E0"/>
        <rFont val="Arial"/>
      </rPr>
      <t>¹</t>
    </r>
  </si>
  <si>
    <r>
      <rPr>
        <sz val="8"/>
        <color rgb="FF000000"/>
        <rFont val="Verdana"/>
      </rPr>
      <t xml:space="preserve">¹ Considera os colaboradores efetivos nas categorias CLT, </t>
    </r>
    <r>
      <rPr>
        <sz val="8"/>
        <color rgb="FF000000"/>
        <rFont val="Verdana"/>
      </rPr>
      <t>Programa Aprendiz, Programa Capacitar e Programa Trainee</t>
    </r>
    <r>
      <rPr>
        <sz val="8"/>
        <color rgb="FF000000"/>
        <rFont val="Verdana"/>
      </rPr>
      <t>. O cálculo desse indicador não considera fatores como tempo de casa, área de especialidade e acordos coletivos aplicáveis a categorias específicas, por isso acontece a ocorrência de diferenças salariais. A remuneração de cada função na Companhia é definida a partir de pesquisas de mercado, seguindo metodologia da Hay Group e não considera gênero como critério para a definição da remuneração.</t>
    </r>
  </si>
  <si>
    <t xml:space="preserve">GRI 403-9 | Acidentes de trabalho
</t>
  </si>
  <si>
    <t>Indicadores de saúde e segurança do segmento Energia¹ ² ³</t>
  </si>
  <si>
    <r>
      <rPr>
        <sz val="8"/>
        <color rgb="FF000000"/>
        <rFont val="Verdana"/>
      </rPr>
      <t>¹ Considera os colaboradores efetivos nas categorias CLT, Programa Aprendiz, Programa Capacitar e Programa Trainee e os terceiros. 
² Índices calculados com o fator de 200 mil horas-homem trabalhadas.
³ Os acidentes reportáveis pessoais registrados ao longo de 2025 foram acidente</t>
    </r>
    <r>
      <rPr>
        <sz val="8"/>
        <color rgb="FF000000"/>
        <rFont val="Verdana"/>
      </rPr>
      <t>s</t>
    </r>
    <r>
      <rPr>
        <sz val="8"/>
        <color rgb="FF000000"/>
        <rFont val="Verdana"/>
      </rPr>
      <t xml:space="preserve"> sem afastamento (SAF) e acidente</t>
    </r>
    <r>
      <rPr>
        <sz val="8"/>
        <color rgb="FF000000"/>
        <rFont val="Verdana"/>
      </rPr>
      <t>s</t>
    </r>
    <r>
      <rPr>
        <sz val="8"/>
        <color rgb="FF000000"/>
        <rFont val="Verdana"/>
      </rPr>
      <t xml:space="preserve"> com afastamento (CAF).</t>
    </r>
  </si>
  <si>
    <t>Indicadores de fornecedores do segmento Energia¹</t>
  </si>
  <si>
    <t>Percentual de gastos com fornecedores locais¹ do segmento Energia</t>
  </si>
  <si>
    <t>Energia gerada pelo consumo de combustíveis e aquisição de eletricidade do segmento Energia (GJ)¹</t>
  </si>
  <si>
    <t>Óleo de motor dois tempos</t>
  </si>
  <si>
    <t>¹ Não há aquisição de outros tipos de energia e de venda de energia. Fatores de conversão: Balanço Energético Nacional, GHG Protocol e dados específicos da CSN.</t>
  </si>
  <si>
    <r>
      <rPr>
        <b/>
        <sz val="10"/>
        <color rgb="FF36A9E0"/>
        <rFont val="Verdana"/>
      </rPr>
      <t>Emissões brutas de GEE do segmento Energia (tCO</t>
    </r>
    <r>
      <rPr>
        <b/>
        <vertAlign val="subscript"/>
        <sz val="10"/>
        <color rgb="FF36A9E0"/>
        <rFont val="Verdana"/>
      </rPr>
      <t>2</t>
    </r>
    <r>
      <rPr>
        <b/>
        <sz val="10"/>
        <color rgb="FF36A9E0"/>
        <rFont val="Verdana"/>
      </rPr>
      <t>e)¹</t>
    </r>
  </si>
  <si>
    <r>
      <rPr>
        <b/>
        <sz val="10"/>
        <color rgb="FF36A9E0"/>
        <rFont val="Verdana"/>
      </rPr>
      <t>Emissões biogênicas de GEE do segmento Energia (tCO</t>
    </r>
    <r>
      <rPr>
        <b/>
        <vertAlign val="subscript"/>
        <sz val="10"/>
        <color rgb="FF36A9E0"/>
        <rFont val="Verdana"/>
      </rPr>
      <t>2</t>
    </r>
    <r>
      <rPr>
        <b/>
        <sz val="10"/>
        <color rgb="FF36A9E0"/>
        <rFont val="Verdana"/>
      </rPr>
      <t>e)</t>
    </r>
  </si>
  <si>
    <t>Resíduos gerados por tipo do segmento Energia (toneladas)¹</t>
  </si>
  <si>
    <r>
      <rPr>
        <sz val="8"/>
        <color rgb="FF000000"/>
        <rFont val="Verdana"/>
      </rPr>
      <t>¹ Todo o resíduo gerado é armazenado até alcançar volume ideal para destinação ou tratamento. Com isso, os volumes de geração e disposição diferem.
² Resíduos comuns, madeira, miscelânea, pilhas e baterias, lâmpadas, entre outros.
³</t>
    </r>
    <r>
      <rPr>
        <sz val="8"/>
        <color rgb="FF000000"/>
        <rFont val="Verdana"/>
      </rPr>
      <t xml:space="preserve"> A quantidade total gerada foi de 74,68 toneladas de resíduos perigosos e não perigosos. </t>
    </r>
  </si>
  <si>
    <t>Resíduos desviados de disposição final do segmento Energia (toneladas)</t>
  </si>
  <si>
    <t>Resíduos destinados para disposição final do segmento Energia (toneladas)</t>
  </si>
  <si>
    <t>Conteúdo adicional (não material)</t>
  </si>
  <si>
    <t>Proporção entre o menor salário pago e o salário mínimo¹</t>
  </si>
  <si>
    <r>
      <rPr>
        <b/>
        <sz val="10"/>
        <color rgb="FF00B0F0"/>
        <rFont val="Verdana"/>
      </rPr>
      <t>Consumo de materiais do Grupo CSN (toneladas)</t>
    </r>
    <r>
      <rPr>
        <b/>
        <sz val="10"/>
        <color rgb="FF00B0F0"/>
        <rFont val="Arial"/>
      </rPr>
      <t>¹</t>
    </r>
  </si>
  <si>
    <r>
      <rPr>
        <sz val="10"/>
        <color rgb="FF000000"/>
        <rFont val="Verdana"/>
      </rPr>
      <t xml:space="preserve">A tabela abaixo apresenta a correlação dos conteúdos GRI cobertos neste databook. Em cada um, você poderá clicar nos </t>
    </r>
    <r>
      <rPr>
        <i/>
        <sz val="10"/>
        <color rgb="FF000000"/>
        <rFont val="Verdana"/>
      </rPr>
      <t>hiperlinks</t>
    </r>
    <r>
      <rPr>
        <sz val="10"/>
        <color rgb="FF000000"/>
        <rFont val="Verdana"/>
      </rPr>
      <t xml:space="preserve"> da coluna "Onde encontrar" para acessar facilmente as informações que respondem a esse standard. Para mais informações sobre a gestão de sustentabilidade e os conteúdos GRI relatados pela CSN, acesse a versão PDF do Relato Integrado.</t>
    </r>
  </si>
  <si>
    <t>Acesse o PDF do Relato Integrado.</t>
  </si>
  <si>
    <t>Norma GRI</t>
  </si>
  <si>
    <t>Conteúdo GRI</t>
  </si>
  <si>
    <t>Onde encontrar</t>
  </si>
  <si>
    <t xml:space="preserve">
GRI 2 | Conteúdos gerais 2021</t>
  </si>
  <si>
    <t>GRI 2-4 | Reformulações de informações</t>
  </si>
  <si>
    <t>GRI 2-21 | Proporção da remuneração total anual</t>
  </si>
  <si>
    <t xml:space="preserve">
GRI 101 | Biodiversidade 2024</t>
  </si>
  <si>
    <t>GRI 102 | Mudanças Climáticas 2025</t>
  </si>
  <si>
    <t>GRI 102-2 | Plano de adaptação às mudanças climáticas</t>
  </si>
  <si>
    <t>Riscos e Oportunidades Climáticos</t>
  </si>
  <si>
    <t>GRI 102-8 | Intensidade das emissões de GEE</t>
  </si>
  <si>
    <t>GRI 103 | Energia 2025</t>
  </si>
  <si>
    <t>GRI 103-2 | Consumo e autogeração  de energia dentro da organização</t>
  </si>
  <si>
    <t xml:space="preserve">
GRI 202 | Presença no mercado 2016</t>
  </si>
  <si>
    <t xml:space="preserve">
GRI 204 | Práticas de compra 2016</t>
  </si>
  <si>
    <t>GRI 205 | Combate à corrupção 2016</t>
  </si>
  <si>
    <t>GRI 206 | Concorrência desleal 2016</t>
  </si>
  <si>
    <t>GRI 207 | Tributos 2019</t>
  </si>
  <si>
    <t xml:space="preserve">
GRI 301 | Materiais 2016</t>
  </si>
  <si>
    <t xml:space="preserve">
GRI 303 | Água e efluentes 2018</t>
  </si>
  <si>
    <t>GRI 304 | Biodiversidade 2016</t>
  </si>
  <si>
    <t>GRI 304-4 | Espécies incluídas na Lista Vermelha da IUCN e em listas nacionais de conservação com hábitats em áreas afetadas por operações da organização</t>
  </si>
  <si>
    <t>GRI 305 | Emissões 2016</t>
  </si>
  <si>
    <t xml:space="preserve">
GRI 306 | Resíduos 2020</t>
  </si>
  <si>
    <t>GRI 308 | Avaliação ambiental de fornecedores 2016</t>
  </si>
  <si>
    <t xml:space="preserve">
GRI 401 | Emprego 2016</t>
  </si>
  <si>
    <t xml:space="preserve">
GRI 403 | Saúde e segurança do trabalho 2018</t>
  </si>
  <si>
    <t xml:space="preserve">
GRI 404 | Capacitação e educação 2016</t>
  </si>
  <si>
    <t xml:space="preserve">
GRI 405 | Diversidade e igualdade de oportunidades 2016</t>
  </si>
  <si>
    <t>GRI 406 | Não discriminação 2016</t>
  </si>
  <si>
    <t>GRI 406-1 | Casos de discriminação e medidas corretivas tomadas</t>
  </si>
  <si>
    <t>GRI 411 | Direitos de povos indígenas 2016</t>
  </si>
  <si>
    <t>GRI 414 | Avaliação social de fornecedores 2016</t>
  </si>
  <si>
    <t>GRI 14: Setorial Mineração 2024</t>
  </si>
  <si>
    <t>GRI 14.9.6 | Trabalhadores contratados na comunidade local</t>
  </si>
  <si>
    <t>GRI 14.11.4 | Consentimento livre (FPIC) dos povos indígenas</t>
  </si>
  <si>
    <r>
      <rPr>
        <sz val="9"/>
        <color rgb="FF000000"/>
        <rFont val="Verdana"/>
      </rPr>
      <t>GRI 14.20.3 | Greves e</t>
    </r>
    <r>
      <rPr>
        <i/>
        <sz val="9"/>
        <color rgb="FF000000"/>
        <rFont val="Verdana"/>
      </rPr>
      <t xml:space="preserve"> lockouts</t>
    </r>
  </si>
  <si>
    <r>
      <rPr>
        <sz val="10"/>
        <color rgb="FF000000"/>
        <rFont val="Verdana"/>
      </rPr>
      <t xml:space="preserve">A tabela abaixo apresenta a correlação de tópicos e indicadores SASB cobertos neste Databook. Em cada um deles, você poderá clicar nos </t>
    </r>
    <r>
      <rPr>
        <i/>
        <sz val="10"/>
        <color rgb="FF000000"/>
        <rFont val="Verdana"/>
      </rPr>
      <t>hiperlinks</t>
    </r>
    <r>
      <rPr>
        <sz val="10"/>
        <color rgb="FF000000"/>
        <rFont val="Verdana"/>
      </rPr>
      <t xml:space="preserve"> da coluna "Onde encontrar" para acessar facilmente as informações que respondem a esse </t>
    </r>
    <r>
      <rPr>
        <i/>
        <sz val="10"/>
        <color rgb="FF000000"/>
        <rFont val="Verdana"/>
      </rPr>
      <t>framework</t>
    </r>
    <r>
      <rPr>
        <sz val="10"/>
        <color rgb="FF000000"/>
        <rFont val="Verdana"/>
      </rPr>
      <t>. Para mais informações sobre a gestão de sustentabilidade e os indicadores SASB relatados pela CSN, acesse a versão PDF do Relato Integrado.</t>
    </r>
  </si>
  <si>
    <t>Norma SASB</t>
  </si>
  <si>
    <t>Tópico SASB</t>
  </si>
  <si>
    <t>Indicador SASB</t>
  </si>
  <si>
    <t xml:space="preserve">
Produtores de Ferro e Aço 2023</t>
  </si>
  <si>
    <t>Emissões de gases de efeito estufa</t>
  </si>
  <si>
    <t>Qualidade do ar</t>
  </si>
  <si>
    <r>
      <rPr>
        <sz val="9"/>
        <color rgb="FF000000"/>
        <rFont val="Verdana"/>
      </rPr>
      <t>SASB EM-IS-120a.1 | Emissões atmosféricas dos seguintes poluentes: (1) CO, (2) NOx (excluindo N</t>
    </r>
    <r>
      <rPr>
        <vertAlign val="subscript"/>
        <sz val="9"/>
        <color rgb="FF000000"/>
        <rFont val="Verdana"/>
      </rPr>
      <t>2</t>
    </r>
    <r>
      <rPr>
        <sz val="9"/>
        <color rgb="FF000000"/>
        <rFont val="Verdana"/>
      </rPr>
      <t>O), (3) SOx, (4) material particulado (PM10), (5) manganês (MnO), (6) chumbo (Pb) , (7) compostos orgânicos voláteis (VOCs) e (8) hidrocarbonetos aromáticos policíclicos (PAHs)</t>
    </r>
  </si>
  <si>
    <t>Gestão de energia</t>
  </si>
  <si>
    <t>Gestão de água</t>
  </si>
  <si>
    <t>Gestão de resíduos</t>
  </si>
  <si>
    <t>Saúde e segurança da força de trabalho</t>
  </si>
  <si>
    <t>Gestão da cadeia de suprimentos</t>
  </si>
  <si>
    <t>Métricas de atividade</t>
  </si>
  <si>
    <t>SASB EM-IS-000.A | Produção de aço bruto, percentual de: (1) processos básicos de forno de oxigênio, (2) processos de forno elétrico a arco</t>
  </si>
  <si>
    <t>SASB EM-IS-000.B | Produção total de minério de ferro</t>
  </si>
  <si>
    <t>SASB EM-IS-000.C | Produção total de carvão coqueificável</t>
  </si>
  <si>
    <t xml:space="preserve">
Metais e Mineração 2023</t>
  </si>
  <si>
    <r>
      <rPr>
        <sz val="9"/>
        <color theme="1"/>
        <rFont val="Verdana"/>
      </rPr>
      <t>SASB EM-MM-120a.1 | Emissões atmosféricas dos seguintes poluentes: (1) CO, (2) NOx (excluindo N</t>
    </r>
    <r>
      <rPr>
        <vertAlign val="subscript"/>
        <sz val="9"/>
        <color theme="1"/>
        <rFont val="Verdana"/>
      </rPr>
      <t>2</t>
    </r>
    <r>
      <rPr>
        <sz val="9"/>
        <color theme="1"/>
        <rFont val="Verdana"/>
      </rPr>
      <t>O), (3) SOx, (4) material particulado (PM10), (5) mercúrio (Hg), (6) chumbo (Pb) e (7) compostos orgânicos voláteis (VOCs)</t>
    </r>
  </si>
  <si>
    <t>Gestão de resíduos e materiais perigosos</t>
  </si>
  <si>
    <t>Impactos na biodiversidade</t>
  </si>
  <si>
    <r>
      <rPr>
        <sz val="9"/>
        <color theme="1"/>
        <rFont val="Verdana"/>
      </rPr>
      <t xml:space="preserve">SASB EM-MM-160a.3 | Porcentagem de (1) reservas provadas e (2) prováveis em ou perto de locais com </t>
    </r>
    <r>
      <rPr>
        <i/>
        <sz val="9"/>
        <color theme="1"/>
        <rFont val="Verdana"/>
      </rPr>
      <t>status</t>
    </r>
    <r>
      <rPr>
        <sz val="9"/>
        <color theme="1"/>
        <rFont val="Verdana"/>
      </rPr>
      <t xml:space="preserve"> de conservação protegido ou hábitat de espécies ameaçadas</t>
    </r>
  </si>
  <si>
    <t>Segurança, direitos humanos e direitos de povos indígenas</t>
  </si>
  <si>
    <r>
      <rPr>
        <sz val="9"/>
        <color theme="1"/>
        <rFont val="Verdana"/>
      </rPr>
      <t xml:space="preserve">SASB EM-MM-210a.3 | Discussão de processos de engajamento e práticas de </t>
    </r>
    <r>
      <rPr>
        <i/>
        <sz val="9"/>
        <color theme="1"/>
        <rFont val="Verdana"/>
      </rPr>
      <t>due diligence</t>
    </r>
    <r>
      <rPr>
        <sz val="9"/>
        <color theme="1"/>
        <rFont val="Verdana"/>
      </rPr>
      <t xml:space="preserve"> em relação a direitos humanos, direitos indígenas e operação em áreas de conflito</t>
    </r>
  </si>
  <si>
    <t>Relações com a comunidade</t>
  </si>
  <si>
    <t>Relações trabalhistas</t>
  </si>
  <si>
    <t>SASB EM-MM-320a.1 | (1) Taxa de todas as incidências MSHA, (2) taxa de fatalidade, (3) taxa de frequência de quase acidentes (NMFR) e (4) horas médias de treinamento de saúde, segurança e resposta a emergências para (a) funcionários em tempo integral e (b) empregados contratados</t>
  </si>
  <si>
    <t>Transparência e ética nos negócios</t>
  </si>
  <si>
    <t>Gestão de estruturas de armazenamento de rejeitos</t>
  </si>
  <si>
    <r>
      <t xml:space="preserve">SASB EM-MM-540a.1 | Tabela de inventário da instalação de armazenamento de rejeitos: (1) nome da instalação, (2) localização, (3) </t>
    </r>
    <r>
      <rPr>
        <i/>
        <sz val="9"/>
        <color rgb="FF000000"/>
        <rFont val="Verdana"/>
      </rPr>
      <t>status</t>
    </r>
    <r>
      <rPr>
        <sz val="9"/>
        <color rgb="FF000000"/>
        <rFont val="Verdana"/>
      </rPr>
      <t xml:space="preserve"> de propriedade, (4) </t>
    </r>
    <r>
      <rPr>
        <i/>
        <sz val="9"/>
        <color rgb="FF000000"/>
        <rFont val="Verdana"/>
      </rPr>
      <t>status</t>
    </r>
    <r>
      <rPr>
        <sz val="9"/>
        <color rgb="FF000000"/>
        <rFont val="Verdana"/>
      </rPr>
      <t xml:space="preserve"> operacional, (5) método de construção, (6) capacidade máxima de armazenamento permitida, (7) quantidade atual de rejeitos armazenados, (8) classificação de consequências, (9) data da revisão técnica independente mais recente, (10) descobertas materiais, (11) medidas de mitigação, (12) EPRP específico do local</t>
    </r>
  </si>
  <si>
    <t xml:space="preserve">
Materiais de Construção 2023</t>
  </si>
  <si>
    <r>
      <rPr>
        <sz val="9"/>
        <color rgb="FF000000"/>
        <rFont val="Verdana"/>
      </rPr>
      <t>SASB EM-CM-120a.1 | Emissões atmosféricas dos seguintes poluentes: (1) NOx (excluindo N</t>
    </r>
    <r>
      <rPr>
        <vertAlign val="subscript"/>
        <sz val="9"/>
        <color rgb="FF000000"/>
        <rFont val="Verdana"/>
      </rPr>
      <t>2</t>
    </r>
    <r>
      <rPr>
        <sz val="9"/>
        <color rgb="FF000000"/>
        <rFont val="Verdana"/>
      </rPr>
      <t>O), (2) SOx, (3) material particulado (PM10), (4) dioxinas/furanos, (5) compostos orgânicos voláteis (VOCs), (6) hidrocarbonetos aromáticos policíclicos (PAHs) e (7) metais pesados</t>
    </r>
  </si>
  <si>
    <t>Inovação de produtos</t>
  </si>
  <si>
    <r>
      <rPr>
        <sz val="9"/>
        <color rgb="FF000000"/>
        <rFont val="Verdana"/>
      </rPr>
      <t xml:space="preserve">SASB EM-CM-410a.1 | Percentual de produtos que qualificam para créditos em certificações de </t>
    </r>
    <r>
      <rPr>
        <i/>
        <sz val="9"/>
        <color rgb="FF000000"/>
        <rFont val="Verdana"/>
      </rPr>
      <t>design</t>
    </r>
    <r>
      <rPr>
        <sz val="9"/>
        <color rgb="FF000000"/>
        <rFont val="Verdana"/>
      </rPr>
      <t xml:space="preserve"> e construção sustentável</t>
    </r>
  </si>
  <si>
    <t>SASB EM-CM-410a.2 | Mercado total endereçável e participação de mercado para produtos que reduzem impactos de energia, água ou materiais durante o uso ou produção.</t>
  </si>
  <si>
    <t>Integridade e transparência de preços</t>
  </si>
  <si>
    <t>TCFD</t>
  </si>
  <si>
    <t>A tabela abaixo apresenta o resumo das práticas da Companhia e do alinhamento às recomendações do Task Force on Climate-related Financial Disclosures (TCFD). Para mais informações, consulte os seguintes documentos:</t>
  </si>
  <si>
    <t>Indicadores do tema material Mudança do Clima neste Databook</t>
  </si>
  <si>
    <t>Relatório de Ação Climática 2025 do Grupo CSN</t>
  </si>
  <si>
    <t>Questionário CDP 2025 do Grupo CSN</t>
  </si>
  <si>
    <t>Recomendação</t>
  </si>
  <si>
    <t>Gestão CSN</t>
  </si>
  <si>
    <t>Pilar Governança</t>
  </si>
  <si>
    <t>a) Descreva a supervisão do conselho sobre riscos e oportunidades relacionados às mudanças climáticas</t>
  </si>
  <si>
    <r>
      <rPr>
        <sz val="10"/>
        <color theme="1"/>
        <rFont val="Verdana"/>
      </rPr>
      <t xml:space="preserve">A governança climática da CSN foi estruturada para assegurar que a estratégia de descarbonização seja conduzida de maneira integrada, com papéis bem definidos e articulação entre os diferentes níveis de decisão. No topo dessa estrutura, o Conselho de Administração é assessorado pelo Comitê ESG, responsável por acompanhar os principais direcionamentos da agenda climática e garantir o alinhamento com os compromissos corporativos e as referências internacionais. Nesse contexto, o Grupo Temático de Mudança do Clima e Ar atua como instância técnica do Comitê ESG, apoiando a definição de prioridades, o monitoramento de riscos e o acompanhamento das metas estabelecidas. O Comitê ESG reporta-se periodicamente ao Conselho de Administração. Além disso, a gestão de riscos e oportunidades climáticas é integrada ao processo corporativo de gerenciamento de riscos, com reporte ao Comitê de Auditoria – orgão estatutário e instância de assessoramento ao Conselho de Administração.
</t>
    </r>
    <r>
      <rPr>
        <sz val="10"/>
        <color rgb="FF0066CC"/>
        <rFont val="Verdana"/>
      </rPr>
      <t>Saiba mais: questão 4.1.1., 4.1.2. e 4.2 do CDP</t>
    </r>
  </si>
  <si>
    <t>b) Descreva o papel da administração na avaliação e gestão de riscos e oportunidades as mudanças climáticas</t>
  </si>
  <si>
    <r>
      <rPr>
        <sz val="10"/>
        <color theme="1"/>
        <rFont val="Verdana"/>
      </rPr>
      <t xml:space="preserve">O Comitê ESG da CSN é formado por 15 executivos da Companhia e atua como órgão não estatutário de assessoramento ao Conselho de Administração. Mensalmente, os membros do Comitê ESG recebem um relatório executivo sobre os avanços do Grupo de Mudança do Clima. Nas reuniões do Comitê ESG são discutidos os avanços e desafios nos oito grupos temáticos que trabalham os temas de sustentabilidade conectados à estratégia da CSN, inclusive o de Mudança do Clima.
Dentro da estrutura organizacional, a CSN conta com a Diretoria de Sustentabilidade, Meio Ambiente, Saúde e Segurança de Trabalho, que responde diretamente ao CEO. A Diretoria atua em sinergia com o Comitê ESG e seus Grupos Temáticos, bem como conta com uma Gerência de Descarbonização dedicada à construção de estratégias de descarbonização, ao controle de indicadores e ao desenvolvimento de projetos de redução das emissões de gases de efeito estufa (GEE).
A atuação do Grupo de Mudança do Clima e da Gerência de Descarbonização é direcionada pelo Plano Estratégico de Ação Climática (PAC), que reúne  aproximadamente 180 iniciativas em 30 frentes de atuação. Esse conjunto de ações abrange tanto a redução de impactos ambientais quanto a preparação das operações para os efeitos de um clima em transformação. Ao mesmo tempo, promove o diálogo contínuo com diferentes públicos, fortalecendo a governança e a integração do tema às decisões de negócio.
</t>
    </r>
    <r>
      <rPr>
        <sz val="10"/>
        <color rgb="FF0066CC"/>
        <rFont val="Verdana"/>
      </rPr>
      <t>Saiba mais: questão 4.2, 4.3.1</t>
    </r>
  </si>
  <si>
    <t>Pilar Estratégia</t>
  </si>
  <si>
    <t>a) Descreva os riscos e oportunidades relacionados às mudanças climáticas que a organização identificou no curto, médio e longo prazos</t>
  </si>
  <si>
    <r>
      <rPr>
        <sz val="10"/>
        <color theme="1"/>
        <rFont val="Verdana"/>
      </rPr>
      <t xml:space="preserve">Desde 2021, a CSN vem conduzindo um processo estruturado de mapeamento e avaliação dos riscos e oportunidades climáticas mais relevantes, considerando as atividades, os setores e as regiões onde a Companhia atua. Em 2024, esse processo foi significativamente aprimorado com a incorporação de uma análise de cenários climáticos focada em riscos físicos, por meio de um estudo de vulnerabilidade. Adicionalmente, foi realizada a revisão e atualização da ferramenta de avaliação de riscos climáticos, incluindo melhoria dos fatores de riscos de transição, com o objetivo de integrá-la à plataforma de gestão climática CBRAIN. Em 2024, o estudo foi concluído para 49 ativos, oferecendo uma visão estratégica sobre aqueles com maior exposição às alterações nos padrões climáticos. Ao todo, foram avaliadas oito ameaças climáticas, organizadas em dois grupos. As ameaças crônicas incluem: (1) aumento de dias chuvosos, (2) redução de dias chuvosos, (3) elevação do nível do mar e (4) aumento no número de dias com temperaturas extremas. Já as ameaças agudas compreendem: (5) inundações, (6) precipitação extrema, (7) incêndios florestais e (8) mudanças nos padrões de ventos. Essa análise permitiu compreender como diferentes tipos de eventos podem afetar a segurança, a disponibilidade operacional e a integridade dos ativos. Os riscos são analisados quanto à magnitude do impacto e à probabilidade de ocorrência em três horizontes temporais distintos: curto prazo (1 a 3 anos), médio prazo (4 a 6 anos) e longo prazo (acima de 6 anos), em linha com as recomendações do TCFD. Sete fatores de riscos críticos e seis oportunidades foram priorizados:
</t>
    </r>
    <r>
      <rPr>
        <b/>
        <sz val="10"/>
        <color rgb="FF0066CC"/>
        <rFont val="Verdana"/>
      </rPr>
      <t xml:space="preserve">Riscos | 
</t>
    </r>
    <r>
      <rPr>
        <b/>
        <sz val="10"/>
        <color theme="1"/>
        <rFont val="Verdana"/>
      </rPr>
      <t xml:space="preserve">Curto prazo: </t>
    </r>
    <r>
      <rPr>
        <sz val="10"/>
        <color theme="1"/>
        <rFont val="Verdana"/>
      </rPr>
      <t xml:space="preserve">(i)  Entrada de produtos com alta emissão de carbono no Brasil, impacto indireto em função da nova regulação do CBAM na Europa; (ii) Implementação do Sistema Brasileiro de Comércio de Emissão (SBCE)
</t>
    </r>
    <r>
      <rPr>
        <b/>
        <sz val="10"/>
        <color theme="1"/>
        <rFont val="Verdana"/>
      </rPr>
      <t>Médio prazo:</t>
    </r>
    <r>
      <rPr>
        <sz val="10"/>
        <color theme="1"/>
        <rFont val="Verdana"/>
      </rPr>
      <t xml:space="preserve"> (iii) Expansão ou implantação de ativos intensos em emissões de carbono; (iv) Regulação de precificação sobre o carbono para o transporte marítimo internacional
</t>
    </r>
    <r>
      <rPr>
        <b/>
        <sz val="10"/>
        <color theme="1"/>
        <rFont val="Verdana"/>
      </rPr>
      <t xml:space="preserve">Longo prazo: </t>
    </r>
    <r>
      <rPr>
        <sz val="10"/>
        <color theme="1"/>
        <rFont val="Verdana"/>
      </rPr>
      <t xml:space="preserve">(v) Alteração nos padrões de ventos; (vi) Aumento de intensidade e frequência de precipitações extremas; (vii) Diminuição do consumo de matérias de construção com obras mais eficientes
</t>
    </r>
    <r>
      <rPr>
        <b/>
        <sz val="10"/>
        <color rgb="FF0066CC"/>
        <rFont val="Verdana"/>
      </rPr>
      <t>Oportunidades |</t>
    </r>
    <r>
      <rPr>
        <sz val="10"/>
        <color theme="1"/>
        <rFont val="Verdana"/>
      </rPr>
      <t xml:space="preserve"> 
</t>
    </r>
    <r>
      <rPr>
        <b/>
        <sz val="10"/>
        <color theme="1"/>
        <rFont val="Verdana"/>
      </rPr>
      <t>Curto prazo:</t>
    </r>
    <r>
      <rPr>
        <sz val="10"/>
        <color theme="1"/>
        <rFont val="Verdana"/>
      </rPr>
      <t xml:space="preserve"> (i) Aumento do uso de escória ácida e outros materiais cimentícios para reduzir o fator clínquer; (ii) Elaboração do Plano de Chuvas e Ventos para redução de exposição em períodos críticos; (iii) Reformas das baterias de coque para melhoria de qualidade do produto
</t>
    </r>
    <r>
      <rPr>
        <b/>
        <sz val="10"/>
        <color theme="1"/>
        <rFont val="Verdana"/>
      </rPr>
      <t>Médio prazo:</t>
    </r>
    <r>
      <rPr>
        <sz val="10"/>
        <color theme="1"/>
        <rFont val="Verdana"/>
      </rPr>
      <t xml:space="preserve"> (iv) Desenvolvimento de produtos e parcerias com clientes visando à produção de produtos com menor emissão de GEE; (v) Reforma dos altos-fornos visando à redução da taxa de consumo de combustível (fuel rate)
</t>
    </r>
    <r>
      <rPr>
        <b/>
        <sz val="10"/>
        <color theme="1"/>
        <rFont val="Verdana"/>
      </rPr>
      <t xml:space="preserve">Longo prazo: </t>
    </r>
    <r>
      <rPr>
        <sz val="10"/>
        <color theme="1"/>
        <rFont val="Verdana"/>
      </rPr>
      <t xml:space="preserve">(vi) Construção de planta para produção de minério de ferro high grade e produção de formas de ferro metálico com baixa emissão de carbono (HBI e DRI)
</t>
    </r>
    <r>
      <rPr>
        <sz val="10"/>
        <color rgb="FF0066CC"/>
        <rFont val="Verdana"/>
      </rPr>
      <t>Saiba mais: questão 2.1, 2.2.2, 2.4</t>
    </r>
  </si>
  <si>
    <t>b) Descreva o impacto dos riscos e oportunidades relacionados as mudanças climáticas nos negócios, estratégia e planejamento financeiro da organização</t>
  </si>
  <si>
    <r>
      <rPr>
        <sz val="10"/>
        <color theme="1"/>
        <rFont val="Verdana"/>
      </rPr>
      <t xml:space="preserve">Todos os riscos e oportunidades são avaliados em uma matriz 5 X 5 que correlaciona a magnitude de impacto e a probabilidade de ocorrência. Os riscos críticos têm seus impactos avaliados de forma qualitativa e quantitativa em cada um dos três cenários climáticos desenvolvidos pela CSN. A análise qualitativa identifica se e em que medida (baixo ou alto) o risco gera impacto, ou ainda se pode configurar uma oportunidade em determinado cenário. Já a análise quantitativa estabelece o patamar financeiro do impacto esperado caso o risco se materialize. As oportunidades críticas são avaliadas apenas de forma qualitativa para cada cenário.
Um exemplo da aplicação dessa metodologia é o risco de transição associado ao novo mercado de carbono no Brasil, que pode impactar a estratégia de negócio. Isso implica que a Companhia tenha na sua estratégia a visão de um </t>
    </r>
    <r>
      <rPr>
        <i/>
        <sz val="10"/>
        <color theme="1"/>
        <rFont val="Verdana"/>
      </rPr>
      <t>roadmap</t>
    </r>
    <r>
      <rPr>
        <sz val="10"/>
        <color theme="1"/>
        <rFont val="Verdana"/>
      </rPr>
      <t xml:space="preserve"> factível e real associado a metas de redução que contribuam para a descarbonização do país. Outro exemplo é o risco físico de eventos de precipitação extrema que podem impactar a operação das minas. Para mitigá-lo, a CSN Mineração desenvolveu um plano de ação com medidas executadas durante o primeiro semestre de cada ano (período mais chuvoso), prevenindo perdas de produção significativas. Outros riscos críticos também podem impactar o negócio por meio do aumento de custos operacionais, diminuição da margem de produtos ou geração de danos aos ativos. Por sua vez, oportunidades como a venda de minério de ferro com teor de 67% abrem a possibilidade de a Companhia aumentar receitas ao disponibilizar esse material para rotas de redução direta.
</t>
    </r>
    <r>
      <rPr>
        <sz val="10"/>
        <color rgb="FF0066CC"/>
        <rFont val="Verdana"/>
      </rPr>
      <t>Saiba mais: questão 2.1, 2.2.2 e 2.4</t>
    </r>
  </si>
  <si>
    <t>c) Descreva a resiliência da estratégia da organização, levando em consideração diferentes cenários relacionados as mudanças climáticas, incluindo um cenário de 2 °C ou inferior</t>
  </si>
  <si>
    <r>
      <rPr>
        <sz val="10"/>
        <color theme="1"/>
        <rFont val="Verdana"/>
      </rPr>
      <t xml:space="preserve">Para análise de resiliência, o primeiro estudo de cenários climáticos foi desenvolvido com base nas narrativas dos cenários Shared Socioeconomic Pathways (SSP), utilizadas no relatório do Painel Intergovernamental sobre Mudanças Climáticas (IPCC) de 2021, e nos cenários da Agência Internacional de Energia (IEA). A análise de 2024 incorporou novas va riáveis climáticas e análises do Inevitable Policy Response (IPR) e da Network for Greening the Financial System (NGFS), visando à maior completude do processo. Três cenários foram contemplados pelo estudo:
</t>
    </r>
    <r>
      <rPr>
        <sz val="10"/>
        <color rgb="FF0066CC"/>
        <rFont val="Verdana"/>
      </rPr>
      <t xml:space="preserve">   •</t>
    </r>
    <r>
      <rPr>
        <sz val="10"/>
        <color theme="1"/>
        <rFont val="Verdana"/>
      </rPr>
      <t xml:space="preserve"> Low-Carbon Economy (LCE) – 1,5ºC
</t>
    </r>
    <r>
      <rPr>
        <sz val="10"/>
        <color rgb="FF0066CC"/>
        <rFont val="Verdana"/>
      </rPr>
      <t xml:space="preserve">   •</t>
    </r>
    <r>
      <rPr>
        <sz val="10"/>
        <color theme="1"/>
        <rFont val="Verdana"/>
      </rPr>
      <t xml:space="preserve"> Stay on the fence (SOF) – 2,5º
</t>
    </r>
    <r>
      <rPr>
        <sz val="10"/>
        <color rgb="FF0066CC"/>
        <rFont val="Verdana"/>
      </rPr>
      <t xml:space="preserve">   •</t>
    </r>
    <r>
      <rPr>
        <sz val="10"/>
        <color theme="1"/>
        <rFont val="Verdana"/>
      </rPr>
      <t xml:space="preserve"> High Vulnerability Society (HVS) – 4,0ºC
A partir dessas análises, desenvolvidas para três horizonte temporais entre os anos de 2020 a 2050, a CSN busca a resiliência estratégica dos negócios frente às oportunidades e riscos climáticos. Toda a análise é documentada e os resultados são comunicados via Comitê ESG às partes interessadas por meio de relatórios públicos anuais como o Relato Integrado, questionário do CDP e o Relatório de Ação Climática.
Com base nessas avaliações, a Companhia destaca conclusões relevantes para sua estratégia de resiliência que estão associadas ao riscos de transição. Entre os principais desafios estão o risco financeiro associado à captação de recursos para viabilizar os projetos de descarbonização e um potencial cenário de precificação de carbono, além da gestão de riscos físicos decorrentes da exposição às alterações nos padrões de chuva e vento, principalmente, a partir de 2040. No viés de oportunidades, destaca-se no curto prazo o diferencial da CSN Cimentos, cuja pegada de carbono é significativamente menor do que a média mundial, e o investimento em expansão e conversão de plantas da CSN Mineração para produzir minério de alta qualidade, atendendo às das rotas de redução direta essenciais para a descarbonização do setor siderúrgico.
</t>
    </r>
    <r>
      <rPr>
        <sz val="10"/>
        <color rgb="FF0066CC"/>
        <rFont val="Verdana"/>
      </rPr>
      <t>Saiba mais: questão 5.1.1 e 5.1.2</t>
    </r>
  </si>
  <si>
    <t>Pilar Gerenciamento de Riscos</t>
  </si>
  <si>
    <t>a) Descreva os processos da organização para identificar e avaliar os riscos relacionados às mudanças climáticas</t>
  </si>
  <si>
    <r>
      <rPr>
        <b/>
        <sz val="10"/>
        <color rgb="FF0066CC"/>
        <rFont val="Verdana"/>
      </rPr>
      <t>Metodologia do processo de riscos e oportunidades climáticos |</t>
    </r>
    <r>
      <rPr>
        <sz val="10"/>
        <color theme="1"/>
        <rFont val="Verdana"/>
      </rPr>
      <t xml:space="preserve"> A primeira fase é caracterizada pela definição da metodologia a ser adotada para a análise de riscos e oportunidades climáticas. Nela, são delimitados aspectos como as plantas sob avaliação, a granularidade e a abrangência das análises, cenários climáticos, bem como os horizontes temporais considerados. Além disso, são estabelecidas as réguas de impacto e probabilidade, e também a abordagem de avaliação e priorização a ser utilizada. 
</t>
    </r>
    <r>
      <rPr>
        <b/>
        <sz val="10"/>
        <color rgb="FF0066CC"/>
        <rFont val="Verdana"/>
      </rPr>
      <t>Identificação e Avaliação dos Riscos e Oportunidades Climáticas |</t>
    </r>
    <r>
      <rPr>
        <sz val="10"/>
        <color theme="1"/>
        <rFont val="Verdana"/>
      </rPr>
      <t xml:space="preserve"> Ocorre a identificação e avaliação dos riscos e oportunidades climáticas. São mapeados os fatores relevantes, avaliada sua aplicabilidade por unidade operacional e classificados em uma matriz 5x5, com níveis de criticidade que variam de muito baixo a crítico. Ainda nessa fase, é sugerido o horizonte temporal no qual cada fator tende a se materializar.
</t>
    </r>
    <r>
      <rPr>
        <b/>
        <sz val="10"/>
        <color rgb="FF0066CC"/>
        <rFont val="Verdana"/>
      </rPr>
      <t>Análise dos cenários climáticos |</t>
    </r>
    <r>
      <rPr>
        <sz val="10"/>
        <color theme="1"/>
        <rFont val="Verdana"/>
      </rPr>
      <t xml:space="preserve"> Na terceira fase, os fatores de risco e oportunidade classificados como de alta relevância na etapa anterior são avaliados com base nos três cenários climáticos utilizados pela CSN. Essa análise é realizada individualmente para cada fator, com o objetivo de quantificar os impactos financeiros projetados em cada cenário. O principal objetivo do estudo de cenários climáticos é entender como os riscos e oportunidades mais relevantes – sejam físicos ou de transição – poderão afetar a CSN, assumindo a manutenção do portfólio de ativos e da estratégia atual, mapeando assim a exposição da Companhia diante de diferentes futuros possíveis.
</t>
    </r>
    <r>
      <rPr>
        <b/>
        <sz val="10"/>
        <color rgb="FF0066CC"/>
        <rFont val="Verdana"/>
      </rPr>
      <t>Inventário de Impactos Climáticos|</t>
    </r>
    <r>
      <rPr>
        <sz val="10"/>
        <color theme="1"/>
        <rFont val="Verdana"/>
      </rPr>
      <t xml:space="preserve"> Na fase 4, é feito o inventário de impactos climáticos já ocorridos na Companhia, com o intuito de entender eventos passados que geraram perdas financeiras, registrar medidas de emergência adotadas e identificar oportunidades de adaptação para eventos futuros.Essa etapa busca fortalecer a capacidade de adaptação e a resiliência organizacional, por meio do gerenciamento de informações sobre os fatores de impacto que causaram perdas financeiras, as medidas emergenciais adotadas e as possíveis ações de adaptação climática a serem implementadas. 
</t>
    </r>
    <r>
      <rPr>
        <b/>
        <sz val="10"/>
        <color rgb="FF0066CC"/>
        <rFont val="Verdana"/>
      </rPr>
      <t>Plano de Adaptação Climática |</t>
    </r>
    <r>
      <rPr>
        <sz val="10"/>
        <color theme="1"/>
        <rFont val="Verdana"/>
      </rPr>
      <t xml:space="preserve"> É voltada à construção dos planos de adaptação climática, com base nos princípios da norma ISO 14090. Utilizando os resultados do estudo de vulnerabilidade, são identificadas unidades com mais exposição a riscos físicos, que devem desenvolver seus planos locais em conjunto com a equipe de descarbonização. Já para os riscos de transição, entende-se que a estratégia de descarbonização da empresa já contempla esse aspecto.
</t>
    </r>
    <r>
      <rPr>
        <b/>
        <sz val="10"/>
        <color rgb="FF0066CC"/>
        <rFont val="Verdana"/>
      </rPr>
      <t>Resiliência Financeira|</t>
    </r>
    <r>
      <rPr>
        <sz val="10"/>
        <color theme="1"/>
        <rFont val="Verdana"/>
      </rPr>
      <t xml:space="preserve"> Por fim, a fase 6 aborda a resiliência financeira da Companhia, adotando uma visão mais sistêmica e alinhada aos requisitos do IFRS S2. Essa etapa busca entender, de forma sistêmica, como os diferentes cenários climáticos e fatores de risco impactam financeiramente o negócio. Por meio de uma modelagem aplicada ao plano atual da CSN, será possível estimar os efeitos dos riscos físicos e de transição sobre o fluxo de caixa da Companhia.
</t>
    </r>
    <r>
      <rPr>
        <sz val="10"/>
        <color rgb="FF0066CC"/>
        <rFont val="Verdana"/>
      </rPr>
      <t>Não aplicável, informação apenas em procedimento internos.</t>
    </r>
  </si>
  <si>
    <t>b) Descreva os processos da organização para gerenciar riscos relacionados às mudanças climáticas</t>
  </si>
  <si>
    <r>
      <rPr>
        <sz val="10"/>
        <color theme="1"/>
        <rFont val="Verdana"/>
      </rPr>
      <t xml:space="preserve">Desde 2022, o processo de gestão de riscos climáticos incorpora a taxonomia prevista pelo TCFD. A partir de uma análise qualitativa em conjunto com a operação, os riscos e oportunidades são avaliados considerando magnitude de impacto e probabilidade de ocorrência. No âmbito do Grupo de Mudança do Clima, um subgrupo específico dedica-se à Gestão de Riscos e Oportunidades Climáticos, continuamente avaliando a matriz de riscos climáticos corporativa e incorporando tendências e inovações de mercado ao processo de gestão.
Em 2024, a CSN finalizou o estudo de vulnerabilidade que elevou o grau de maturidade na gestão dos riscos. Além disso, a matriz de riscos e oportunidades vem sendo revisada para incorporar de maneira integrada aspectos ligados à biodiversidade. O objetivo é alcançar uma gestão integrada de riscos climáticos e da natureza, alinhada aos </t>
    </r>
    <r>
      <rPr>
        <i/>
        <sz val="10"/>
        <color theme="1"/>
        <rFont val="Verdana"/>
      </rPr>
      <t>frameworks</t>
    </r>
    <r>
      <rPr>
        <sz val="10"/>
        <color theme="1"/>
        <rFont val="Verdana"/>
      </rPr>
      <t xml:space="preserve"> TCFD e TNFD.
</t>
    </r>
    <r>
      <rPr>
        <sz val="10"/>
        <color rgb="FF0066CC"/>
        <rFont val="Verdana"/>
      </rPr>
      <t>Saiba mais: questão 2.1, 2.2.2 e 2.4</t>
    </r>
  </si>
  <si>
    <t>c) Descreva como os processos para identificar, avaliar e gerenciar riscos relacionados à mudança do clima são integrados ao gerenciamento geral de riscos da organização</t>
  </si>
  <si>
    <r>
      <rPr>
        <sz val="10"/>
        <color theme="1"/>
        <rFont val="Verdana"/>
      </rPr>
      <t xml:space="preserve">A avaliação e o gerenciamento de riscos climáticos estão integrados ao modelo corporativo de gerenciamento de riscos da CSN. Baseado no </t>
    </r>
    <r>
      <rPr>
        <i/>
        <sz val="10"/>
        <color theme="1"/>
        <rFont val="Verdana"/>
      </rPr>
      <t>framework</t>
    </r>
    <r>
      <rPr>
        <sz val="10"/>
        <color theme="1"/>
        <rFont val="Verdana"/>
      </rPr>
      <t xml:space="preserve"> do Committee of Sponsoring Organizations of the Treadway Commission (COSO), esse modelo é constituído em três linhas de defesa e acompanhado pelo Comitê de Auditoria e pelo Conselho de Administração. Dentro do Grupo de Mudança do Clima existe o Subgrupo de Gestão de Riscos e Oportunidades Climáticas, que conta com a participação da estrutura de Gestão de Riscos Corporativos para garantia da integralidade da temática. Dessa forma, o Subgrupo de Gestão de Riscos e Oportunidades Climáticas tem como principais funções: 
a. Acompanha e discutir os principais riscos e oportunidades que podem impactar a Companhia;
b. Garantir a conformidade metodológica e integralidade entre os riscos climáticos e processos de riscos e oportunidades corporativos;
c. Quando aplicável, incorporar o tema de mudança do clima na matriz corporativa e apresentar esse para o Comitê de Auditoria.
</t>
    </r>
    <r>
      <rPr>
        <sz val="10"/>
        <color rgb="FF0066CC"/>
        <rFont val="Verdana"/>
      </rPr>
      <t>Não Aplicável, informação apenas em procedimento internos.</t>
    </r>
  </si>
  <si>
    <t>Pilar Métricas e Metas</t>
  </si>
  <si>
    <t>a) Divulgue as métricas utilizadas pela organização para avaliar os riscos e oportunidades relacionados às mudanças climáticas de acordo com sua estratégia e processo de gestão de riscos</t>
  </si>
  <si>
    <r>
      <rPr>
        <sz val="10"/>
        <color theme="1"/>
        <rFont val="Verdana"/>
      </rPr>
      <t xml:space="preserve">A identificação e avaliação dos riscos climáticos é conduzida em linha com as recomendações do TCFD e com base em relatórios externos estratégicos (IPCC, IEA etc.), </t>
    </r>
    <r>
      <rPr>
        <i/>
        <sz val="10"/>
        <color theme="1"/>
        <rFont val="Verdana"/>
      </rPr>
      <t>benchmarkings</t>
    </r>
    <r>
      <rPr>
        <sz val="10"/>
        <color theme="1"/>
        <rFont val="Verdana"/>
      </rPr>
      <t xml:space="preserve"> e análises internas da Companhia. O modelo abrange, entre outras metodologias, a Curva de Custo Marginal de Abatimento e o Estudo de Cenários Climáticos.
A priorização de riscos e oportunidades considera uma matriz de probabilidade de ocorrência e magnitude dos impactos nos horizontes temporais de curto, médio e longo prazos.
</t>
    </r>
    <r>
      <rPr>
        <sz val="10"/>
        <color rgb="FF000000"/>
        <rFont val="Verdana"/>
      </rPr>
      <t xml:space="preserve">
</t>
    </r>
    <r>
      <rPr>
        <sz val="10"/>
        <color rgb="FF0066CC"/>
        <rFont val="Verdana"/>
      </rPr>
      <t>Saiba mais: questão 5.1.1 e 5.1.2</t>
    </r>
  </si>
  <si>
    <t>b) Divulgue os escopos 1 e 2 e, se apropriado, as emissões de gases de efeito estufa (GEE) do escopo 3 e os riscos relacionados</t>
  </si>
  <si>
    <r>
      <rPr>
        <sz val="10"/>
        <color theme="1"/>
        <rFont val="Verdana"/>
      </rPr>
      <t xml:space="preserve">A CSN apura e divulga anualmente seu inventário de gases de efeito estufa conforme metodologias de mercado: Brasil GHG Protocol Programme; IPCC Guidelines for National Greenhouse Gas Inventories, 2006; e ISO 14064-1. O inventário abrange os escopos 1, 2 e 3 sendo verificado por terceira parte. A divulgação dessas informações ocorre no Relato Integrado, no Registro Público de Emissões do Programa Brasileiro GHG Protocol e no questionário CDP.
</t>
    </r>
    <r>
      <rPr>
        <sz val="10"/>
        <color rgb="FF000000"/>
        <rFont val="Verdana"/>
      </rPr>
      <t xml:space="preserve">
</t>
    </r>
    <r>
      <rPr>
        <sz val="10"/>
        <color rgb="FF0066CC"/>
        <rFont val="Verdana"/>
      </rPr>
      <t>Saiba mais: seção 7 do CDP.</t>
    </r>
  </si>
  <si>
    <t>c) Descreva as metas usadas pela organização para gerenciar riscos e oportunidades relacionados às mudanças climáticas e desempenho em relação às metas</t>
  </si>
  <si>
    <r>
      <rPr>
        <sz val="10"/>
        <color theme="1"/>
        <rFont val="Verdana"/>
      </rPr>
      <t xml:space="preserve">A CSN tem metas de intensidade de emissões de GEE para os negócios de Siderurgia, Mineração e Cimentos, além de contar com uma meta carbono neutro para o segmento Mineração.
</t>
    </r>
    <r>
      <rPr>
        <b/>
        <sz val="10"/>
        <color rgb="FFFF9900"/>
        <rFont val="Verdana"/>
      </rPr>
      <t>Siderurgia:</t>
    </r>
    <r>
      <rPr>
        <sz val="10"/>
        <color theme="1"/>
        <rFont val="Verdana"/>
      </rPr>
      <t xml:space="preserve"> redução de 10% das emissões de CO</t>
    </r>
    <r>
      <rPr>
        <vertAlign val="subscript"/>
        <sz val="10"/>
        <color theme="1"/>
        <rFont val="Verdana"/>
      </rPr>
      <t>2</t>
    </r>
    <r>
      <rPr>
        <sz val="10"/>
        <color theme="1"/>
        <rFont val="Verdana"/>
      </rPr>
      <t xml:space="preserve">e por tonelada de aço bruto até 2030 e de 20% até 2035, segundo a metodologia da World Steel Association (WSA).
</t>
    </r>
    <r>
      <rPr>
        <b/>
        <sz val="10"/>
        <color rgb="FF339966"/>
        <rFont val="Verdana"/>
      </rPr>
      <t>Mineração:</t>
    </r>
    <r>
      <rPr>
        <sz val="10"/>
        <color theme="1"/>
        <rFont val="Verdana"/>
      </rPr>
      <t xml:space="preserve"> redução de 30% nas emissões de CO</t>
    </r>
    <r>
      <rPr>
        <vertAlign val="subscript"/>
        <sz val="10"/>
        <color theme="1"/>
        <rFont val="Verdana"/>
      </rPr>
      <t>2</t>
    </r>
    <r>
      <rPr>
        <sz val="10"/>
        <color theme="1"/>
        <rFont val="Verdana"/>
      </rPr>
      <t xml:space="preserve">e por tonelada de minério produzido até 2035 (escopos 1 e 2); carbono neutro nas emissões dos escopos 1 e 2 até 2044.
</t>
    </r>
    <r>
      <rPr>
        <b/>
        <sz val="10"/>
        <color rgb="FF993366"/>
        <rFont val="Verdana"/>
      </rPr>
      <t>Cimentos:</t>
    </r>
    <r>
      <rPr>
        <sz val="10"/>
        <color theme="1"/>
        <rFont val="Verdana"/>
      </rPr>
      <t xml:space="preserve"> redução de 23% das emissões de CO</t>
    </r>
    <r>
      <rPr>
        <vertAlign val="subscript"/>
        <sz val="10"/>
        <color theme="1"/>
        <rFont val="Verdana"/>
      </rPr>
      <t>2</t>
    </r>
    <r>
      <rPr>
        <sz val="10"/>
        <color theme="1"/>
        <rFont val="Verdana"/>
      </rPr>
      <t xml:space="preserve">e por tonelada de cimento até 2030, alcançando 392 kgCO2e/tonelada de cimentício, segundo metodologia da Global Cement and Concrete Association (GCCA).
</t>
    </r>
    <r>
      <rPr>
        <sz val="10"/>
        <color rgb="FF0066CC"/>
        <rFont val="Verdana"/>
      </rPr>
      <t>Saiba mais: questões 7.53 e 7.53.2</t>
    </r>
  </si>
  <si>
    <t>TNFD</t>
  </si>
  <si>
    <t>A tabela abaixo resume as práticas e seu alinhamento às recomendações do Task Force on Nature-related Financial Disclosures (TNFD). Para mais informações, consulte:</t>
  </si>
  <si>
    <t>a) Descreva a supervisão da Diretoria sobre dependências, impactos, riscos e oportunidades relacionados à natureza</t>
  </si>
  <si>
    <r>
      <rPr>
        <sz val="10"/>
        <color rgb="FF000000"/>
        <rFont val="Verdana"/>
        <family val="2"/>
      </rPr>
      <t xml:space="preserve">Desde 2023, o Conselho de Administração, em conjunto ao Comitê ESG e à Comissão de Gestão Integrada, supervisiona os principais impactos e dependências do Grupo CSN relacionados aos serviços ecossistêmicos. Adicionalmente, os riscos e oportunidades relacionados à natureza também passaram a ser geridos no âmbito do Comitê ESG. O tema é discutido uma vez ao ano no calendário ordinário do Comitê e de maneira extraordinária, sempre que necessário.
</t>
    </r>
    <r>
      <rPr>
        <sz val="10"/>
        <color rgb="FF0066CC"/>
        <rFont val="Verdana"/>
        <family val="2"/>
      </rPr>
      <t>Saiba mais: seção Governança da sustentabilidade (páginas 68 e 69) do Relato Integrado 2025.</t>
    </r>
  </si>
  <si>
    <t>b) Descrever o papel da gerência na avaliação e no gerenciamento de dependências, impactos, riscos e oportunidades relacionados à natureza</t>
  </si>
  <si>
    <r>
      <rPr>
        <sz val="10"/>
        <color rgb="FF000000"/>
        <rFont val="Verdana"/>
        <family val="2"/>
      </rPr>
      <t xml:space="preserve">A CSN conta com o Comitê ESG, que apoia a deliberação do Conselho de Administração sobre riscos ambientais, sociais e de governança. O Comitê ESG atua em conjunto com a Diretoria de Sustentabilidade, que responde diretamente ao diretor-presidente do Grupo CSN, na gestão de indicadores, avaliação e identificação de riscos relacionados à natureza, desenvolvimento de ações para mitigar riscos e capturar oportunidades e engajamento das lideranças.
</t>
    </r>
    <r>
      <rPr>
        <sz val="10"/>
        <color rgb="FF0066CC"/>
        <rFont val="Verdana"/>
        <family val="2"/>
      </rPr>
      <t>Saiba mais: seção Governança da sustentabilidade (páginas 68 e 69) do Relato Integrado 2025.</t>
    </r>
  </si>
  <si>
    <t>c) Descreva as políticas de direitos humanos e as atividades de engajamento da organização, bem como a supervisão do Conselho e da Gerência, com relação a povos indígenas, comunidades locais, partes interessadas afetadas e outras partes interessadas, na avaliação e na resposta da organização a dependências, impactos, riscos e oportunidades relacionados à natureza</t>
  </si>
  <si>
    <r>
      <rPr>
        <sz val="10"/>
        <color rgb="FF000000"/>
        <rFont val="Verdana"/>
        <family val="2"/>
      </rPr>
      <t xml:space="preserve">Também no âmbito do Comitê ESG, por meio de Grupo Temático de Territórios, a alta direção supervisiona a gestão da Companhia relacionada às comunidades locais e povos tradicionais, além de projetos voltados para o desenvolvimento local e o respeito aos direitos humanos. Em 2025, destacam-se as ações realizadas derivadas da Due Diligence de Direitos Humanos realizada em Congonhas (MG), das quais 92% já foram realizadas ou estão em andamento, e o Stakeholder Engagement Plan em 100% das fábricas integradas da CSN Cimentos.
As atividades de engajamento com partes interessadas para avaliação das dependências, impactos, riscos e oportunidades relacionados à natureza é feita por meio do engajamento da Companhia em fóruns internos, como o Comitê ESG, e externos, como os comitês de comunidade e de bacias hidrográficas, audiências públicas, programas de educação ambiental e outros fóruns de participação social e setorial.
</t>
    </r>
    <r>
      <rPr>
        <sz val="10"/>
        <color rgb="FF0066CC"/>
        <rFont val="Verdana"/>
        <family val="2"/>
      </rPr>
      <t>Saiba mais:</t>
    </r>
    <r>
      <rPr>
        <sz val="10"/>
        <color rgb="FF0070C0"/>
        <rFont val="Verdana"/>
        <family val="2"/>
      </rPr>
      <t xml:space="preserve">  seção Ações de relacionamento (páginas 118, 119, 120 e 121) do Relato Integrado 2025.</t>
    </r>
  </si>
  <si>
    <t>a) Descreva as dependências, os impactos, os riscos e as oportunidades relacionados à natureza que a organização identificou em curto, médio e longo prazos</t>
  </si>
  <si>
    <r>
      <rPr>
        <b/>
        <sz val="10"/>
        <color rgb="FF0066CC"/>
        <rFont val="Verdana"/>
        <family val="2"/>
      </rPr>
      <t xml:space="preserve">Principais dependências mapeadas em relação aos serviços ecossistêmicos (SE):
</t>
    </r>
    <r>
      <rPr>
        <sz val="10"/>
        <color rgb="FF000000"/>
        <rFont val="Verdana"/>
        <family val="2"/>
      </rPr>
      <t xml:space="preserve">• Muito alta: Água – produção altamente dependente
• Alta: Clima – regulação dos eventos climáticos; Qualidade do ar – impacto da visibilidade na operação; e Recursos (combustível e minério) – alto volume de carvão, coque e minério requeridos
</t>
    </r>
    <r>
      <rPr>
        <b/>
        <sz val="10"/>
        <color rgb="FF0066CC"/>
        <rFont val="Verdana"/>
        <family val="2"/>
      </rPr>
      <t xml:space="preserve">Principais impactos mapeados em relação aos serviços ecossistêmicos (SE):
</t>
    </r>
    <r>
      <rPr>
        <sz val="10"/>
        <color rgb="FF000000"/>
        <rFont val="Verdana"/>
        <family val="2"/>
      </rPr>
      <t xml:space="preserve">• Muito alta: Qualidade do ar – emissão de material particulado e poluentes (NOx, SOx etc.); Clima – emissão de gases de efeito estufa (GEE)
• Alta: Biodiversidade – supressão vegetal; Solo – passivo histórico de contaminação de solo; Água – lançamento de efluentes; e Qualidade do ar – emissão de material particulado
</t>
    </r>
    <r>
      <rPr>
        <b/>
        <sz val="10"/>
        <color rgb="FF0066CC"/>
        <rFont val="Verdana"/>
        <family val="2"/>
      </rPr>
      <t xml:space="preserve">Principais riscos relacionados à natureza:
</t>
    </r>
    <r>
      <rPr>
        <sz val="10"/>
        <color rgb="FF000000"/>
        <rFont val="Verdana"/>
        <family val="2"/>
      </rPr>
      <t xml:space="preserve">• Ocorrência de fenômenos naturais que possam comprometer a segurança das barragens;
• Regulação da disponibilidade hídrica ou da qualidade da água como resultado da atividade de terceiros na mesma bacia hidrográfica;
• Conflitos com comunidades locais podem resultar em interrupções operacionais e limitar a possibilidade de futuras expansões das atividades;
• Pressão de agentes externos por uma produção com mínimo impacto ambiental e pela adoção de modelos produtivos com menor impacto ambiental;
• Prazos para implantação de novos projetos e obtenção de licenças podem ser ampliados devido ao maior escrutínio dos requisitos regulatórios.
</t>
    </r>
    <r>
      <rPr>
        <b/>
        <sz val="10"/>
        <color rgb="FF0066CC"/>
        <rFont val="Verdana"/>
        <family val="2"/>
      </rPr>
      <t xml:space="preserve">Principais oportunidades relacionadas à natureza:
</t>
    </r>
    <r>
      <rPr>
        <sz val="10"/>
        <color rgb="FF000000"/>
        <rFont val="Verdana"/>
        <family val="2"/>
      </rPr>
      <t xml:space="preserve">• Uso eficiente de recursos a partir do fomento da economia circular e geração de novos produtos a partir de rejeitos ou estéreis de mineração;
• Restauração de ecossistemas a partir do uso de soluções baseadas na natureza que reduzem custos de recuperação e manutenção.
</t>
    </r>
    <r>
      <rPr>
        <sz val="10"/>
        <color rgb="FF0066CC"/>
        <rFont val="Verdana"/>
        <family val="2"/>
      </rPr>
      <t>Saiba mais: seções Riscos do clima e da natureza (páginas 60 e 61) e Biodiversidade (páginas 132,133 e 134) do Relato Integrado 2025.</t>
    </r>
  </si>
  <si>
    <t>b) Descreva o efeito que as dependências, os impactos, os riscos e as oportunidades relacionados à natureza tiveram sobre o modelo de negócios, a cadeia de valor, a estratégia e o planejamento financeiro da organização, bem como quaisquer planos ou análises de transição em vigor</t>
  </si>
  <si>
    <r>
      <rPr>
        <sz val="10"/>
        <color rgb="FF000000"/>
        <rFont val="Verdana"/>
        <family val="2"/>
      </rPr>
      <t xml:space="preserve">Os impactos e dependências relacionados aos SE mapeados são gerenciados de forma contínua e rotineira pela Companhia. Por exemplo, as ações para o aumento da taxa de recirculação de água são amplamente implementadas nos principais negócios da CSN. Em 2025, a taxa de recirculação na Siderurgia foi de 94,5% e, na Mineração, de 92,8%, patamares que superam as melhores práticas do mercado. Essas ações reduzem a dependência da Companhia em relação ao SE de provisão de água, identificada como a principal dependência da Companhia. 
Já os principais impactos mapeados, associados ao SE de regulação climática e qualidade do ar, são mitigados por meio dos </t>
    </r>
    <r>
      <rPr>
        <i/>
        <sz val="10"/>
        <color rgb="FF000000"/>
        <rFont val="Verdana"/>
        <family val="2"/>
      </rPr>
      <t>roadmaps</t>
    </r>
    <r>
      <rPr>
        <sz val="10"/>
        <color rgb="FF000000"/>
        <rFont val="Verdana"/>
        <family val="2"/>
      </rPr>
      <t xml:space="preserve"> de descarbonização adotados nos segmentos de Siderurgia, Mineração e Cimento. Além disso, a CSN investe em equipamentos de controle de poluição e redes de monitoramento de qualidade do ar.</t>
    </r>
    <r>
      <rPr>
        <sz val="10"/>
        <color rgb="FFFF0000"/>
        <rFont val="Verdana"/>
        <family val="2"/>
      </rPr>
      <t xml:space="preserve"> </t>
    </r>
    <r>
      <rPr>
        <sz val="10"/>
        <color rgb="FF000000"/>
        <rFont val="Verdana"/>
        <family val="2"/>
      </rPr>
      <t xml:space="preserve">Em 2025, foram investidos R$ 911,6 milhões em melhorias ambientais. 
Os principais riscos identificados são gerenciados pelas áreas de negócio responsáveis e monitorados periodicamente pela alta liderança no âmbito do Comitê ESG. Os riscos são amplamente conhecidos pela Diretoria e pelo Conselho de Administração. Os recursos necessários para seu gerenciamento e mitigação são aprovados anualmente pelo Comitê de Investimentos da Companhia, que avalia os pleitos para investimentos relacionados à descaracterização das barragens, implantação de novos projetos com plantas eficientes em recirculação de água, programas sociais e de engajamento comunitário e investimentos ambientais em equipamentos de controle de poluição. 
Quanto às oportunidades, a Companhia possui diversas ações para capturá-las, especialmente no âmbito do Comitê ESG. Os grupos temáticos de Economia Circular e Biodiversidade estão desenvolvendo novos produtos e novas formas de recuperação de hábitats degradados. Alguns desses projetos já possuem </t>
    </r>
    <r>
      <rPr>
        <sz val="10"/>
        <color rgb="FF0D0D0D"/>
        <rFont val="Verdana"/>
        <family val="2"/>
      </rPr>
      <t>aprovação</t>
    </r>
    <r>
      <rPr>
        <sz val="10"/>
        <color rgb="FF000000"/>
        <rFont val="Verdana"/>
        <family val="2"/>
      </rPr>
      <t xml:space="preserve"> para sua implementação. 
</t>
    </r>
    <r>
      <rPr>
        <sz val="10"/>
        <color rgb="FF0066CC"/>
        <rFont val="Verdana"/>
        <family val="2"/>
      </rPr>
      <t>Saiba mais: seção Sistema de gestão (páginas 70) do Relato Integrado 2025.</t>
    </r>
  </si>
  <si>
    <t>c) Descrever a resiliência da estratégia da organização aos riscos e oportunidades relacionados à natureza, levando em consideração diferentes cenários</t>
  </si>
  <si>
    <r>
      <rPr>
        <sz val="10"/>
        <color rgb="FF000000"/>
        <rFont val="Verdana"/>
        <family val="2"/>
      </rPr>
      <t>A CSN reconhece a importância de monitorar os riscos e oportunidades relacionados à natureza para garantir a resiliência de sua estratégia, modelo de negócios e cadeia de valor a curto, médio e longo prazos antecipando os desafios e adaptando suas operações considerando os seguintes cenários:
Cenário base (</t>
    </r>
    <r>
      <rPr>
        <i/>
        <sz val="10"/>
        <color rgb="FF000000"/>
        <rFont val="Verdana"/>
        <family val="2"/>
      </rPr>
      <t>business-as-usual</t>
    </r>
    <r>
      <rPr>
        <sz val="10"/>
        <color rgb="FF000000"/>
        <rFont val="Verdana"/>
        <family val="2"/>
      </rPr>
      <t xml:space="preserve">): a CSN mantém suas práticas atuais, com regulamentações ambientais e disponibilidade de recursos naturais semelhantes às de hoje. A Companhia investe em eficiência hídrica, economia circular e controle ambiental para minimizar impactos.
Cenário adverso (mais escassez de recursos e regulamentações mais rígidas): a Companhia planeja intensificar a recirculação de água e adotar processos industriais mais eficientes, minimizando o impacto sobre os ecossistemas locais e ajustando suas operações para mitigar os efeitos de pontos de viragem relacionados à perda da natureza. A resiliência de sua estratégia é reforçada pela implementação contínua de soluções como a economia circular e a recuperação ambiental, que ajudam a reduzir a dependência de recursos naturais e melhoram sua capacidade de adaptação às mudanças.
Caso as mudanças nos riscos e oportunidades relacionados à natureza ocorrerem em um ritmo mais acelerado, a CSN avalia que o impacto financeiro será significativo. No curto prazo, os investimentos necessários para atender a novas regulamentações podem aumentar os custos operacionais. No entanto, no médio e longo prazos, a adaptação para um modelo mais sustentável pode gerar valor por meio de mais competitividade, redução de custos operacionais e melhoria da imagem corporativa.
Nesse sentido, a Companhia está comprometida em alocar recursos adequados para adaptar sua estratégia às mudanças ambientais, incluindo investimentos contínuos em tecnologias inovadoras. A organização possui uma infraestrutura de governança robusta para monitorar esses riscos e oportunidades, com o Comitê ESG e o Comitê de Investimentos desempenhando um papel essencial na aprovação e acompanhamento de projetos relacionados à segurança hídrica, adaptação climática e inovação ambiental.
</t>
    </r>
    <r>
      <rPr>
        <sz val="10"/>
        <color rgb="FF0070C0"/>
        <rFont val="Verdana"/>
        <family val="2"/>
      </rPr>
      <t>Saiba mais: seções Gestão de rescursos hídricos (páginas 150, 151, 152 e 153), Gestão de resíduos (páginas 154, 155 e 156), Qualidade do Ar (páginas 148 e 149) e Barragens e coprodutos (páginas 129, 130 e 131) do Relato Integrado 2025.</t>
    </r>
  </si>
  <si>
    <t>d) Divulgar as localizações dos ativos e/ou atividades nas operações diretas da organização e, quando possível, cadeia(s) de valor a montante e a jusante que atendam aos critérios de locais prioritários</t>
  </si>
  <si>
    <r>
      <rPr>
        <sz val="10"/>
        <color rgb="FF000000"/>
        <rFont val="Verdana"/>
        <family val="2"/>
      </rPr>
      <t xml:space="preserve">As unidades produtivas com maior potencial de impacto à natureza foram consideradas na análise:
- CSN Mineração: operação em Casa de Pedra (MG)
- Minérios Nacional (MIPE): operação de Rio Acima (MG) 
- CSN Cimentos: Arcos (MG), Alhandra (PB), Barroso (MG), Caaporã (PB), Cantagalo (RJ), Montes Claros (MG) e Pedro Leopoldo (MG) 
- Estanho Rondônia (RO)
- Obras da Ferrovia Transnordestina Logística S.A. (TLSA) (CE, PE e PI) 
</t>
    </r>
    <r>
      <rPr>
        <sz val="10"/>
        <color rgb="FF0070C0"/>
        <rFont val="Verdana"/>
        <family val="2"/>
      </rPr>
      <t>Saiba mais</t>
    </r>
    <r>
      <rPr>
        <sz val="10"/>
        <color rgb="FF1C83B5"/>
        <rFont val="Verdana"/>
        <family val="2"/>
      </rPr>
      <t>: mapa de operações (página 43 e 44) do Relato Integrado 2025.</t>
    </r>
  </si>
  <si>
    <t>Pilar Gerenciamento de Riscos e Impactos</t>
  </si>
  <si>
    <t>a) (i) Descreva os processos da organização para identificar, avaliar e priorizar dependências, impactos, riscos e oportunidades relacionados à natureza em suas operações diretas</t>
  </si>
  <si>
    <r>
      <rPr>
        <sz val="10"/>
        <color rgb="FF000000"/>
        <rFont val="Verdana"/>
        <family val="2"/>
      </rPr>
      <t>O Grupo CSN adotou a abordagem</t>
    </r>
    <r>
      <rPr>
        <i/>
        <sz val="10"/>
        <color rgb="FF000000"/>
        <rFont val="Verdana"/>
        <family val="2"/>
      </rPr>
      <t xml:space="preserve"> Locate, Evaluate, Assess and Prepare</t>
    </r>
    <r>
      <rPr>
        <sz val="10"/>
        <color rgb="FF000000"/>
        <rFont val="Verdana"/>
        <family val="2"/>
      </rPr>
      <t xml:space="preserve"> (LEAP) para identificar e avaliar suas questões relacionadas à natureza. Essas etapas tiveram início em 2022, com a definição das operações que seriam contempladas no processo em função de suas características de localização geográfica, potencial de impacto e interação com ecossistemas relevantes. Na sequência, foram avaliados os impactos e dependências que as operações selecionadas possuem em relação aos serviços ecossistêmicos, sendo mais significativas a dependência de disponibilidade de água e os impactos em biodiversidade, água e qualidade do ar.
Em 2023, a Companhia deu sequência ao processo com a priorização dos impactos e dependências sobre os serviços ecossistêmicos e consequente avaliação dos riscos e oportunidades relacionados. A preparação de resposta a esses riscos e oportunidades com a elaboração de planos de ação para mitigá-los e capturá-las bem como comunicar esse processo estruturado, ocorreu pela primeira vez no âmbito do Comitê ESG em 2023, e compõe desde então a pauta anual dessa instância de governança.
</t>
    </r>
    <r>
      <rPr>
        <sz val="10"/>
        <color rgb="FF0070C0"/>
        <rFont val="Verdana"/>
        <family val="2"/>
      </rPr>
      <t>Saiba mais: seção Biodiversidade (páginas 132,133 e 134) do Relato Integrado 2025.</t>
    </r>
  </si>
  <si>
    <r>
      <rPr>
        <sz val="10"/>
        <color theme="1"/>
        <rFont val="Verdana"/>
      </rPr>
      <t xml:space="preserve">a) (ii) Descreva os processos da organização para identificar, avaliar e priorizar dependências, impactos, riscos e oportunidades relacionados à natureza em sua(s) cadeia(s) de valor </t>
    </r>
    <r>
      <rPr>
        <i/>
        <sz val="10"/>
        <color rgb="FF000000"/>
        <rFont val="Verdana"/>
      </rPr>
      <t>upstream</t>
    </r>
    <r>
      <rPr>
        <sz val="10"/>
        <color rgb="FF000000"/>
        <rFont val="Verdana"/>
      </rPr>
      <t xml:space="preserve"> e </t>
    </r>
    <r>
      <rPr>
        <i/>
        <sz val="10"/>
        <color rgb="FF000000"/>
        <rFont val="Verdana"/>
      </rPr>
      <t>downstream</t>
    </r>
  </si>
  <si>
    <r>
      <rPr>
        <sz val="10"/>
        <color theme="1"/>
        <rFont val="Verdana"/>
      </rPr>
      <t>Para garantir uma gestão estratégica e sustentável da sua cadeia de suprimentos, a Companhia elaborou a Matriz de Riscos ESG da Cadeia de Fornecimento. Essa matriz identifica e avalia os riscos socioambientais e de governança associados às categorias de compras da CSN, classificando a cadeia de suprimentos em 48 macrocategorias, divididas entre materiais e serviços, permitindo um acompanhamento mais preciso dos impactos e oportunidades. O desenvolvimento dessa matriz seguiu metodologias e referências reconhecidas, como ISO 20400, ISO 37301, SASB, IFC e MapBiomas. As categorias classificadas com nível de criticidade “muito alta”, tais como Minérios e Minerais, avaliam os principais potenciais riscos identificados, incluindo</t>
    </r>
    <r>
      <rPr>
        <b/>
        <sz val="10"/>
        <color theme="1"/>
        <rFont val="Verdana"/>
      </rPr>
      <t xml:space="preserve"> </t>
    </r>
    <r>
      <rPr>
        <sz val="10"/>
        <color theme="1"/>
        <rFont val="Verdana"/>
      </rPr>
      <t xml:space="preserve">emissões de gases de efeito estufa (GEE), alto consumo de energia, impactos na qualidade do ar e dos recursos hídricos, procedência das matérias-primas e efeitos sobre a biodiversidade. </t>
    </r>
  </si>
  <si>
    <t>b) Descrever os processos da organização para gerenciar dependências, impactos, riscos e oportunidades relacionados à natureza</t>
  </si>
  <si>
    <r>
      <rPr>
        <sz val="10"/>
        <color rgb="FF000000"/>
        <rFont val="Verdana"/>
      </rPr>
      <t>As dependências e impactos estão relacionadas a uma ampla gama de temas: biodiversidade, qualidade do ar, água, solo, utilização de combustíveis e minérios, etc. Para cada impacto, a Companhia possui controles e mecanismos de monitoramento de acordo com a legislação e com as respectivas licenças ambientais. O reflexo da gestão, minimização e mitigação dos impactos é atestado nas vigências das licenças ambientais, além das certificações externas do Sistema de Gestão Ambiental (SGA) da CSN.
Com relação às dependências, essas são endereçadas independentemente de requisitos legais por meio de programas de eficiência hídrica, manutenção de vias e taludes, eficiência energética, recuperação de áreas degradadas e ações de economia circular e coprocessamento, visando otimizar a utilização dos recursos e minimizar a pressão sobre os serviços ecossistêmicos.
Os riscos climáticos e da natureza são</t>
    </r>
    <r>
      <rPr>
        <sz val="10"/>
        <color rgb="FFFF0000"/>
        <rFont val="Verdana"/>
      </rPr>
      <t xml:space="preserve"> </t>
    </r>
    <r>
      <rPr>
        <sz val="10"/>
        <color rgb="FF000000"/>
        <rFont val="Verdana"/>
      </rPr>
      <t xml:space="preserve">geridos de forma integrada e complementam a gestão de riscos corporativos, proporcionando uma gestão mais robusta. As oportunidades são geridas pelas lideranças dos negócios com apoio dos grupos temáticos do Comitê ESG, que é acompanhado pelo Conselho de Administração do Grupo CSN.
</t>
    </r>
    <r>
      <rPr>
        <sz val="10"/>
        <color rgb="FF1C83B5"/>
        <rFont val="Verdana"/>
      </rPr>
      <t xml:space="preserve">
Saiba mais: seções Riscos do clima e da natureza (páginas 60 e 61), Gestão de recursos hídricos (páginas 150, 151, 152 e 153), Gestão de resíduos (páginas 154, 155 e 156), Qualidade do Ar (páginas 148 e 149) e Biodiversidade (páginas 132, 133 e 134) do Relato Integrado 2025.</t>
    </r>
  </si>
  <si>
    <t>c) Descreva como os processos de identificação, avaliação, priorização e monitoramento dos riscos relacionados à natureza são integrados e informam os processos gerais de gerenciamento de riscos da organização</t>
  </si>
  <si>
    <r>
      <rPr>
        <sz val="10"/>
        <color rgb="FF000000"/>
        <rFont val="Verdana"/>
        <family val="2"/>
      </rPr>
      <t>Os</t>
    </r>
    <r>
      <rPr>
        <sz val="10"/>
        <color rgb="FFFF0000"/>
        <rFont val="Verdana"/>
        <family val="2"/>
      </rPr>
      <t xml:space="preserve"> </t>
    </r>
    <r>
      <rPr>
        <sz val="10"/>
        <color rgb="FF000000"/>
        <rFont val="Verdana"/>
        <family val="2"/>
      </rPr>
      <t xml:space="preserve">riscos climáticos e da natureza são categorizados em uma matriz de riscos integrada e compõe a matriz corporativa da Companhia. A matriz é regularmente apresentada no âmbito do Comitê ESG, com validação dos membros do Comitê e da Diretoria de Riscos.
</t>
    </r>
    <r>
      <rPr>
        <sz val="10"/>
        <color rgb="FF0066CC"/>
        <rFont val="Verdana"/>
        <family val="2"/>
      </rPr>
      <t>Saiba mais: seção Riscos do clima e da natureza</t>
    </r>
    <r>
      <rPr>
        <sz val="10"/>
        <color rgb="FF1C83B5"/>
        <rFont val="Verdana"/>
        <family val="2"/>
      </rPr>
      <t xml:space="preserve"> (páginas 60 e 61) do Relato Integrado 2025.</t>
    </r>
  </si>
  <si>
    <t>a) Divulgar as métricas usadas pela organização para avaliar e gerenciar riscos e oportunidades materiais relacionados à natureza, de acordo com sua estratégia e processo de gerenciamento de riscos</t>
  </si>
  <si>
    <r>
      <rPr>
        <sz val="10"/>
        <color theme="1"/>
        <rFont val="Verdana"/>
      </rPr>
      <t xml:space="preserve">A identificação e avaliação dos riscos climáticos e da natureza é conduzida em linha com as recomendações do TCFD e do TNFD, com base em relatórios externos estratégicos (IPCC, IEA etc.), </t>
    </r>
    <r>
      <rPr>
        <i/>
        <sz val="10"/>
        <color theme="1"/>
        <rFont val="Verdana"/>
      </rPr>
      <t>benchmarkings</t>
    </r>
    <r>
      <rPr>
        <sz val="10"/>
        <color theme="1"/>
        <rFont val="Verdana"/>
      </rPr>
      <t xml:space="preserve"> e análises internas da Companhia. A priorização de riscos e oportunidades considera uma matriz de probabilidade de ocorrência e magnitude dos impactos nos horizontes temporais de curto, médio e longo prazos.</t>
    </r>
  </si>
  <si>
    <t>b) Divulgue as métricas usadas pela organização para avaliar e gerenciar as dependências e os impactos na natureza</t>
  </si>
  <si>
    <r>
      <rPr>
        <sz val="10"/>
        <color theme="1"/>
        <rFont val="Verdana"/>
      </rPr>
      <t xml:space="preserve">Os critérios de avaliação adotados para priorização das dependências foram: </t>
    </r>
    <r>
      <rPr>
        <i/>
        <sz val="10"/>
        <color theme="1"/>
        <rFont val="Verdana"/>
      </rPr>
      <t>reliance</t>
    </r>
    <r>
      <rPr>
        <sz val="10"/>
        <color theme="1"/>
        <rFont val="Verdana"/>
      </rPr>
      <t xml:space="preserve"> (grau de dependência do processo/negócio em relação aos serviços ecossistêmicos) e </t>
    </r>
    <r>
      <rPr>
        <i/>
        <sz val="10"/>
        <color theme="1"/>
        <rFont val="Verdana"/>
      </rPr>
      <t>resilience</t>
    </r>
    <r>
      <rPr>
        <sz val="10"/>
        <color theme="1"/>
        <rFont val="Verdana"/>
      </rPr>
      <t xml:space="preserve"> (a resiliência do ecossistema que provê o serviço ecossistêmico ou ativo ambiental).
Por sua vez, a priorização dos impactos considerou a magnitude (abrangência, temporalidade e duração do impacto) e a significância. Também foram considerados critérios qualitativos e financeiros classificados em baixo, médio e alto.</t>
    </r>
  </si>
  <si>
    <t>c) Descreva as metas e os objetivos usados pela organização para gerenciar dependências, impactos, riscos e oportunidades relacionados à natureza e seu desempenho em relação a eles</t>
  </si>
  <si>
    <r>
      <rPr>
        <b/>
        <sz val="10"/>
        <color rgb="FF0066CC"/>
        <rFont val="Verdana"/>
        <family val="2"/>
      </rPr>
      <t xml:space="preserve">Ecoeficiência
</t>
    </r>
    <r>
      <rPr>
        <sz val="10"/>
        <color rgb="FF000000"/>
        <rFont val="Verdana"/>
        <family val="2"/>
      </rPr>
      <t xml:space="preserve">• Grupo CSN:
- Até 2025, sistematizar e apresentar com transparência os volumes de água permitidos, captados e lançados nas unidades do Grupo CSN, relacionando-os aos riscos de escassez hídrica das bacias em que estão localizadas. 
• Siderurgia:
Redução de 40% das emissões de material particulado por tonelada de aço bruto produzido na UPV até 2030 com relação ao ano-base de 2019.
• CSN Cimentos: 
- Reduzir as emissões de material particulado em 25% até 2035 com relação ao ano-base 2024.
- Alcançar 50% de substituição térmica até 2030.
• CSN Mineração:
- Manter a intensidade hídrica abaixo de 0,45 m³ de água captada por tonelada de minério produzido, a partir da implantação dos projetos de expansão.
- Atingir 94% de recirculação de água até 2032.
- Reduzir progressivamente os eventos críticos operacionais, minimizando as emissões de material particulado na área de influência.
</t>
    </r>
    <r>
      <rPr>
        <b/>
        <sz val="10"/>
        <color rgb="FF0066CC"/>
        <rFont val="Verdana"/>
        <family val="2"/>
      </rPr>
      <t xml:space="preserve">Barragens e coprodutos minerais (Grupo CSN)
</t>
    </r>
    <r>
      <rPr>
        <sz val="10"/>
        <color rgb="FF000000"/>
        <rFont val="Verdana"/>
        <family val="2"/>
      </rPr>
      <t>• Descaracterizar as barragens do Grupo CSN construídas</t>
    </r>
    <r>
      <rPr>
        <sz val="10"/>
        <color rgb="FFFF0000"/>
        <rFont val="Verdana"/>
        <family val="2"/>
      </rPr>
      <t xml:space="preserve"> </t>
    </r>
    <r>
      <rPr>
        <sz val="10"/>
        <color rgb="FF000000"/>
        <rFont val="Verdana"/>
        <family val="2"/>
      </rPr>
      <t xml:space="preserve">pelo método a montante até 2030.
</t>
    </r>
    <r>
      <rPr>
        <b/>
        <sz val="10"/>
        <color rgb="FF0066CC"/>
        <rFont val="Verdana"/>
        <family val="2"/>
      </rPr>
      <t xml:space="preserve">Biodiversidade
</t>
    </r>
    <r>
      <rPr>
        <sz val="10"/>
        <color rgb="FF000000"/>
        <rFont val="Verdana"/>
        <family val="2"/>
      </rPr>
      <t xml:space="preserve">• Grupo CSN: 
- Avaliar a condição da biodiversidade nas unidades operacionais com impacto significativo à biodiversidade, por meio da aplicação da metodologia BIO, até 2025.
• CSN Mineração: 
- Manter zero perda líquida (no net loss) em biodiversidade e, sempre que possível, impacto positivo líquido (net gain).
</t>
    </r>
    <r>
      <rPr>
        <sz val="10"/>
        <color rgb="FF0066CC"/>
        <rFont val="Verdana"/>
        <family val="2"/>
      </rPr>
      <t>Saiba mais: seção Materialidade (páginas 73, 74, 75 e 76) e Gestão de recursos hídricos (páginas 150, 151, 152 e 153) do Relato Integrado 2025.</t>
    </r>
  </si>
  <si>
    <t>Temas materiais</t>
  </si>
  <si>
    <r>
      <rPr>
        <sz val="10"/>
        <color rgb="FF000000"/>
        <rFont val="Verdana"/>
      </rPr>
      <t xml:space="preserve">A tabela abaixo apresenta a correlação dos temas materiais do Grupo CSN com conteúdos GRI e indicadores SASB cobertos neste Databook. Em cada um, você poderá clicar nos </t>
    </r>
    <r>
      <rPr>
        <i/>
        <sz val="10"/>
        <color rgb="FF000000"/>
        <rFont val="Verdana"/>
      </rPr>
      <t>hiperlinks</t>
    </r>
    <r>
      <rPr>
        <sz val="10"/>
        <color rgb="FF000000"/>
        <rFont val="Verdana"/>
      </rPr>
      <t xml:space="preserve"> da coluna "Onde encontrar" para acessar facilmente as informações que respondem a esses</t>
    </r>
    <r>
      <rPr>
        <i/>
        <sz val="10"/>
        <color rgb="FF000000"/>
        <rFont val="Verdana"/>
      </rPr>
      <t xml:space="preserve"> frameworks</t>
    </r>
    <r>
      <rPr>
        <sz val="10"/>
        <color rgb="FF000000"/>
        <rFont val="Verdana"/>
      </rPr>
      <t>. Para mais informações sobre a gestão de sustentabilidade e a matriz de materialidade completa da CSN, acesse a versão PDF do Relato Integrado.</t>
    </r>
  </si>
  <si>
    <t>Acesse a versão PDF do Relato Integrado.</t>
  </si>
  <si>
    <t>Tema material</t>
  </si>
  <si>
    <t>Conteúdo GRI / Indicador SASB</t>
  </si>
  <si>
    <t>Ética, integridade e compliance</t>
  </si>
  <si>
    <t>Atração, desenvolvimento e retenção de colaboradores</t>
  </si>
  <si>
    <t>GRI 14.20.3 | Greves e lockouts</t>
  </si>
  <si>
    <t xml:space="preserve">
Saúde, segurança e bem-estar</t>
  </si>
  <si>
    <t>Gestão da cadeia de fornecedores</t>
  </si>
  <si>
    <t>Relacionamento com comunidades e desenvolvimento local</t>
  </si>
  <si>
    <t>SASB EM-MM-210a.3 | Discussão de processos de engajamento e práticas de due diligence em relação a direitos humanos, direitos indígenas e operação em áreas de conflito</t>
  </si>
  <si>
    <t>Mudanças do clima</t>
  </si>
  <si>
    <r>
      <t>SASB EM-IS-120a.1 | Emissões atmosféricas dos seguintes poluentes: (1) CO, (2) NOx (excluindo N</t>
    </r>
    <r>
      <rPr>
        <vertAlign val="subscript"/>
        <sz val="9"/>
        <color theme="1"/>
        <rFont val="Verdana"/>
        <scheme val="minor"/>
      </rPr>
      <t>2</t>
    </r>
    <r>
      <rPr>
        <sz val="9"/>
        <color theme="1"/>
        <rFont val="Verdana"/>
        <scheme val="minor"/>
      </rPr>
      <t>O), (3) SOx, (4) material particulado (PM10), (5) manganês (MnO), (6) chumbo (Pb) , (7) compostos orgânicos voláteis (VOCs) e (8) hidrocarbonetos aromáticos policíclicos (PAHs)</t>
    </r>
  </si>
  <si>
    <r>
      <t>SASB EM-MM-120a.1 | Emissões atmosféricas dos seguintes poluentes: (1) CO, (2) NOx (excluindo N</t>
    </r>
    <r>
      <rPr>
        <vertAlign val="subscript"/>
        <sz val="9"/>
        <color theme="1"/>
        <rFont val="Verdana"/>
        <scheme val="minor"/>
      </rPr>
      <t>2</t>
    </r>
    <r>
      <rPr>
        <sz val="9"/>
        <color theme="1"/>
        <rFont val="Verdana"/>
        <scheme val="minor"/>
      </rPr>
      <t>O), (3) SOx, (4) material particulado (PM10), (5) mercúrio (Hg), (6) chumbo (Pb) e (7) compostos orgânicos voláteis (VOCs)</t>
    </r>
  </si>
  <si>
    <r>
      <t>SASB EM-CM-120a.1 | Emissões atmosféricas dos seguintes poluentes: (1) NOx (excluindo N</t>
    </r>
    <r>
      <rPr>
        <vertAlign val="subscript"/>
        <sz val="9"/>
        <color theme="1"/>
        <rFont val="Verdana"/>
        <scheme val="minor"/>
      </rPr>
      <t>2</t>
    </r>
    <r>
      <rPr>
        <sz val="9"/>
        <color theme="1"/>
        <rFont val="Verdana"/>
        <scheme val="minor"/>
      </rPr>
      <t>O), (2) SOx, (3) material particulado (PM10), (4) dioxinas/furanos, (5) compostos orgânicos voláteis (VOCs), (6) hidrocarbonetos aromáticos policíclicos (PAHs) e (7) metais pesados</t>
    </r>
  </si>
  <si>
    <t xml:space="preserve">
Ecoeficiência</t>
  </si>
  <si>
    <r>
      <t>SASB EM-MM-540a.1 | Tabela de inventário da instalação de armazenamento de rejeitos: (1) nome da instalação, (2) localização, (3)</t>
    </r>
    <r>
      <rPr>
        <i/>
        <sz val="9"/>
        <color theme="1"/>
        <rFont val="Verdana"/>
        <scheme val="minor"/>
      </rPr>
      <t xml:space="preserve"> status</t>
    </r>
    <r>
      <rPr>
        <sz val="9"/>
        <color theme="1"/>
        <rFont val="Verdana"/>
        <scheme val="minor"/>
      </rPr>
      <t xml:space="preserve"> de propriedade, (4) </t>
    </r>
    <r>
      <rPr>
        <i/>
        <sz val="9"/>
        <color theme="1"/>
        <rFont val="Verdana"/>
        <scheme val="minor"/>
      </rPr>
      <t>status</t>
    </r>
    <r>
      <rPr>
        <sz val="9"/>
        <color theme="1"/>
        <rFont val="Verdana"/>
        <scheme val="minor"/>
      </rPr>
      <t xml:space="preserve"> operacional, (5) método de construção, (6) capacidade máxima de armazenamento permitida, (7) quantidade atual de rejeitos armazenados, (8) classificação de consequências, (9) data da revisão técnica independente mais recente, (10) descobertas materiais, (11) medidas de mitigação, (12) EPRP específico do local</t>
    </r>
  </si>
  <si>
    <t>Biodiversidade e ecossistemas</t>
  </si>
  <si>
    <t>SASB EM-MM-160a.3 | Porcentagem de (1) reservas provadas e (2) prováveis em ou perto de locais com status de conservação protegido ou habitat de espécies ameaçadas</t>
  </si>
  <si>
    <r>
      <rPr>
        <b/>
        <i/>
        <sz val="10"/>
        <color rgb="FF12448A"/>
        <rFont val="Verdana"/>
      </rPr>
      <t>Performance</t>
    </r>
    <r>
      <rPr>
        <b/>
        <sz val="10"/>
        <color rgb="FF12448A"/>
        <rFont val="Verdana"/>
      </rPr>
      <t xml:space="preserve"> em índices e </t>
    </r>
    <r>
      <rPr>
        <b/>
        <i/>
        <sz val="10"/>
        <color rgb="FF12448A"/>
        <rFont val="Verdana"/>
      </rPr>
      <t>ratings</t>
    </r>
  </si>
  <si>
    <t>Sustainalytics CSN</t>
  </si>
  <si>
    <t>Sustainalytics CMIN</t>
  </si>
  <si>
    <t>MSCI</t>
  </si>
  <si>
    <t>CCC</t>
  </si>
  <si>
    <t>B</t>
  </si>
  <si>
    <t>BB</t>
  </si>
  <si>
    <t>S&amp;P Global Ratings CSN</t>
  </si>
  <si>
    <t>S&amp;P Global Ratings CMIN</t>
  </si>
  <si>
    <t>ISS ESG</t>
  </si>
  <si>
    <t>D</t>
  </si>
  <si>
    <t>D+</t>
  </si>
  <si>
    <t>C-</t>
  </si>
  <si>
    <t>B-</t>
  </si>
  <si>
    <t>CDP Clima – CSN</t>
  </si>
  <si>
    <t>C</t>
  </si>
  <si>
    <t>A-</t>
  </si>
  <si>
    <t xml:space="preserve">B </t>
  </si>
  <si>
    <t>CDP Clima – CMIN</t>
  </si>
  <si>
    <t>CDP Água – CSN</t>
  </si>
  <si>
    <t>CDP Água – CMIN</t>
  </si>
  <si>
    <t>TPI Steel and Cement</t>
  </si>
  <si>
    <t>FTSE4Good</t>
  </si>
  <si>
    <t>✓</t>
  </si>
  <si>
    <t>FTSE Russel - CSN</t>
  </si>
  <si>
    <t>FTSE Russel - CMIN</t>
  </si>
  <si>
    <t>Ecovadis</t>
  </si>
  <si>
    <t>Selo Ouro do Programa Brasileiro GHG Protocol</t>
  </si>
  <si>
    <t xml:space="preserve">Projetos da Fundação CSN </t>
  </si>
  <si>
    <r>
      <rPr>
        <b/>
        <sz val="10"/>
        <color rgb="FF002060"/>
        <rFont val="Verdana"/>
      </rPr>
      <t xml:space="preserve">Instituição </t>
    </r>
    <r>
      <rPr>
        <b/>
        <sz val="10"/>
        <color rgb="FF002060"/>
        <rFont val="Aptos Narrow"/>
      </rPr>
      <t>–</t>
    </r>
    <r>
      <rPr>
        <b/>
        <sz val="10"/>
        <color rgb="FF002060"/>
        <rFont val="Verdana"/>
      </rPr>
      <t xml:space="preserve"> projeto</t>
    </r>
  </si>
  <si>
    <t>Impacto</t>
  </si>
  <si>
    <t>Estados</t>
  </si>
  <si>
    <t>ODS 01 - Erradicação da pobreza</t>
  </si>
  <si>
    <r>
      <rPr>
        <b/>
        <sz val="10"/>
        <color rgb="FF002060"/>
        <rFont val="Verdana"/>
      </rPr>
      <t xml:space="preserve">ODS 02 </t>
    </r>
    <r>
      <rPr>
        <b/>
        <sz val="10"/>
        <color rgb="FF002060"/>
        <rFont val="Aptos Narrow"/>
      </rPr>
      <t>–</t>
    </r>
    <r>
      <rPr>
        <b/>
        <sz val="10"/>
        <color rgb="FF002060"/>
        <rFont val="Verdana"/>
      </rPr>
      <t xml:space="preserve"> Fome zero e agricultura sustentável</t>
    </r>
  </si>
  <si>
    <t>ODS 03 – Saúde e bem-estar</t>
  </si>
  <si>
    <t>ODS 04 – Educação de qualidade</t>
  </si>
  <si>
    <t>ODS 05 – Igualdade de gênero</t>
  </si>
  <si>
    <t>ODS 06 – Água potável e saneamento</t>
  </si>
  <si>
    <t>ODS 07 – Energia limpa e acessível</t>
  </si>
  <si>
    <t>ODS 08 – Trabalho decente e crescimento econômico</t>
  </si>
  <si>
    <t>ODS 09 – Indústria, inovação e infraestrutura</t>
  </si>
  <si>
    <t>ODS 10 – Redução das desigualdades</t>
  </si>
  <si>
    <t>ODS 11 – Cidades e comunidades sustentáveis</t>
  </si>
  <si>
    <t>ODS 12 – Consumo e produção responsáveis</t>
  </si>
  <si>
    <t>ODS 13 – Ação contra a mudança global do clima</t>
  </si>
  <si>
    <t>ODS 14 – Vida na água</t>
  </si>
  <si>
    <t>ODS 15 – Vida terrestre</t>
  </si>
  <si>
    <t>ODS 16 – Paz, justiça e instituições eficazes</t>
  </si>
  <si>
    <t>ODS 17 – Parcerias e meios de implementação</t>
  </si>
  <si>
    <t>Mentoria Cidadã</t>
  </si>
  <si>
    <t xml:space="preserve">57 adolescentes </t>
  </si>
  <si>
    <t>MG | PB | PR | RJ | SP</t>
  </si>
  <si>
    <t xml:space="preserve">Bolsa de estudos nas Escolas FCSN </t>
  </si>
  <si>
    <t xml:space="preserve">257 crianças e adolescentes </t>
  </si>
  <si>
    <t>MG | RJ</t>
  </si>
  <si>
    <t xml:space="preserve">Garoto Cidadão </t>
  </si>
  <si>
    <t xml:space="preserve">4.076 crianças e adolescentes </t>
  </si>
  <si>
    <t>MG | MS | PB |PI | PR | RJ | SP</t>
  </si>
  <si>
    <t>Tambores de Aço</t>
  </si>
  <si>
    <t>63 apresentações realizadas | 251.269 público alcançado</t>
  </si>
  <si>
    <t>RJ</t>
  </si>
  <si>
    <t xml:space="preserve">Histórias que Ficam </t>
  </si>
  <si>
    <t xml:space="preserve">4 documentários desenvolvidos </t>
  </si>
  <si>
    <t xml:space="preserve">Centro Cultural Fundação CSN </t>
  </si>
  <si>
    <t>101.736 público das ações culturais</t>
  </si>
  <si>
    <t>Casa de Apoio</t>
  </si>
  <si>
    <t xml:space="preserve">1.540 atendimentos </t>
  </si>
  <si>
    <t>MG</t>
  </si>
  <si>
    <t xml:space="preserve">Capacitações </t>
  </si>
  <si>
    <t>312 pessoas capacitadas</t>
  </si>
  <si>
    <t>MG | PR | RJ | SP</t>
  </si>
  <si>
    <t xml:space="preserve">Desenvolvimento Economico Territorial </t>
  </si>
  <si>
    <t xml:space="preserve">PI | RJ </t>
  </si>
  <si>
    <t xml:space="preserve">Os Bailes da Vida </t>
  </si>
  <si>
    <t xml:space="preserve">176 pessoas idosas </t>
  </si>
  <si>
    <t>Resgatando Saberes</t>
  </si>
  <si>
    <t xml:space="preserve">108 pessoas idosas </t>
  </si>
  <si>
    <t>Projeto de curadoria</t>
  </si>
  <si>
    <t>Instituição – projeto</t>
  </si>
  <si>
    <t>Breve descritivo</t>
  </si>
  <si>
    <r>
      <rPr>
        <sz val="10"/>
        <color rgb="FF002060"/>
        <rFont val="Verdana"/>
      </rPr>
      <t xml:space="preserve">PRAIA CLUBE - </t>
    </r>
    <r>
      <rPr>
        <b/>
        <sz val="10"/>
        <color rgb="FF002060"/>
        <rFont val="Verdana"/>
      </rPr>
      <t>Natação Paralimpica - Praia Clube V</t>
    </r>
  </si>
  <si>
    <t>O Projeto Natação Paralímpica 5 é uma iniciativa de alto rendimento do Praia Clube, em Uberlândia (MG), voltada à manutenção e ao aprimoramento de uma das equipes mais vitoriosas da natação paralímpica brasileira. Por meio da Lei de Incentivo Federal, oferece estrutura completa, equipe multidisciplinar e suporte a atletas com deficiência física, visual e intelectual para treinamentos e competições oficiais. O projeto maximiza a performance esportiva, promove inclusão social e fortalece Minas Gerais como referência na formação de atletas para a Seleção Brasileira.</t>
  </si>
  <si>
    <t>18 adultos atendidos</t>
  </si>
  <si>
    <r>
      <rPr>
        <sz val="10"/>
        <color rgb="FF002060"/>
        <rFont val="Verdana"/>
      </rPr>
      <t xml:space="preserve">Moura Projetos Artisticos e Culturais Ltda - </t>
    </r>
    <r>
      <rPr>
        <b/>
        <sz val="10"/>
        <color rgb="FF002060"/>
        <rFont val="Verdana"/>
      </rPr>
      <t>Reconexão Africanidades 2025</t>
    </r>
  </si>
  <si>
    <t>O Festival Reconexão Africanidades é um projeto cultural realizado em Belo Horizonte e Congonhas que promove shows, oficinas e ações de valorização das culturas afro-brasileiras, populares e urbanas. Com foco na atuação de profissionais negros e negras, fortalece expressões como congado, folia de reis e capoeira. A iniciativa amplia políticas afirmativas ao oferecer espaços de formação, fruição e difusão cultural.</t>
  </si>
  <si>
    <t xml:space="preserve">5 mil pessoas de público | 600 crianças e adolescentes atendidos </t>
  </si>
  <si>
    <r>
      <rPr>
        <sz val="10"/>
        <color rgb="FF002060"/>
        <rFont val="Verdana"/>
      </rPr>
      <t>Hospital Angelina Caron -</t>
    </r>
    <r>
      <rPr>
        <b/>
        <sz val="10"/>
        <color rgb="FF002060"/>
        <rFont val="Verdana"/>
      </rPr>
      <t xml:space="preserve"> Idoso 360 III</t>
    </r>
  </si>
  <si>
    <t>O Projeto Idoso 360 III busca entregar valor em saúde por meio de um cuidado integral e qualificado ao idoso atendido pela instituição. A iniciativa contribui para a redução das desigualdades entre a saúde pública e a privada, gerando impacto positivo na comunidade.</t>
  </si>
  <si>
    <t xml:space="preserve">32 mil idosos atendidos </t>
  </si>
  <si>
    <t>PR</t>
  </si>
  <si>
    <r>
      <rPr>
        <sz val="10"/>
        <color rgb="FF002060"/>
        <rFont val="Verdana"/>
      </rPr>
      <t>Hospital Angelina Caron -</t>
    </r>
    <r>
      <rPr>
        <b/>
        <sz val="10"/>
        <color rgb="FF002060"/>
        <rFont val="Verdana"/>
      </rPr>
      <t xml:space="preserve"> Infância 360</t>
    </r>
  </si>
  <si>
    <t>O Projeto Infância 360 busca entregar valor em saúde ao paciente infanto juvenil, 0-18 anos, atendido no Hospital Angelina Caron e está fundamentado com os pilares de: Assistência Assertiva Aprimoramento de Infraestrutura de Atendimento e Inovação Pesquisa e Difusão do Conhecimento O nível de complexidade exigido para atender o paciente infanto-juvenil envolve um preparo técnico refinado e minimalista dos profissionais envolvidos, bem como, demanda de infraestrutura de retaguarda, amparada em tecnologia e conforto, conferindo assim, qualidade e segurança ao paciente, além de reduzir o tempo de internação e de execução dos procedimentos e consequentemente diminuir a exposição do paciente a riscos desnecessários.</t>
  </si>
  <si>
    <t>16 mil crianças e adolescentes atendidos.</t>
  </si>
  <si>
    <r>
      <rPr>
        <sz val="10"/>
        <color rgb="FF002060"/>
        <rFont val="Verdana"/>
      </rPr>
      <t xml:space="preserve">Universo Produção Ltda - </t>
    </r>
    <r>
      <rPr>
        <b/>
        <sz val="10"/>
        <color rgb="FF002060"/>
        <rFont val="Verdana"/>
      </rPr>
      <t>28ª Mostra de Cinema de Tiradentes</t>
    </r>
  </si>
  <si>
    <t>Realizou uma mostra de cinema brasileiro contemporâneo que ofereceu uma programação diversificada, abrangente e gratuita apresentando ao público em geral a recente produção audiovisual brasileira em curtas e longas-metragens em pré-estreias e mostras temáticas e, ainda, ofereceu uma série de atividades formativas, reflexivas e de interação com o público - oficinas, seminário, diálogos e encontros com os profissionais, homenagem a personalidades do audiovisual e atrações artísticas contribuindo para o desenvolvimento social, humano e econômico.</t>
  </si>
  <si>
    <t>38 mil pessoas de público</t>
  </si>
  <si>
    <r>
      <rPr>
        <sz val="10"/>
        <color rgb="FF002060"/>
        <rFont val="Verdana"/>
      </rPr>
      <t xml:space="preserve">JMP Produçoes Artísticas Ltda - </t>
    </r>
    <r>
      <rPr>
        <b/>
        <sz val="10"/>
        <color rgb="FF002060"/>
        <rFont val="Verdana"/>
      </rPr>
      <t>RIO UPHILL</t>
    </r>
  </si>
  <si>
    <t>O projeto realiza a adaptação, produção e circulação do espetáculo de teatro musical “Rio Uphill”, com 48 apresentações em duas temporadas, no Rio de Janeiro e em São Paulo. Com 16 canções originais, o musical mistura ritmos brasileiros e influências da Broadway para contar a história de dois jovens de realidades sociais opostas. A obra aborda desigualdades sociais, encontros entre mundos distintos e escolhas que transformam destinos.</t>
  </si>
  <si>
    <t>20 mil pessoas de público</t>
  </si>
  <si>
    <t xml:space="preserve">RJ | SP </t>
  </si>
  <si>
    <r>
      <rPr>
        <sz val="10"/>
        <color rgb="FF002060"/>
        <rFont val="Verdana"/>
      </rPr>
      <t xml:space="preserve">Associação de Pais e Amigos dos Deficientes Físicos de Volta Redonda - </t>
    </r>
    <r>
      <rPr>
        <b/>
        <sz val="10"/>
        <color rgb="FF002060"/>
        <rFont val="Verdana"/>
      </rPr>
      <t>Integrar 2025</t>
    </r>
  </si>
  <si>
    <t>O Projeto Integrar promove a reabilitação e o convívio social de pessoas idosas com deficiência por meio de oficinas gratuitas de convivência e fortalecimento de vínculos, realizadas na sede da Apadefi. Com atuação multiprofissional nas áreas social, psicológica e de educação física, o projeto estimula qualidade de vida, autoestima, envelhecimento saudável e inclusão social.</t>
  </si>
  <si>
    <t>225 pessoas idosas com deficiência atendidas</t>
  </si>
  <si>
    <t xml:space="preserve">RJ </t>
  </si>
  <si>
    <r>
      <rPr>
        <sz val="10"/>
        <color rgb="FF002060"/>
        <rFont val="Verdana"/>
      </rPr>
      <t xml:space="preserve">BARUERI VOLLEYBALL CLUB - </t>
    </r>
    <r>
      <rPr>
        <b/>
        <sz val="10"/>
        <color rgb="FF002060"/>
        <rFont val="Verdana"/>
      </rPr>
      <t>BVC - BASE</t>
    </r>
  </si>
  <si>
    <t>O projeto promove a inclusão social de adolescentes por meio do esporte, com foco no público feminino. A iniciativa atua nas áreas de educação, saúde, relações sociais e enfrentamento das desigualdades. Também amplia oportunidades de desenvolvimento pessoal e crescimento profissional dentro e fora do esporte.</t>
  </si>
  <si>
    <t>50 meninas atendidas</t>
  </si>
  <si>
    <t xml:space="preserve">SP </t>
  </si>
  <si>
    <r>
      <rPr>
        <sz val="10"/>
        <color rgb="FF002060"/>
        <rFont val="Verdana"/>
      </rPr>
      <t xml:space="preserve">Associação de Pais e Amigos dos Deficientes Físicos de Volta Redonda (Apadefi) - </t>
    </r>
    <r>
      <rPr>
        <b/>
        <sz val="10"/>
        <color rgb="FF002060"/>
        <rFont val="Verdana"/>
      </rPr>
      <t>Reabilitar e Desenvolver III</t>
    </r>
  </si>
  <si>
    <t>O Projeto Reabilitar e Desenvolver III oferece atendimento gratuito e multidisciplinar a crianças e adolescentes com deficiência e transtornos do neurodesenvolvimento, na sede da Apadefi. Com execução de 12 meses, atende ao menos 40 usuários por mês, em contraturno escolar, por meio de terapias especializadas e ações de apoio às famílias. A iniciativa promove desenvolvimento global, melhoria da qualidade de vida e fortalecimento do processo de reabilitação, com gestão e prestações de contas aprovadas.</t>
  </si>
  <si>
    <t>75 crianças e adolescentes atendidas</t>
  </si>
  <si>
    <r>
      <rPr>
        <sz val="10"/>
        <color rgb="FF002060"/>
        <rFont val="Verdana"/>
      </rPr>
      <t>Unibes Cultural - Casa de Cultura de Israel -</t>
    </r>
    <r>
      <rPr>
        <b/>
        <sz val="10"/>
        <color rgb="FF002060"/>
        <rFont val="Verdana"/>
      </rPr>
      <t xml:space="preserve"> Unibes Cultural</t>
    </r>
  </si>
  <si>
    <t>Expressões Culturais da Unibes Cultural,  abrange uma ampla gama de manifestações artísticas, como artes visuais, fotografia, cinema, teatro, música, literatura, dança, artesanato, entre outras, não se limitando apenas à diversidade de linguagens, mas também aos seus aspectos geográficos e étnicos.</t>
  </si>
  <si>
    <t>50 mil pessoas de público</t>
  </si>
  <si>
    <t>SP</t>
  </si>
  <si>
    <r>
      <rPr>
        <sz val="10"/>
        <color rgb="FF002060"/>
        <rFont val="Verdana"/>
      </rPr>
      <t xml:space="preserve">Fundação Pio XII - </t>
    </r>
    <r>
      <rPr>
        <b/>
        <sz val="10"/>
        <color rgb="FF002060"/>
        <rFont val="Verdana"/>
      </rPr>
      <t>Amparo ao Idoso</t>
    </r>
  </si>
  <si>
    <t>O Projeto Amparo ao Idoso oferece atendimento integral, humanizado e gratuito a pessoas com mais de 60 anos em tratamento oncológico, em unidades distribuídas por todo o país. A iniciativa enfrenta as vulnerabilidades sociais geradas pela doença, como o empobrecimento e a exclusão social. O projeto garante apoio psicossocial aos pacientes e acompanhantes, com assistência em alimentação, medicamentos, estadia, reabilitação e atividades terapêuticas.</t>
  </si>
  <si>
    <t>147.904 pessoas idosas atendidas</t>
  </si>
  <si>
    <t xml:space="preserve">AC | AL | AP | BA | GO | MA | MG | MS | MT | PB | RO | RR | SE | SP | TO </t>
  </si>
  <si>
    <r>
      <rPr>
        <sz val="10"/>
        <color rgb="FF002060"/>
        <rFont val="Verdana"/>
      </rPr>
      <t>Centro Cultural Educacional e Beneficente Novo Horizonte -</t>
    </r>
    <r>
      <rPr>
        <b/>
        <sz val="10"/>
        <color rgb="FF002060"/>
        <rFont val="Verdana"/>
      </rPr>
      <t xml:space="preserve"> Mamãe e Eu 4º Edição</t>
    </r>
  </si>
  <si>
    <t xml:space="preserve">Projeto de Musicalização Infantil em creches públicas da cidade de são Paulo. Atende bebes e crianças de 6 meses a 3 anos e 11 meses com atividades lúdicas em que as crianças e bebes recebem estímulos sonoros através de diversos instrumentos. </t>
  </si>
  <si>
    <t xml:space="preserve">2.200 crianças e professores atendidos </t>
  </si>
  <si>
    <r>
      <rPr>
        <sz val="10"/>
        <color rgb="FF002060"/>
        <rFont val="Verdana"/>
      </rPr>
      <t xml:space="preserve">Fundação Pio XII - </t>
    </r>
    <r>
      <rPr>
        <b/>
        <sz val="10"/>
        <color rgb="FF002060"/>
        <rFont val="Verdana"/>
      </rPr>
      <t>Cuidar</t>
    </r>
  </si>
  <si>
    <t>O Projeto Cuidar custeia o tratamento de crianças e adolescentes com câncer no Hospital de Amor Infantojuvenil de Barretos, referência nacional em transplante pediátrico. Com equipe multidisciplinar, oferece atendimento humanizado, conforto e qualidade de vida a pacientes e familiares de todo o Brasil. A iniciativa também reduz os impactos sociais da doença, apoiando educação, segurança, relações sociais e a estabilidade econômica das famílias.</t>
  </si>
  <si>
    <t>11.808 pessoas atendidas</t>
  </si>
  <si>
    <r>
      <rPr>
        <sz val="10"/>
        <color rgb="FF002060"/>
        <rFont val="Verdana"/>
      </rPr>
      <t>Instituto Magia da Luta -</t>
    </r>
    <r>
      <rPr>
        <b/>
        <sz val="10"/>
        <color rgb="FF002060"/>
        <rFont val="Verdana"/>
      </rPr>
      <t xml:space="preserve"> No Ringue da Vida</t>
    </r>
  </si>
  <si>
    <t>O Projeto No Ringue da Vida atende crianças e adolescentes da Vila Torres, em Curitiba, utilizando as artes marciais como ferramenta de inclusão social e formação cidadã.</t>
  </si>
  <si>
    <t>60 crianças e adolescentes atendidas</t>
  </si>
  <si>
    <t xml:space="preserve">PR </t>
  </si>
  <si>
    <r>
      <rPr>
        <sz val="10"/>
        <color rgb="FF002060"/>
        <rFont val="Verdana"/>
      </rPr>
      <t xml:space="preserve">Associação Cultural e Beneficente Beith Lubavitch - </t>
    </r>
    <r>
      <rPr>
        <b/>
        <sz val="10"/>
        <color rgb="FF002060"/>
        <rFont val="Verdana"/>
      </rPr>
      <t>FESTA DAS LUZES 2025</t>
    </r>
  </si>
  <si>
    <t>O projeto visa a realização de oficinas de música e dança para crianças e jovens em situação de vulnerabilidade social, de até 17 anos de idade, culminando em uma apresentação artística. Serão realizadas aulas de ensino prático com instrumentos e musicalização, além de dança em diversos ritmos, promovendo a formação cultural dos participantes.</t>
  </si>
  <si>
    <t>2.000 crianças atendidas</t>
  </si>
  <si>
    <r>
      <rPr>
        <sz val="10"/>
        <color rgb="FF002060"/>
        <rFont val="Verdana"/>
      </rPr>
      <t xml:space="preserve">Associação Cultural e Beneficente Beith Lubavitch - </t>
    </r>
    <r>
      <rPr>
        <b/>
        <sz val="10"/>
        <color rgb="FF002060"/>
        <rFont val="Verdana"/>
      </rPr>
      <t>Música para todos</t>
    </r>
  </si>
  <si>
    <t xml:space="preserve"> Aulas de música com apresentação de fim de curso, através de um evento musical com os alunos para suas famílias, mostrando o que aprenderam ao longo do projeto.</t>
  </si>
  <si>
    <t xml:space="preserve">700 crianças atendidas </t>
  </si>
  <si>
    <r>
      <rPr>
        <sz val="10"/>
        <color rgb="FF002060"/>
        <rFont val="Verdana"/>
      </rPr>
      <t xml:space="preserve">Congregação Israelita Paulista - </t>
    </r>
    <r>
      <rPr>
        <b/>
        <sz val="10"/>
        <color rgb="FF002060"/>
        <rFont val="Verdana"/>
      </rPr>
      <t>Projeto Bianual "Diálogos V"</t>
    </r>
  </si>
  <si>
    <t>O projeto Bianual da CIP desenvolve uma ampla programação cultural e social, promovendo e democratizando o acesso livre à cultura, incentivando a diversidade de expressões artísticas, conectando pessoas e experiências únicas.</t>
  </si>
  <si>
    <t xml:space="preserve">11 mil pessoas de público </t>
  </si>
  <si>
    <r>
      <rPr>
        <sz val="10"/>
        <color rgb="FF002060"/>
        <rFont val="Verdana"/>
      </rPr>
      <t xml:space="preserve">ASSOCIAÇÃO CULTURAL BRASILEIRA KEHILAT ISRAEL - </t>
    </r>
    <r>
      <rPr>
        <b/>
        <sz val="10"/>
        <color rgb="FF002060"/>
        <rFont val="Verdana"/>
      </rPr>
      <t>Memorial do Holocausto e da Imigração Judaica</t>
    </r>
  </si>
  <si>
    <t>Trata-se da programação das ações do Memorial do Holocausto para o ano de 2025 (3 Exposições, 3 palestras e 1 produção e impressão do Livro Vozes do Holocausto VII)</t>
  </si>
  <si>
    <t xml:space="preserve"> 600 alunos atendidos | 18.584 de público</t>
  </si>
  <si>
    <r>
      <rPr>
        <sz val="10"/>
        <color rgb="FF002060"/>
        <rFont val="Verdana"/>
      </rPr>
      <t>Rede do Abraço -</t>
    </r>
    <r>
      <rPr>
        <b/>
        <sz val="10"/>
        <color rgb="FF002060"/>
        <rFont val="Verdana"/>
      </rPr>
      <t xml:space="preserve"> Rede EXtraordinaria</t>
    </r>
  </si>
  <si>
    <t>O projeto promove a inclusão produtiva por meio da formação empreendedora. Fortalece competências, autonomia e geração de renda dos participantes. A iniciativa cria oportunidades efetivas de impulsionamento e desenvolvimento sustentável.</t>
  </si>
  <si>
    <t xml:space="preserve">3.100 pessoas atendidos </t>
  </si>
  <si>
    <t>Fundação Bienal de São Paulo</t>
  </si>
  <si>
    <t>A 36ª Bienal de Arte de São Paulo (2025) contempla o planejamento, produção e realização integral do evento. O projeto abrange montagem, desmontagem, divulgação, registro e a execução de programas artísticos, educativos e editoriais. Inclui a contratação de equipes especializadas e todas as despesas necessárias para a plena realização da Bienal.</t>
  </si>
  <si>
    <t xml:space="preserve">74 mil pessoas de público </t>
  </si>
  <si>
    <r>
      <rPr>
        <sz val="10"/>
        <color rgb="FF002060"/>
        <rFont val="Verdana"/>
      </rPr>
      <t xml:space="preserve">ELYSIUM SOCIEDADE CULTURAL - </t>
    </r>
    <r>
      <rPr>
        <b/>
        <sz val="10"/>
        <color rgb="FF002060"/>
        <rFont val="Verdana"/>
      </rPr>
      <t>Restauração Do Conjunto Arquitetônico De Hospitalidade De Volta Redonda</t>
    </r>
  </si>
  <si>
    <t>Executar obras de manutenção e restauro, visando a melhor visibilidade e a preservação do bem tombado, além de adequações quanto à acessibilidade.</t>
  </si>
  <si>
    <t>Desenvolvimento da obra de restauração</t>
  </si>
  <si>
    <r>
      <rPr>
        <sz val="10"/>
        <color rgb="FF002060"/>
        <rFont val="Verdana"/>
      </rPr>
      <t xml:space="preserve">ELYSIUM SOCIEDADE CULTURAL - </t>
    </r>
    <r>
      <rPr>
        <b/>
        <sz val="10"/>
        <color rgb="FF002060"/>
        <rFont val="Verdana"/>
      </rPr>
      <t>Restauro Do Jockey Club De São Paulo</t>
    </r>
  </si>
  <si>
    <t>Execução de obras de manutenção e restauração do Jockey Club de São Paulo - tribuna 1, visando a preservação do bem tombado e adequações quanto à acessibilidade. Oficinas de educação cultural e patrimonial.</t>
  </si>
  <si>
    <t xml:space="preserve">50 jovens atendidos </t>
  </si>
  <si>
    <r>
      <rPr>
        <sz val="10"/>
        <color rgb="FF002060"/>
        <rFont val="Verdana"/>
      </rPr>
      <t xml:space="preserve">Fundação Faculdade Regional de Medicina de São José do Rio Preto - </t>
    </r>
    <r>
      <rPr>
        <b/>
        <sz val="10"/>
        <color rgb="FF002060"/>
        <rFont val="Verdana"/>
      </rPr>
      <t>PET CT - Inovação Tecnológica E Qualificação Diagnóstica</t>
    </r>
  </si>
  <si>
    <t>O Complexo FUNFARME, referência no atendimento oncológico pelo SUS, atualizou seu parque tecnológico com a aquisição de um novo equipamento PET-CT, substituindo o anterior que se encontrava em fase de obsolescência e com suporte técnico previsto para encerrar em 2027. Com o novo aparelho instalado, a capacidade foi ampliada em 105%, permitindo a realização de aproximadamente 1.800 exames anuais e reduzindo o tempo de espera para cerca de 30 dias, qualificando significativamente o diagnóstico e o tratamento dos pacientes oncológicos.</t>
  </si>
  <si>
    <t>50 exames realizados</t>
  </si>
  <si>
    <r>
      <rPr>
        <sz val="10"/>
        <color rgb="FF002060"/>
        <rFont val="Verdana"/>
      </rPr>
      <t xml:space="preserve">Instituto Chuí de Esportes - </t>
    </r>
    <r>
      <rPr>
        <b/>
        <sz val="10"/>
        <color rgb="FF002060"/>
        <rFont val="Verdana"/>
      </rPr>
      <t>Craque Cidadão - Ano 2</t>
    </r>
  </si>
  <si>
    <t>O Projeto Craque Cidadão – Ano 2 oferece aulas gratuitas de Futebol 7 Society e Futsal para 200 crianças e adolescentes de 5 a 17 anos em Arcos/MG, promovendo iniciação esportiva e inclusão social. Com metodologia pedagógica própria, as atividades semanais são conduzidas por profissionais qualificados e integram esporte, cidadania, hábitos saudáveis e convivência social.</t>
  </si>
  <si>
    <t>247 pessoas atendidas</t>
  </si>
  <si>
    <r>
      <rPr>
        <sz val="10"/>
        <color rgb="FF002060"/>
        <rFont val="Verdana"/>
      </rPr>
      <t xml:space="preserve">Instituto Chuí de Esportes - </t>
    </r>
    <r>
      <rPr>
        <b/>
        <sz val="10"/>
        <color rgb="FF002060"/>
        <rFont val="Verdana"/>
      </rPr>
      <t>Craque Cidadão - Unidade 2</t>
    </r>
  </si>
  <si>
    <t>O Projeto Craque Cidadão – Unidade 2 oferece aulas gratuitas de iniciação esportiva em futebol e futsal para crianças e adolescentes de 6 a 17 anos em Campos Novos Paulista/SP, com prioridade para estudantes da rede pública.</t>
  </si>
  <si>
    <t xml:space="preserve">121 crianças e adolescentes atendidas </t>
  </si>
  <si>
    <r>
      <rPr>
        <sz val="10"/>
        <color rgb="FF002060"/>
        <rFont val="Verdana"/>
      </rPr>
      <t xml:space="preserve">Associação de Pais e Amigos dos Deficientes Físicos de Volta Redonda - Apadefi - </t>
    </r>
    <r>
      <rPr>
        <b/>
        <sz val="10"/>
        <color rgb="FF002060"/>
        <rFont val="Verdana"/>
      </rPr>
      <t>Ampliando Capacidades 2023</t>
    </r>
  </si>
  <si>
    <t xml:space="preserve">O Projeto contempla a ampliação, quantitativa e qualitativa, da capacidade de atendimento da Apadefi na reabilitação de média complexidade de pessoas com deficiência física e intelectual de todas as faixas etárias. </t>
  </si>
  <si>
    <t>1.263 atendimentos gratuitos</t>
  </si>
  <si>
    <r>
      <rPr>
        <sz val="10"/>
        <color rgb="FF002060"/>
        <rFont val="Verdana"/>
      </rPr>
      <t>Unas- Uniao de Nucleos Associação do Moradore de Heliópolis e Região -</t>
    </r>
    <r>
      <rPr>
        <b/>
        <sz val="10"/>
        <color rgb="FF002060"/>
        <rFont val="Verdana"/>
      </rPr>
      <t xml:space="preserve"> Futsal Heliópolis </t>
    </r>
  </si>
  <si>
    <t>O Futsal Heliópolis é um projeto de esporte educacional voltado a crianças e adolescentes da comunidade de Heliópolis, promovendo o acesso ao futsal com caráter formativo. A iniciativa utiliza o esporte como ferramenta de inclusão social, desenvolvimento socioemocional e fortalecimento de valores como respeito, cooperação e cidadania.</t>
  </si>
  <si>
    <t>150 crianças e adolescentes atendidos</t>
  </si>
  <si>
    <r>
      <rPr>
        <sz val="10"/>
        <color rgb="FF002060"/>
        <rFont val="Verdana"/>
      </rPr>
      <t xml:space="preserve">UNAS Heliópolis e Região - </t>
    </r>
    <r>
      <rPr>
        <b/>
        <sz val="10"/>
        <color rgb="FF002060"/>
        <rFont val="Verdana"/>
      </rPr>
      <t>Ginástica Ritmica - Alcançando sonhos por meio do esporte</t>
    </r>
  </si>
  <si>
    <t>O projeto democratiza o acesso à prática esportiva, recreativa e de lazer por meio da Ginástica Rítmica formativa para crianças e adolescentes. A iniciativa promove o desenvolvimento integral ao integrar habilidades motoras, cognitivas, ritmo, expressão corporal e cidadania. Também fortalece a sociabilidade, a convivência comunitária e a construção de vínculos positivos, contribuindo para a qualidade de vida dos participantes.</t>
  </si>
  <si>
    <t xml:space="preserve">150 crianças adolescentes atendidos </t>
  </si>
  <si>
    <r>
      <rPr>
        <sz val="10"/>
        <color rgb="FF002060"/>
        <rFont val="Verdana"/>
      </rPr>
      <t xml:space="preserve">UNAS - União de Núcleos, Associações dos Moradores de Heliópolis e Região - </t>
    </r>
    <r>
      <rPr>
        <b/>
        <sz val="10"/>
        <color rgb="FF002060"/>
        <rFont val="Verdana"/>
      </rPr>
      <t xml:space="preserve">Futebol Heliópolis </t>
    </r>
  </si>
  <si>
    <t>O Projeto Futebol Heliópolis é uma iniciativa de esporte educacional da UNAS que atende crianças e adolescentes em situação de vulnerabilidade social, promovendo o acesso ao futebol com caráter formativo. Desenvolvido ao longo de 11 meses, o projeto utilizou metodologia do esporte educacional para fortalecer cidadania, convivência, valores sociais e desenvolvimento socioemocional. A iniciativa consolidou o esporte como ferramenta de inclusão e transformação social, fortalecendo vínculos comunitários e a rede de proteção no território de Heliópolis.</t>
  </si>
  <si>
    <t xml:space="preserve">150 crianças e adolescentes atendidos </t>
  </si>
  <si>
    <r>
      <rPr>
        <sz val="10"/>
        <color rgb="FF002060"/>
        <rFont val="Roboto"/>
      </rPr>
      <t xml:space="preserve">Associação dos Amigos do Museu Judaico no Estado de São Paulo - </t>
    </r>
    <r>
      <rPr>
        <b/>
        <sz val="10"/>
        <color rgb="FF002060"/>
        <rFont val="Roboto"/>
      </rPr>
      <t xml:space="preserve">Museu Judaico de São Paulo </t>
    </r>
  </si>
  <si>
    <t>O projeto "Plano Anual do Museu Judaico de São Paulo" tem como objetivo garantir a continuidade da programação cultural e das atividades do museu em 2024/2025. O plano inclui a realização de exposições temporárias como "Judeus na Amazônia", a manutenção das mostras de longa duração "Judeus no Brasil" e "Vida judaica", além da 3ª edição do Festival Literário (FLiMUJ). Também compreende o Programa de Educação e Participação e o projeto MUJ Repara, de combate a toda forma de preconceito.</t>
  </si>
  <si>
    <t>57 mil pessoas de público</t>
  </si>
  <si>
    <r>
      <rPr>
        <sz val="10"/>
        <color rgb="FF002060"/>
        <rFont val="Roboto"/>
      </rPr>
      <t xml:space="preserve">Emegê Produções Artísticas Ltda. - </t>
    </r>
    <r>
      <rPr>
        <b/>
        <sz val="10"/>
        <color rgb="FF002060"/>
        <rFont val="Roboto"/>
      </rPr>
      <t>Exposição Internacional: Água Pantanal Fogo</t>
    </r>
  </si>
  <si>
    <t>A exposição Água Pantanal Fogo, com curadoria de Eder Chiodetto e realização do Documenta Pantanal, reúne 80 fotografias de Luciano Candisani e Lalo de Almeida sobre a água e os incêndios no Pantanal. O projeto apresenta um olhar documental sobre a riqueza do bioma e os impactos das emergências climáticas recentes.</t>
  </si>
  <si>
    <t>80 mil pessoas de público</t>
  </si>
  <si>
    <r>
      <rPr>
        <sz val="10"/>
        <color rgb="FF002060"/>
        <rFont val="Roboto"/>
      </rPr>
      <t xml:space="preserve">Keren Chernizon - </t>
    </r>
    <r>
      <rPr>
        <b/>
        <sz val="10"/>
        <color rgb="FF002060"/>
        <rFont val="Roboto"/>
      </rPr>
      <t>SPIN Festival</t>
    </r>
  </si>
  <si>
    <t>SPIN Festival Internacional de Danca Contemporanea  ocorreu entre os dias 20 e 28 de fevereiro com uma programacao intensa de oficinas e espetaculos totalmente gratuitos.</t>
  </si>
  <si>
    <t>500 pessoas de público</t>
  </si>
  <si>
    <r>
      <rPr>
        <sz val="10"/>
        <color rgb="FF002060"/>
        <rFont val="Roboto"/>
      </rPr>
      <t xml:space="preserve">Ricardo Kalili - </t>
    </r>
    <r>
      <rPr>
        <b/>
        <sz val="10"/>
        <color rgb="FF002060"/>
        <rFont val="Roboto"/>
      </rPr>
      <t>Ao nosso encontro</t>
    </r>
  </si>
  <si>
    <t xml:space="preserve">Gravação de CD autoral  com distribuição gratuita dos mesmos e shows  gratuitos em CEUIs (Centro de estudos unificados) </t>
  </si>
  <si>
    <t>800 pessoas de público</t>
  </si>
  <si>
    <r>
      <rPr>
        <sz val="10"/>
        <color rgb="FF002060"/>
        <rFont val="Roboto"/>
      </rPr>
      <t xml:space="preserve">Hospital Pequeno Príncipe - </t>
    </r>
    <r>
      <rPr>
        <b/>
        <sz val="10"/>
        <color rgb="FF002060"/>
        <rFont val="Roboto"/>
      </rPr>
      <t>Pelo Direito a Vida IV</t>
    </r>
  </si>
  <si>
    <t>A iniciativa promove assistência hospitalar e ambulatorial qualificada, aliada à formação continuada de profissionais, pesquisa científica e inovação em saúde. Seu objetivo é garantir o direito à vida e à saúde, melhorar a qualidade do cuidado e contribuir para a redução da mortalidade infantil.</t>
  </si>
  <si>
    <t>14.453 crianças e adolescentes atendidas</t>
  </si>
  <si>
    <t>Lar São Vicente de Paulo</t>
  </si>
  <si>
    <t>Manutenção do Lar de Idosos.</t>
  </si>
  <si>
    <t>40 pessoas idosas atendidas</t>
  </si>
  <si>
    <t>GO</t>
  </si>
  <si>
    <t>Associação Nova Esperança</t>
  </si>
  <si>
    <t>Manutenção da Associação Nova Esperança</t>
  </si>
  <si>
    <t>20 pessoas atendidas</t>
  </si>
  <si>
    <t xml:space="preserve">GO </t>
  </si>
  <si>
    <r>
      <rPr>
        <sz val="10"/>
        <color rgb="FF002060"/>
        <rFont val="Roboto"/>
      </rPr>
      <t xml:space="preserve">Associação Movimenta Brasil - </t>
    </r>
    <r>
      <rPr>
        <b/>
        <sz val="10"/>
        <color rgb="FF002060"/>
        <rFont val="Roboto"/>
      </rPr>
      <t xml:space="preserve">Projeto + Esporte ANO VII </t>
    </r>
  </si>
  <si>
    <t xml:space="preserve">O projeto + Esporte VII deu continuidade ao atendimento orientado por profissional de educação física as crianças e adolescentes de Barroso nas oficinas de iniciação esportiva universal em futsal, handebol, basquetebol e voleibol. </t>
  </si>
  <si>
    <t>166 crianças e adolescentes atendidas</t>
  </si>
  <si>
    <t xml:space="preserve">MG </t>
  </si>
  <si>
    <r>
      <rPr>
        <sz val="10"/>
        <color rgb="FF002060"/>
        <rFont val="Roboto"/>
      </rPr>
      <t xml:space="preserve">Fundação Pio XII - </t>
    </r>
    <r>
      <rPr>
        <b/>
        <sz val="10"/>
        <color rgb="FF002060"/>
        <rFont val="Roboto"/>
      </rPr>
      <t>HA Molecular Onco</t>
    </r>
  </si>
  <si>
    <t>A iniciativa fortalece a segurança de dados, a bioinformática e a incorporação de tecnologias avançadas. Seu objetivo é aprimorar a prevenção, o diagnóstico e o tratamento oncológico com foco na oncologia de precisão.</t>
  </si>
  <si>
    <t>13.764 pessoas atendidas</t>
  </si>
  <si>
    <r>
      <rPr>
        <sz val="10"/>
        <color rgb="FF002060"/>
        <rFont val="Roboto"/>
      </rPr>
      <t xml:space="preserve">Associação Movimenta Brasil - </t>
    </r>
    <r>
      <rPr>
        <b/>
        <sz val="10"/>
        <color rgb="FF002060"/>
        <rFont val="Roboto"/>
      </rPr>
      <t xml:space="preserve">Show de Bola Brasil </t>
    </r>
  </si>
  <si>
    <t>O projeto Show de Bola Brasil deu continuidade ao atendimento orientado por profissional de educação física as crianças e adolescentes da Paraíba (Alhandra e Caaporã), nas oficinas de iniciação esportiva universal em futsal, handebol, basquetebol e voleibol.</t>
  </si>
  <si>
    <t>363 crianças atendidas</t>
  </si>
  <si>
    <t xml:space="preserve">MG | PB </t>
  </si>
  <si>
    <r>
      <rPr>
        <sz val="10"/>
        <color rgb="FF002060"/>
        <rFont val="Roboto"/>
      </rPr>
      <t xml:space="preserve">SOCIEDADE BENEF ISRAELITA BRASILEIRA TALMUD THORA - </t>
    </r>
    <r>
      <rPr>
        <b/>
        <sz val="10"/>
        <color rgb="FF002060"/>
        <rFont val="Roboto"/>
      </rPr>
      <t>Plano Bianual Talmud Thora</t>
    </r>
  </si>
  <si>
    <t xml:space="preserve">O Projeto Cerzindo é um espaço de acolhimento e formação em São Paulo voltado a refugiados, migrantes e pessoas em situação de vulnerabilidade social. A iniciativa oferece atendimento social humanizado, escuta qualificada e articulação com redes públicas e parceiros para acesso a direitos, serviços e oportunidades de trabalho. </t>
  </si>
  <si>
    <t>3.600 refugiados atendidos</t>
  </si>
  <si>
    <r>
      <rPr>
        <sz val="10"/>
        <color rgb="FF002060"/>
        <rFont val="Verdana"/>
      </rPr>
      <t>Fundação de Assistência Social de Anápolis - FASA -</t>
    </r>
    <r>
      <rPr>
        <b/>
        <sz val="10"/>
        <color rgb="FF002060"/>
        <rFont val="Verdana"/>
      </rPr>
      <t xml:space="preserve"> Acolhimento que Cura</t>
    </r>
  </si>
  <si>
    <t>A Santa Casa de Misericórdia de Anápolis é referência regional no atendimento integral e humanizado à gestante, oferecendo serviços de média e alta complexidade para mais de 1,3 milhão de habitantes do Centro-Norte de Goiás. Com maternidade estruturada, UTIs neonatal e pediátrica e equipe multiprofissional, garante partos seguros e resposta imediata a situações de risco, reduzindo a mortalidade materna e infantil. O projeto fortalece a proteção à vida, a inclusão social e o cuidado humanizado à mulher, especialmente às gestantes em situação de vulnerabilidade.</t>
  </si>
  <si>
    <t>18.972 atendimentos</t>
  </si>
  <si>
    <r>
      <rPr>
        <sz val="10"/>
        <color rgb="FF002060"/>
        <rFont val="Verdana"/>
      </rPr>
      <t xml:space="preserve">Fundação de Assistência Social de Anápolis - FASA - </t>
    </r>
    <r>
      <rPr>
        <b/>
        <sz val="10"/>
        <color rgb="FF002060"/>
        <rFont val="Verdana"/>
      </rPr>
      <t xml:space="preserve">Projeto Viver Melhor </t>
    </r>
  </si>
  <si>
    <t>Hospital filantrópico que oferece atendimento integral de média e alta complexidade à população idosa, com destaque para a oncologia,</t>
  </si>
  <si>
    <t>10.000 procedimentos realizados</t>
  </si>
  <si>
    <r>
      <rPr>
        <sz val="10"/>
        <color rgb="FF002060"/>
        <rFont val="Verdana"/>
      </rPr>
      <t xml:space="preserve">Rubim Produções Cultural e Eventos LTDA - </t>
    </r>
    <r>
      <rPr>
        <b/>
        <sz val="10"/>
        <color rgb="FF002060"/>
        <rFont val="Verdana"/>
      </rPr>
      <t>Projeto Teatro em Movimento - 24 Edição</t>
    </r>
  </si>
  <si>
    <t>O projeto Teatro em Movimento, promove há 24 anos a circulação de grandes montagens teatrais do eixo Rio–São Paulo para Belo Horizonte e outras cidades do país. A iniciativa descentraliza o acesso ao teatro de grande porte, fortalecendo a formação de público e a difusão cultural em diferentes regiões.</t>
  </si>
  <si>
    <t xml:space="preserve">915 pessoas atendidas </t>
  </si>
  <si>
    <r>
      <rPr>
        <sz val="10"/>
        <color rgb="FF002060"/>
        <rFont val="Verdana"/>
      </rPr>
      <t xml:space="preserve">DOCSP  - </t>
    </r>
    <r>
      <rPr>
        <b/>
        <sz val="10"/>
        <color rgb="FF002060"/>
        <rFont val="Verdana"/>
      </rPr>
      <t>DOCSP 2025 - Encontro Internacional de Documentário</t>
    </r>
  </si>
  <si>
    <t>O DOCSP - Encontro Internacional de Documentário de São Paulo - é um evento de capacitação, mercado e exibições para o desenvolvimento da cadeia produtiva do cinema documental no Brasil em diálogo com o público. A décima primeira edição do DOCSP foi realizada entre os dias 29 de julho e 13 de agosto de 2025.</t>
  </si>
  <si>
    <t>3.107 pessoas de público |  74 participantes em laboratórios presenciais</t>
  </si>
  <si>
    <r>
      <rPr>
        <sz val="10"/>
        <color rgb="FF002060"/>
        <rFont val="Verdana"/>
      </rPr>
      <t>Híbrida Arte e Cultura -</t>
    </r>
    <r>
      <rPr>
        <b/>
        <sz val="10"/>
        <color rgb="FF002060"/>
        <rFont val="Verdana"/>
      </rPr>
      <t xml:space="preserve"> João e Maria</t>
    </r>
  </si>
  <si>
    <t>João e Maria é uma ópera voltada ao público infantil e familiar que promove a formação de novos públicos para a música erudita e as artes cênicas, por meio de uma linguagem acessível e envolvente.</t>
  </si>
  <si>
    <t xml:space="preserve">9 mil pessoas de público </t>
  </si>
  <si>
    <t>APAE Anápolis</t>
  </si>
  <si>
    <t>O projeto tem como objetivo, ampliar os atendimentos em saúde para pessoas com deficiência intelectual e/ou múltipla, de  todas as idades, por meio da oferta de serviços especializados de reabilitação física, cognitiva e  social, garantindo maior autonomia, inclusão social e qualidade de vida aos usuários da APAE  Anápolis.</t>
  </si>
  <si>
    <t>51 atendimentos</t>
  </si>
  <si>
    <r>
      <rPr>
        <sz val="10"/>
        <color rgb="FF002060"/>
        <rFont val="Verdana"/>
      </rPr>
      <t xml:space="preserve">Associação Cultural para Desenvolvimento de tecnologias Humanas - </t>
    </r>
    <r>
      <rPr>
        <b/>
        <sz val="10"/>
        <color rgb="FF002060"/>
        <rFont val="Verdana"/>
      </rPr>
      <t>Cineclube Dagaz Cinestesia às Margens</t>
    </r>
  </si>
  <si>
    <t>O projeto Cinestesia às Margens é uma iniciativa audiovisual que promove exibições de filmes não comerciais como ferramenta de diálogo, reflexão e transformação social. Por meio de sessões seguidas de debates e escuta ativa, o projeto fortalece o pensamento crítico e a consciência cidadã em diferentes públicos.</t>
  </si>
  <si>
    <t>4.617 pessoas de público</t>
  </si>
  <si>
    <r>
      <rPr>
        <sz val="10"/>
        <color rgb="FF002060"/>
        <rFont val="Verdana"/>
      </rPr>
      <t xml:space="preserve">Associação Cultural para Desenvolvimento de Tecnologias Humanas - </t>
    </r>
    <r>
      <rPr>
        <b/>
        <sz val="10"/>
        <color rgb="FF002060"/>
        <rFont val="Verdana"/>
      </rPr>
      <t xml:space="preserve">Esporte Dagaz </t>
    </r>
  </si>
  <si>
    <t>O projeto promove atividades esportivas e ações formativas integradas para crianças, adolescentes e adultos em situação de vulnerabilidade na comunidade do Santo Agostinho, em Volta Redonda/RJ.</t>
  </si>
  <si>
    <t xml:space="preserve">900 pessoas atendidas </t>
  </si>
  <si>
    <t>CASA STEFAN ZWEIG</t>
  </si>
  <si>
    <t>As ações do plano anual visam preservar a memória de Stefan Zweig através do seu acervo, divulgar obras de outros refugiados que contribuíram para a cultura e as artes do país; oferecer atividades para 1.700 estudantes e professores por ano (visitas guiadas, aulas vivas de História).</t>
  </si>
  <si>
    <t xml:space="preserve">4,7 mil visitantes | 1508 capacitados </t>
  </si>
  <si>
    <t>O projeto atua na área esportiva com foco na formação e desenvolvimento de atletas. A iniciativa promove treinamento estruturado, valores esportivos e desenvolvimento integral. Contribui para a preparação técnica, social e cidadã dos participantes.</t>
  </si>
  <si>
    <t>40 adolescentes atendidos</t>
  </si>
  <si>
    <r>
      <rPr>
        <sz val="10"/>
        <color rgb="FF002060"/>
        <rFont val="Verdana"/>
      </rPr>
      <t xml:space="preserve">MBYÁ Produções Ltda - </t>
    </r>
    <r>
      <rPr>
        <b/>
        <sz val="10"/>
        <color rgb="FF002060"/>
        <rFont val="Verdana"/>
      </rPr>
      <t>Luar na Praça</t>
    </r>
  </si>
  <si>
    <r>
      <rPr>
        <sz val="10"/>
        <color theme="1"/>
        <rFont val="Verdana"/>
      </rPr>
      <t xml:space="preserve">O projeto cultural </t>
    </r>
    <r>
      <rPr>
        <b/>
        <sz val="10"/>
        <color theme="1"/>
        <rFont val="Verdana"/>
      </rPr>
      <t>Luar na Praça</t>
    </r>
    <r>
      <rPr>
        <sz val="10"/>
        <color theme="1"/>
        <rFont val="Verdana"/>
      </rPr>
      <t xml:space="preserve"> é um evento realizado em Barroso/MG que promove o acesso democrático à arte e à música e valoriza a cultura local.</t>
    </r>
  </si>
  <si>
    <t>2.300 pessoas de público</t>
  </si>
  <si>
    <r>
      <rPr>
        <sz val="10"/>
        <color rgb="FF002060"/>
        <rFont val="Verdana"/>
      </rPr>
      <t xml:space="preserve">Caye - Gestão e Produção Cultural - </t>
    </r>
    <r>
      <rPr>
        <b/>
        <sz val="10"/>
        <color rgb="FF002060"/>
        <rFont val="Verdana"/>
      </rPr>
      <t>Lendas africanas nas escolas 4ª ed</t>
    </r>
  </si>
  <si>
    <t>O projeto promove a circulação do repertório “Lendas Africanas nas Escolas” por meio de 15 apresentações gratuitas em sete cidades do Rio Grande do Sul. A iniciativa inclui 11 apresentações da peça “Contos de Ananse” e 4 sessões de contação de histórias “A Lenda do Baobá e da Hiena”.</t>
  </si>
  <si>
    <t xml:space="preserve">1.123 alunos atendidos </t>
  </si>
  <si>
    <t>RS</t>
  </si>
  <si>
    <r>
      <rPr>
        <sz val="10"/>
        <color rgb="FF002060"/>
        <rFont val="Verdana"/>
      </rPr>
      <t xml:space="preserve">MORRINHOS FUTEBOL CLUBE - </t>
    </r>
    <r>
      <rPr>
        <b/>
        <sz val="10"/>
        <color rgb="FF002060"/>
        <rFont val="Verdana"/>
      </rPr>
      <t>MORRINHOS ACADEMY</t>
    </r>
  </si>
  <si>
    <t>O Projeto Morrinhos Academy é uma iniciativa social e esportiva do Morrinhos Futebol Clube voltada à inclusão de crianças e adolescentes de 10 a 16 anos por meio do futebol orientado. O projeto alia treinamento esportivo, educação cidadã e formação humana, promovendo valores como disciplina, respeito e trabalho em equipe em ambiente seguro e supervisionado.</t>
  </si>
  <si>
    <t>90 crianças atendidas</t>
  </si>
  <si>
    <r>
      <rPr>
        <sz val="10"/>
        <color rgb="FF002060"/>
        <rFont val="Verdana"/>
      </rPr>
      <t xml:space="preserve">Associação Nova Esperança - </t>
    </r>
    <r>
      <rPr>
        <b/>
        <sz val="10"/>
        <color rgb="FF002060"/>
        <rFont val="Verdana"/>
      </rPr>
      <t xml:space="preserve">Associação Nova Esperança </t>
    </r>
  </si>
  <si>
    <t xml:space="preserve">Plano anual de manutenção das atividades do projeto. Prevenção ao uso de drogas em adolescentes. </t>
  </si>
  <si>
    <t xml:space="preserve">39 adolescentes atendidos </t>
  </si>
  <si>
    <t>GRAACC</t>
  </si>
  <si>
    <t>O GRAACC é uma instituição de referência no tratamento do câncer infantojuvenil, criada para oferecer às crianças e adolescentes no Brasil o mesmo padrão de cuidado dos países desenvolvidos. Com atendimento baseado em ciência, ética e cuidado integral centrado no paciente e na família, garante as melhores chances de cura com qualidade de vida.</t>
  </si>
  <si>
    <t xml:space="preserve">370 crianças e adolescentes atendidos </t>
  </si>
  <si>
    <r>
      <rPr>
        <sz val="10"/>
        <color rgb="FF002060"/>
        <rFont val="Verdana"/>
      </rPr>
      <t xml:space="preserve">Assoc benef brasileira yeshiva tomchei tmimim - </t>
    </r>
    <r>
      <rPr>
        <b/>
        <sz val="10"/>
        <color rgb="FF002060"/>
        <rFont val="Verdana"/>
      </rPr>
      <t xml:space="preserve">Livro dos tempos </t>
    </r>
  </si>
  <si>
    <t>O estudo do livro de Maimônides aborda temas atuais que orientam para uma vida saudável, ética e equilibrada. A obra oferece reflexões práticas que contribuem para o bem-estar físico, mental e moral.</t>
  </si>
  <si>
    <t xml:space="preserve">2800 crianças e adolescentes atendidos </t>
  </si>
  <si>
    <t xml:space="preserve">RJ | RS | SP </t>
  </si>
  <si>
    <r>
      <rPr>
        <sz val="10"/>
        <color rgb="FF002060"/>
        <rFont val="Verdana"/>
      </rPr>
      <t xml:space="preserve">Sistema Educativo Creche ASSOPOC - </t>
    </r>
    <r>
      <rPr>
        <b/>
        <sz val="10"/>
        <color rgb="FF002060"/>
        <rFont val="Verdana"/>
      </rPr>
      <t>Ser Criança</t>
    </r>
  </si>
  <si>
    <t>O objetivo do projeto é proporcionar às crianças assistidas acesso ao conhecimento, à educação e à cultura, promovendo a inclusão e fortalecendo o aprendizado, o desenvolvimento cognitivo, as relações interpessoais e a criatividade.</t>
  </si>
  <si>
    <t>280 crianças atendidas</t>
  </si>
  <si>
    <r>
      <rPr>
        <sz val="10"/>
        <color rgb="FF002060"/>
        <rFont val="Verdana"/>
      </rPr>
      <t xml:space="preserve">Fundação Pio XII - </t>
    </r>
    <r>
      <rPr>
        <b/>
        <sz val="10"/>
        <color rgb="FF002060"/>
        <rFont val="Verdana"/>
      </rPr>
      <t>CUIDAR</t>
    </r>
  </si>
  <si>
    <t>O projeto Cuidar tem como objetivo o atendimento biopsicossocial gratuito de crianças e adolescentes com câncer no Hospital de Amor Infantojuvenil em Barretos SP, a proposta do projeto vai além do tratamento oncológico, a instituição reconhece que a presença e o apoio dos familiares são essenciais no processo de tratamento da criança, o projeto cria um ambiente acolhedor e propício para que pais e irmãos estejam presentes na vida da criança.</t>
  </si>
  <si>
    <t>11.808 pacientes atendidos</t>
  </si>
  <si>
    <r>
      <rPr>
        <sz val="10"/>
        <color rgb="FF002060"/>
        <rFont val="Verdana"/>
      </rPr>
      <t xml:space="preserve">Associação de Pais e Amigos dos Excepcionais - APAE de Crucilândia - </t>
    </r>
    <r>
      <rPr>
        <b/>
        <sz val="10"/>
        <color rgb="FF002060"/>
        <rFont val="Verdana"/>
      </rPr>
      <t>Integração</t>
    </r>
  </si>
  <si>
    <t>O projeto Integração, promove à criança e adolescente PCD o acompanhamento e atendimento por meio de uma equipe interdisciplinar, permitindo que tenha acesso aos tratamentos e cuidados necessários para que tenham qualidade de vida e inclusão a sociedade, como a reabilitação/habilitação e a equoterapia.</t>
  </si>
  <si>
    <t>50 crianças e adolescentes com deficiência atendidas</t>
  </si>
  <si>
    <r>
      <rPr>
        <sz val="10"/>
        <color rgb="FF002060"/>
        <rFont val="Verdana"/>
      </rPr>
      <t xml:space="preserve">ASSOCIAÇÃO CULTURAL E BENEFICENTE BEIT LUBAVTICH - </t>
    </r>
    <r>
      <rPr>
        <b/>
        <sz val="10"/>
        <color rgb="FF002060"/>
        <rFont val="Verdana"/>
      </rPr>
      <t>SOUND OF MUSIC IV</t>
    </r>
  </si>
  <si>
    <t>O projeto visa a realização de oficinas de música para crianças em situação de vulnerabilidade social, de até 15anos de idade, culminando em uma apresentação musical. Serão realizadas aulas de ensino prático cominstrumentos e musicalização, permitindo que as atividades relacionadas à Educação Musical promovam a formaçãocultural dos participantes ainda na fase infantil.</t>
  </si>
  <si>
    <t>192 alunos atendidos</t>
  </si>
  <si>
    <r>
      <rPr>
        <sz val="10"/>
        <color rgb="FF002060"/>
        <rFont val="Verdana"/>
      </rPr>
      <t xml:space="preserve">ASSOPOC – Associação dos Protetores das Pessoas Carentes – Lar São Geraldo - ILPI - </t>
    </r>
    <r>
      <rPr>
        <b/>
        <sz val="10"/>
        <color rgb="FF002060"/>
        <rFont val="Verdana"/>
      </rPr>
      <t>Mais Viver</t>
    </r>
  </si>
  <si>
    <t>Promover cuidado e atenção as pessoas idosas acolhidas no Lar São Geraldo, com atendimento multidisciplinar e estrutura de atendimento e serviços, permitindo que tenham atendimento de excelência e a garantia dos seus direitos fundamentais.</t>
  </si>
  <si>
    <t xml:space="preserve">160 pessoas idosas atendidas </t>
  </si>
  <si>
    <r>
      <rPr>
        <sz val="10"/>
        <color rgb="FF002060"/>
        <rFont val="Verdana"/>
      </rPr>
      <t>Fundação Pio XII -</t>
    </r>
    <r>
      <rPr>
        <b/>
        <sz val="10"/>
        <color rgb="FF002060"/>
        <rFont val="Verdana"/>
      </rPr>
      <t xml:space="preserve"> Hospital de Amor</t>
    </r>
  </si>
  <si>
    <t>Ampliar e inovar o diagnóstico molecular no Hospital de Amor, integrando tecnologia genéticas de ponta, com bioinformática e aprimorando a segurança da informação, visando uma prevenção e oncologia de precisão com cobertura em todo o território nacional.</t>
  </si>
  <si>
    <t>22692 exames realizados</t>
  </si>
  <si>
    <r>
      <rPr>
        <sz val="10"/>
        <color rgb="FF002060"/>
        <rFont val="Verdana"/>
      </rPr>
      <t xml:space="preserve">Associação Cultural Brasileira Kehilat Israel - </t>
    </r>
    <r>
      <rPr>
        <b/>
        <sz val="10"/>
        <color rgb="FF002060"/>
        <rFont val="Verdana"/>
      </rPr>
      <t>Anne Frank House Brasil</t>
    </r>
  </si>
  <si>
    <t>Ampliação do Memorial do Holocausto, que no prédio anexo ao Memorial, abrigará Casa de Anne Frank (uma réplica da "Casa de Anne Frank - Holanda)</t>
  </si>
  <si>
    <r>
      <rPr>
        <sz val="10"/>
        <color rgb="FF002060"/>
        <rFont val="Verdana"/>
      </rPr>
      <t xml:space="preserve">Associação Aldeia da Paz - </t>
    </r>
    <r>
      <rPr>
        <b/>
        <sz val="10"/>
        <color rgb="FF002060"/>
        <rFont val="Verdana"/>
      </rPr>
      <t>Bem Estar Físico e melhoria da qualidade de vida das institucionalizadas</t>
    </r>
  </si>
  <si>
    <t>O projeto garante a contratação e manutenção de profissionais de saúde para o cuidado de 24 idosas residentes na ILPI Casa das Avós, em Pirenópolis/GO.</t>
  </si>
  <si>
    <t>27 pessoas idosas atendidas</t>
  </si>
  <si>
    <r>
      <rPr>
        <sz val="10"/>
        <color rgb="FF002060"/>
        <rFont val="Verdana"/>
      </rPr>
      <t>CENTRO DE ESTUDOS E CULTURA MIDRASH -</t>
    </r>
    <r>
      <rPr>
        <b/>
        <sz val="10"/>
        <color rgb="FF002060"/>
        <rFont val="Verdana"/>
      </rPr>
      <t xml:space="preserve"> CENTRO DE ESTUDOS E CULTURA MIDRASH</t>
    </r>
  </si>
  <si>
    <t>O projeto visa à manutenção das atividades culturais presenciais e virtuais do Centro de Estudos e Cultura Midrash ao longo de 2025. A iniciativa promove ações multiculturais nas áreas cênica, musical, literária, audiovisual e de artes visuais.</t>
  </si>
  <si>
    <t>8.040 pessoas atendidas</t>
  </si>
  <si>
    <r>
      <rPr>
        <sz val="10"/>
        <color rgb="FF002060"/>
        <rFont val="Verdana"/>
      </rPr>
      <t>SPIN Cultural -</t>
    </r>
    <r>
      <rPr>
        <b/>
        <sz val="10"/>
        <color rgb="FF002060"/>
        <rFont val="Verdana"/>
      </rPr>
      <t>Mostra Internacional Dança Contemporânea (festival de dança)</t>
    </r>
  </si>
  <si>
    <t>O Festival Internacional de Dança Contemporânea SPIN foi realizado de 20 a 28 de fevereiro de 2025, com oito dias de programação gratuita. O evento reuniu shows, performances, debates, mostra de filmes de dança e workshops. O festival foi um sucesso de público, com classes lotadas e ingressos esgotados para todos os espetáculos.</t>
  </si>
  <si>
    <t>200 alunos atendidos | 700 pessoas de público</t>
  </si>
  <si>
    <r>
      <rPr>
        <sz val="10"/>
        <color rgb="FF002060"/>
        <rFont val="Verdana"/>
      </rPr>
      <t xml:space="preserve">Brasil Imagem Produção e Comunicação Ltda. - </t>
    </r>
    <r>
      <rPr>
        <b/>
        <sz val="10"/>
        <color rgb="FF002060"/>
        <rFont val="Verdana"/>
      </rPr>
      <t>FestFoto 2025 - Festival Internacional de Fotografia de Porto Alegre</t>
    </r>
  </si>
  <si>
    <t>O FestFoto 2025, com o tema “Linha D’Água”, realizou exposições fotográficas ao ar livre na Praça da Alfândega e mostras individuais no Espaço Força e Luz, reunindo artistas convidados e selecionados por convocatória. O projeto contou com exposições coletivas e individuais, totalizando mais de 80 fotografias, além de seis palestras transmitidas ao vivo com interação do público.</t>
  </si>
  <si>
    <t>5.627 pessoas de público</t>
  </si>
  <si>
    <t xml:space="preserve">RS </t>
  </si>
  <si>
    <t>Fundação Força e Luz</t>
  </si>
  <si>
    <t>O Plano Anual do Espaço Força e Luz - 2025 teve como objetivo disponibilizar gratuitamente para realização de projetos culturais 5 salas, totalizando 4.050 turnos ao longo do ano, no Edifício Força e Luz, patrimônio tombado pelo IPHAE-RS. Além disso, o projeto inclui a realização de 2 exposições selecionadas por edital com inscrição gratuita, 14 oficinas, 8 palestras e 5 apresentações musicais, todas de acesso livre ao público.</t>
  </si>
  <si>
    <t>64.029 pessoas de público</t>
  </si>
  <si>
    <r>
      <rPr>
        <sz val="10"/>
        <color rgb="FF002060"/>
        <rFont val="Verdana"/>
      </rPr>
      <t>ASSOCIAÇÃO CULTURAL FOFOCAS DE TEATRO -</t>
    </r>
    <r>
      <rPr>
        <b/>
        <sz val="10"/>
        <color rgb="FF002060"/>
        <rFont val="Verdana"/>
      </rPr>
      <t xml:space="preserve"> NATAL ESTRELADO ITINERANTE</t>
    </r>
  </si>
  <si>
    <t>O projeto Natal Estrelado Itinerante entregou para a população de Barroso diversas atividades culturais como Cortejos Natalinos, Casa do Papai Noel, Apresentações Teatrais, Cinema ao Ar livre, Shows do Papai Noel e Banda, Shows musicais de artistas locais. Além do centro da cidades receberam também atividades culturais 04 bairros periféricos e 02 povoados rurais de Barroso.</t>
  </si>
  <si>
    <t>8 mil pessoas de público</t>
  </si>
  <si>
    <r>
      <rPr>
        <sz val="10"/>
        <color rgb="FF002060"/>
        <rFont val="Verdana"/>
      </rPr>
      <t>Instituto Global Attitude -</t>
    </r>
    <r>
      <rPr>
        <b/>
        <sz val="10"/>
        <color rgb="FF002060"/>
        <rFont val="Verdana"/>
      </rPr>
      <t xml:space="preserve"> Copa Estag</t>
    </r>
  </si>
  <si>
    <t>O projeto tem como objeto a realização de um Campeonato Amador das modalidades de Futebol, Futevôlei, Beach Tennis, Tennis e Vôlei de Praia na cidade de São Paulo – SP. Promovendo a inclusão social e a cidadania por meio da realização de um torneio esportivo, incentivando a prática esportiva contínua entre jovens de 18 a 25 anos e criando um ambiente de valorização do esporte como ferramenta de desenvolvimento humano.</t>
  </si>
  <si>
    <t xml:space="preserve">50 adolescentes atendidos </t>
  </si>
  <si>
    <r>
      <rPr>
        <sz val="10"/>
        <color rgb="FF002060"/>
        <rFont val="Verdana"/>
      </rPr>
      <t xml:space="preserve">Instituto Thiago Pereira - </t>
    </r>
    <r>
      <rPr>
        <b/>
        <sz val="10"/>
        <color rgb="FF002060"/>
        <rFont val="Verdana"/>
      </rPr>
      <t>Nadando com Thiago Pereira</t>
    </r>
  </si>
  <si>
    <t xml:space="preserve">Aproximar crianças de 7 a 17 anos com o meio aquático de forma saudável, através da iniciação à prática da natação e o ensino das técnicas necessárias (braçadas, travessia da piscina etc.). </t>
  </si>
  <si>
    <t>360 crianças e adolescentes atendidas</t>
  </si>
  <si>
    <r>
      <rPr>
        <sz val="10"/>
        <color rgb="FF002060"/>
        <rFont val="Verdana"/>
      </rPr>
      <t xml:space="preserve">Anaís Della Crocce - </t>
    </r>
    <r>
      <rPr>
        <b/>
        <sz val="10"/>
        <color rgb="FF002060"/>
        <rFont val="Verdana"/>
      </rPr>
      <t>Mostra CineCidade</t>
    </r>
  </si>
  <si>
    <t>A CineCidade é uma mostra de cinema itinerante que que visa a formação e mobilização de público para o consumo do audiovisual brasileiro, trazendo em sua programação obras de suma importância para o cinema nacional.</t>
  </si>
  <si>
    <t>Exibição pública</t>
  </si>
  <si>
    <t>Riscos Transitórios e Físicos - Grupo CSN e CSN Mineração</t>
  </si>
  <si>
    <t>Riscos Transitórios</t>
  </si>
  <si>
    <t>RT1 - Aumento da exposição a importação de aço no Brasil</t>
  </si>
  <si>
    <t>Fator de Risco</t>
  </si>
  <si>
    <r>
      <rPr>
        <b/>
        <sz val="10"/>
        <color rgb="FF01438F"/>
        <rFont val="Verdana"/>
      </rPr>
      <t xml:space="preserve">FRT1 </t>
    </r>
    <r>
      <rPr>
        <sz val="10"/>
        <color theme="1"/>
        <rFont val="Verdana"/>
      </rPr>
      <t xml:space="preserve"> Entrada de produtos com alta emissão de carbono no Brasil, impacto indireto em função da nova regulação do CBAM na Europa.</t>
    </r>
  </si>
  <si>
    <t>Descritivo do risco e seus fatores</t>
  </si>
  <si>
    <t>Com a entrada em vigor de mecanismos como o CBAM na Europa, existe o risco de redirecionamento de matérias-primas com alta intensidade de carbono — como aço, cimento e outros insumos industriais — para mercados menos regulados, como o Brasil. Esse movimento pode resultar em um aumento importação de produtos de baixo custo, porém com alto conteúdo de emissões, pressionando a competitividade das empresas nacionais. Para a CSN, esse cenário representa um risco indireto, pois pode impactar preços de mercado, margens operacionais e o market-share no curto, médio e longo prazo. Caso não sejam implementadas medidas de defesa comercial, o Brasil será um mercado exposto a entrada desse tipo de material.</t>
  </si>
  <si>
    <t>Fatores de incertezas na modelagem</t>
  </si>
  <si>
    <t>Exposição do Brasil ao risco, custo do projeto sobre o aço, possíveis medidas de defesa comercial no Brasil e no exterior, preço do carbono no EU-ETS e impacto no custo do aço importado.</t>
  </si>
  <si>
    <t>Estratégia e medidas de mitigação</t>
  </si>
  <si>
    <t>Com o intuito de mitigar os efeitos indiretos relacionados ao CBAM, a Companhia possui duas frentes principais de atuação: a busca por redução de custos por meio de investimentos que aumentem a sua eficiência operacional e o advocacy voltado à adoção de medidas de defesa comercial. Para manter o seu custo competitivo unidade Usina Presidente Vargas (UPV) pode avançar com projetos estruturados relacionados a melhora na eficiência energética, investimentos em eficiência operacional e digitalização dos processos industriais (como o uso de sensores e automação), além da aplicação de metodologias de melhoria contínua, como Lean e Six Sigma. Tais iniciativas não apenas reduzem os custos unitários como também contribuem para a diminuição das emissões, fortalecendo a competitividade da Companhia nos mercados interno e externo. Através do advocacy em defesa comercial, a CSN pode mitigar os riscos associados ao aumento da importação de aço com alta intensidade de emissões, que deve se intensificar a partir de 2026 com início do CBAM. Como exemplo de ação a ser adotada, em 2024, a partir de um pleito da CSN,  a indústria nacional foi beneficiada por medidas de defesa comercial, como a imposição de um direito antidumping provisório de 40% sobre a folha metálica importada da China, medida que ajudou a reduzir a pressão das importações e fortalecer a posição competitiva da Companhia.</t>
  </si>
  <si>
    <t>Horizonte Temporal¹</t>
  </si>
  <si>
    <t>Curto, médio e longo prazo</t>
  </si>
  <si>
    <t>Taxonomia</t>
  </si>
  <si>
    <r>
      <rPr>
        <b/>
        <sz val="10"/>
        <color rgb="FF01438F"/>
        <rFont val="Verdana"/>
      </rPr>
      <t>Transição</t>
    </r>
    <r>
      <rPr>
        <sz val="10"/>
        <color rgb="FF000000"/>
        <rFont val="Verdana"/>
      </rPr>
      <t xml:space="preserve"> - Mercado</t>
    </r>
  </si>
  <si>
    <t>Elos da cadeia²</t>
  </si>
  <si>
    <t>Cadeia de Fornecedores</t>
  </si>
  <si>
    <t>Lógistica - Upstream</t>
  </si>
  <si>
    <t>Operações Diretas</t>
  </si>
  <si>
    <t>x</t>
  </si>
  <si>
    <t>Lógistica -Downstream</t>
  </si>
  <si>
    <t>Clientes</t>
  </si>
  <si>
    <t>Comunidade Local</t>
  </si>
  <si>
    <t>Segmento com maior vulnerabilidade ao risco³</t>
  </si>
  <si>
    <t>Segmento com menor vulnerabilidade ao risco⁴</t>
  </si>
  <si>
    <t>Nenhuma</t>
  </si>
  <si>
    <r>
      <rPr>
        <sz val="10"/>
        <color rgb="FF002060"/>
        <rFont val="Verdana"/>
      </rPr>
      <t>Faixa de valor do impacto financeiro estimado</t>
    </r>
    <r>
      <rPr>
        <vertAlign val="superscript"/>
        <sz val="10"/>
        <color rgb="FF002060"/>
        <rFont val="Verdana"/>
      </rPr>
      <t>5</t>
    </r>
  </si>
  <si>
    <r>
      <rPr>
        <b/>
        <sz val="10"/>
        <color theme="0"/>
        <rFont val="Verdana"/>
      </rPr>
      <t>Cenário Climático</t>
    </r>
    <r>
      <rPr>
        <b/>
        <vertAlign val="superscript"/>
        <sz val="10"/>
        <color theme="0"/>
        <rFont val="Verdana"/>
      </rPr>
      <t>6</t>
    </r>
  </si>
  <si>
    <t>Curto</t>
  </si>
  <si>
    <t>Médio</t>
  </si>
  <si>
    <t>Longo</t>
  </si>
  <si>
    <t>(HVS)</t>
  </si>
  <si>
    <t>&lt; R$ 100 MM</t>
  </si>
  <si>
    <t>&lt; R$ 250 MM</t>
  </si>
  <si>
    <t>&gt; R$ 500 MM</t>
  </si>
  <si>
    <t>(SOF)</t>
  </si>
  <si>
    <t>(LCE)</t>
  </si>
  <si>
    <t>¹Horizonte temporal: curto prazo (1-3 anos), médio prazo (4-6 anos) e longo prazo (7-25 anos).
² No item "Elos da Cadeia" é analisado onde o risco poderá impactar o negócio
³ Nesse item foram identificados os segmentos cujo o fator de risco foi classificado como altarmente relevante
⁴ Nesse item foram identificados os segmentos cujo o fator de risco foi classificado como alto ou médio
5 As faixas da tabela  indicam o valor médio anualizado do risco durante o horizonte temporal analisado, considerando apenas os fatores de riscos de alta relevância.
6 High Vulnerability Society (HVS); Stay on the Fence (SOF); Low Carbon Economy (LCE).</t>
  </si>
  <si>
    <t>RT2 - Precificação de carbono no Brasil (SBCE)</t>
  </si>
  <si>
    <r>
      <rPr>
        <b/>
        <sz val="10"/>
        <color rgb="FF01438F"/>
        <rFont val="Verdana"/>
      </rPr>
      <t xml:space="preserve">FRT2 </t>
    </r>
    <r>
      <rPr>
        <sz val="10"/>
        <color theme="1"/>
        <rFont val="Verdana"/>
      </rPr>
      <t xml:space="preserve">Implementação do Sistema Brasileiro de Comércio de Emissão (SBCE)
</t>
    </r>
    <r>
      <rPr>
        <b/>
        <sz val="10"/>
        <color rgb="FF01438F"/>
        <rFont val="Verdana"/>
      </rPr>
      <t>FRT3</t>
    </r>
    <r>
      <rPr>
        <sz val="10"/>
        <color theme="1"/>
        <rFont val="Verdana"/>
      </rPr>
      <t xml:space="preserve"> Implementação do Sistema Brasileiro de Comércio de Emissão (SBCE)
</t>
    </r>
    <r>
      <rPr>
        <b/>
        <sz val="10"/>
        <color rgb="FF01438F"/>
        <rFont val="Verdana"/>
      </rPr>
      <t>FRT4</t>
    </r>
    <r>
      <rPr>
        <sz val="10"/>
        <color theme="1"/>
        <rFont val="Verdana"/>
      </rPr>
      <t xml:space="preserve"> Expansão ou aquisição de ativos intensos em emissões de carbono</t>
    </r>
  </si>
  <si>
    <t>O Sistema Brasileiro de Comércio de Emissões (SBCE) tem o objetivo de cumprir as metas da Política Nacional de Mudanças Climáticas, assim como metas assumidas pelo Brasil no âmbito do Acordo de Paris. Por meio da Lei Nº 15.042, o SBCE foi estabelecido com um mecanismo de precificação de carbono semelhante ao EU-ETS da Europa. O SBCE considera elementos característicos de um SCE (Sistema de Comércio de Emissão): limite de emissões, critérios de alocação dos direitos de emissão, limiares de atividades reguladas, ciclo de compliance e obrigações dos agentes regulados, governança, mecanismos de estabilização de preço e de promoção de competitividade, uso de receitas, possibilidade de utilização de offsets e penalidades. Esse mecanismo de precificação de carbono irá impactar o portifólio atual da CSN e os futuros ativos/operações caso a emissão seja superior à 25 mil tCO2e por ano. A expectativa é que o SBCE entre em operação a partir de 2028, o que caracteriza esse evento como um risco de curto no horizonte temporal estabelecido pela CSN. No entanto, considerando os prazos máximos previstos na Lei nº 15.042/2024 e suas possíveis prorrogações, o início efetivo do mercado regulado pode ocorrer até 2030, aumentando a probabilidade de materialização do risco no horizonte apenas no médio prazo.</t>
  </si>
  <si>
    <t>Preço do carbono e sua variação ao longo do tempo, metas de descarbonização e alocação de emissões definidas pelo SBCE, data de início da vigência do mecanismo de precificação e trajetória de descarbonização da CSN.</t>
  </si>
  <si>
    <t>A CSN tem adotado uma abordagem abrangente para mitigação e adaptação aos riscos climáticos nos segmentos com maior exposição aos riscos de precificação de carbono, estabelecendo metas e roadmap específico para os segmentos aplicáveis. No segmento Cimentos, responsável por cerca de 40% das emissões da CSN, foi estabelecido umaa ambiciosa meta de redução de emissões aprovada pela Science Based Targets initiative (SBTi), evidenciando o compromisso com uma trajetória alinhada aos objetivos do Acordo de Paris. Ainda no âmbito desse segmento, a Companhia implementa uma estratégia de circularidade integrada, voltada à redução do fator clínquer, um dos principais responsáveis para redução de emissões do setor. No âmbito da utilização de combustíveis, destaca-se a expansão da atuação da Revalora e de projetos de coprocessamento, ampliando soluções sustentáveis para resíduos industriais e uso de biomassa. Nesse contexto, a estratégia de descarbonização do portifólio atual da CSN Cimentos e boa performance desses ativos, representam uma oportunidade no médio e longo prazo, mitigando o risco dos demais negócios e de potenciais expansões nos cenários SOF e HVS.
No segmento de Siderurgia, a Companhia realiza o acompanhamento mensal das metas de emissões de gases de efeito estufa e desenvolve projetos voltados à redução de emissões, buscando a diminuição do consumo de coque externo e a modernização dos altos-fornos à tecnologias menos carbono intensivas. Ambos os segmentos contam com robustos roadmaps de descarbonização, que orientam a adoção de tecnologias viáveis, em consonância com as estratégias de negócio, apoiando a tomada de decisões e impulsionando a transição para uma economia de baixo carbono. A CSN também participa ativamente das discussões sobre o mercado brasileiro de carbono, com atuação estratégica e responsável, reforçando seu compromisso com a sustentabilidade. Adicionalmente, a integração dos cinco negócios da CSN fortalece sua resiliência e proporciona uma alocação de capital diferenciada, permitindo direcionar investimentos para iniciativas de redução de emissões com maior relação custo-benefício.</t>
  </si>
  <si>
    <r>
      <rPr>
        <b/>
        <sz val="10"/>
        <color rgb="FF01438F"/>
        <rFont val="Verdana"/>
      </rPr>
      <t>Transição</t>
    </r>
    <r>
      <rPr>
        <sz val="10"/>
        <color rgb="FF000000"/>
        <rFont val="Verdana"/>
      </rPr>
      <t xml:space="preserve"> - Regulatório</t>
    </r>
  </si>
  <si>
    <t>Siderurgia e Cimentos</t>
  </si>
  <si>
    <t>Mineração e Logística</t>
  </si>
  <si>
    <t>&gt; R$ 100 MM</t>
  </si>
  <si>
    <t>&lt; R$ 500 MM</t>
  </si>
  <si>
    <t>¹Horizonte temporal: curto prazo (1-3 anos), médio prazo (4-6 anos) e longo prazo (7-25 anos).		
² No item "Elos da Cadeia" é analisado onde o risco poderá impactar o negócio						
³ Nesse item foram identificados os segmentos cujo o fator de risco foi classificado como altarmente relevante		
⁴ Nesse item foram identificados os segmentos cujo o fator de risco foi classificado como alto ou médio
5 As faixas da tabela  indicam o valor médio anualizado do risco durante o horizonte temporal analisado, considerando apenas os fatores de riscos de alta relevância.
6 High Vulnerability Society (HVS); Stay on the Fence (SOF); Low Carbon Economy (LCE).</t>
  </si>
  <si>
    <t>RT3 - Aumento do custo do frete marítimo</t>
  </si>
  <si>
    <r>
      <rPr>
        <b/>
        <sz val="10"/>
        <color rgb="FF01438F"/>
        <rFont val="Verdana"/>
      </rPr>
      <t>FRT5</t>
    </r>
    <r>
      <rPr>
        <sz val="10"/>
        <color theme="1"/>
        <rFont val="Verdana"/>
      </rPr>
      <t xml:space="preserve"> Regulação de precificação sobre o carbono para o transporte marítimo internacional</t>
    </r>
  </si>
  <si>
    <t xml:space="preserve">Organização Marítima Internacional (IMO) vem desenvolvendo um sistema global de precificação de carbono para o transporte marítimo internacional, com o objetivo de reduzir as emissões de gases de efeito estufa (GEE). Com previsão de início em 2028, o mecanismo prevê a penalização de navios com maior emissão específica e fomentará a transição de novas tecnologias para o setor.  Como exportadora de minério de ferro que depende fortemente de transporte marítimo internacional realizado por terceiros, a CSN Mineração está exposta a riscos financeiros decorrentes dessa regulação. A adoção de taxas ou limites de emissões poderá aumentar os custos de frete, à medida que armadores internalizem custos de adequação tecnológica, combustível de baixo carbono e eventuais penalidades regulatórias, repassando esses valores aos embarcadores. </t>
  </si>
  <si>
    <t>Aceitação do repasse do risco, preço do carbono, rapidez de respos_x0002_ta de armadores e brokers para reduzir emissões e estimativas de emissões conforme critérios da IMO.</t>
  </si>
  <si>
    <t>Para mitigar os riscos associados à regulação climática no setor marítimo, a CSN está desenvolvendo o “Protocolo de Ação da IMO”, cuja construção está prevista para 2025. Esse protocolo irá estruturar a estratégia da Companhia frente às exigências da Organização Marítima Internacional (IMO), definindo planos de atuação para mitigar o risco da precificação no setor. Como a CSN, até o momento, não possui frota própria para transporte transoceânico, as ações de mitigação previstas no Protocolo serão baseadas em uma visão de mercado e em alianças estratégicas, buscando maior alinhamento com os requisitos regulatórios e as melhores práticas internacionais.
No campo comercial, a CSN tem adotado estratégias para diversificar mercados e portfólio de produtos na venda de minério de ferro, com o objetivo de reduzir a dependência de segmentos ou regiões específicas. Essa diversificação será impulsionada pela expansão da Planta P15, que permitirá a entrada em mercados mais próximos ao Brasil e com maior apetite para o consumo de pellet feed high grade. Além disso, a Companhia avalia a venda antecipada para clientes estratégicos, o que amplia a previsibilidade e a segurança das receitas. Adicionalmente, a Companhia considera a possibilidade de contratos de longo prazo com armadores e brokers de frete visando a redução da exposição ao risco do ponto de vista estratégico.</t>
  </si>
  <si>
    <t>&lt; R$ 200 MM</t>
  </si>
  <si>
    <t>&gt; R$ 200 MM</t>
  </si>
  <si>
    <t>Riscos Físicos</t>
  </si>
  <si>
    <t>RF1 - Riscos climáticos físicos</t>
  </si>
  <si>
    <r>
      <rPr>
        <b/>
        <sz val="10"/>
        <color rgb="FF01438F"/>
        <rFont val="Verdana"/>
      </rPr>
      <t xml:space="preserve">FRF1 </t>
    </r>
    <r>
      <rPr>
        <sz val="10"/>
        <color theme="1"/>
        <rFont val="Verdana"/>
      </rPr>
      <t>Alteração nos padrões de ventos na Usina Presidente Vargas</t>
    </r>
    <r>
      <rPr>
        <b/>
        <sz val="10"/>
        <color rgb="FF01438F"/>
        <rFont val="Verdana"/>
      </rPr>
      <t xml:space="preserve">
FRF2</t>
    </r>
    <r>
      <rPr>
        <sz val="10"/>
        <color rgb="FF01438F"/>
        <rFont val="Verdana"/>
      </rPr>
      <t xml:space="preserve"> </t>
    </r>
    <r>
      <rPr>
        <sz val="10"/>
        <color theme="1"/>
        <rFont val="Verdana"/>
      </rPr>
      <t>Aumento de intensidade e frequência de precipitações em Casa de Pedra</t>
    </r>
    <r>
      <rPr>
        <b/>
        <sz val="10"/>
        <color rgb="FF01438F"/>
        <rFont val="Verdana"/>
      </rPr>
      <t xml:space="preserve">
FRF3</t>
    </r>
    <r>
      <rPr>
        <sz val="10"/>
        <color rgb="FF01438F"/>
        <rFont val="Verdana"/>
      </rPr>
      <t xml:space="preserve"> </t>
    </r>
    <r>
      <rPr>
        <sz val="10"/>
        <color theme="1"/>
        <rFont val="Verdana"/>
      </rPr>
      <t>Aumento de intensidade e frequência de precipitações nos ativos da CEEE-G</t>
    </r>
  </si>
  <si>
    <r>
      <rPr>
        <sz val="10"/>
        <color theme="1"/>
        <rFont val="Verdana"/>
      </rPr>
      <t xml:space="preserve">A intensificação de eventos climáticos extremos, como resultado das mudanças nos padrões atmosféricos globais, representa um risco físico  relevante para diversos negócios. Visando entender esses efeitos, a CSN realizou um estudo de vulnerabilidade climática em 2023-2024 onde foram contemplados os ameaças climáticas físicas (agudas e crônicas). Como resultado desse trabalho três fatores de riscos (FRF1, FR2 e FR3), apresentados sob o âmbito desse risco (RF1), foram destacados como os mais relevantes para Companhia. A descrição de cada um deles é apresentada a seguir:
</t>
    </r>
    <r>
      <rPr>
        <b/>
        <sz val="10"/>
        <color rgb="FF01438F"/>
        <rFont val="Verdana"/>
      </rPr>
      <t>FRF1 Alteração nos padrões de ventos na Usina Presidente Vargas</t>
    </r>
    <r>
      <rPr>
        <sz val="10"/>
        <color theme="1"/>
        <rFont val="Verdana"/>
      </rPr>
      <t xml:space="preserve">
Na Siderurgia, especificamente na UPV, ventos mais fortes e imprevisíveis podem comprometer a segurança estrutural de equipamentos, aumentar a emissão de material particulado e gerar paralisações operacionais.
</t>
    </r>
    <r>
      <rPr>
        <b/>
        <sz val="10"/>
        <color rgb="FF01438F"/>
        <rFont val="Verdana"/>
      </rPr>
      <t xml:space="preserve">FRF2 Aumento de intensidade e frequência de precipitações em Casa de Pedra
</t>
    </r>
    <r>
      <rPr>
        <sz val="10"/>
        <color theme="1"/>
        <rFont val="Verdana"/>
      </rPr>
      <t xml:space="preserve"> Nas atividades minerais, os volumes excessivos de chuva em curtos períodos elevam o risco de alagamentos, danificação nos taludes e equipamentos, interrupção de vias de acesso, paradas operacionais, e aumento da incidência de eventos de erosões.
</t>
    </r>
    <r>
      <rPr>
        <b/>
        <sz val="10"/>
        <color rgb="FF01438F"/>
        <rFont val="Verdana"/>
      </rPr>
      <t>FRF3 Aumento de intensidade e frequência de precipitações nos ativos da CEEE-G</t>
    </r>
    <r>
      <rPr>
        <sz val="10"/>
        <color theme="1"/>
        <rFont val="Verdana"/>
      </rPr>
      <t xml:space="preserve">
Especificamente para operações de Energia localizadas no Rio Grande do Sul, existe uma maior exposição ao aumento de precipitações extremas. Esses eventos podem causar risco de alagamentos em salas de comando, danificação nos taludes, abertura de comportas gerando impactos a jusante da barragem, paradas operacionais e aumento da incidência de eventos de erosões.
Adicionalmente aos três fatores citados (FRF1, FRF2 e FRF3), o estudo de vulnerabilidade também avaliou oito ameaças climáticas para os 49 ativos em diferentes cenários e horizonte temporais. Nesse estudo foram avaliadas 8 ameaças climáticas sendo elas divididas em crônicas (1. Aumento de dias chuvosos, 2. Diminuição de dias chuvosos, 3. Elevação do nível do mar e 4. Aumento no número de dias com temperaturas extremas) e agudas (5. Inundações, 6. Precipitação extrema, 7. Incêndios Florestais e 8. Alteração nos padrões de ventos). Os demais fatores risco avaliados nesse estudo, mas não classificados como de alta relevância, também podem resultar em danos a ativos, atrasos na cadeia de suprimentos e elevação de custos operacionais, exigindo investimentos crescentes em infraestrutura resiliente, monitoramento meteorológico e planos de contingência. </t>
    </r>
  </si>
  <si>
    <t>Levantamento de impactos climáticos passados, simulações e estimativas de eventos extremos, análise da longevidade dos riscos e das taxas aplicáveis, com consideração das incertezas dos modelos climáticos.</t>
  </si>
  <si>
    <r>
      <rPr>
        <sz val="10"/>
        <color theme="1"/>
        <rFont val="Verdana"/>
      </rPr>
      <t>A CSN tem objetivo de criar o plano de adaptação climática até 2025 voltada para as principais vulnerabilidades climáticas dos ativos com maior representatividade financeira do grupo. Os fatores de riscos agudos relacionados as ameaças climáticas exigem esforços e estratégias específicas para unidades em avaliação.
Para ameaça da alteração nos padrões de ventos</t>
    </r>
    <r>
      <rPr>
        <b/>
        <sz val="10"/>
        <color theme="1"/>
        <rFont val="Verdana"/>
      </rPr>
      <t xml:space="preserve"> (FRF1)</t>
    </r>
    <r>
      <rPr>
        <sz val="10"/>
        <color theme="1"/>
        <rFont val="Verdana"/>
      </rPr>
      <t>,  entre as estratégias adotadas, destacam-se os estudos sobre alterações nos padrões de vento ao longo das estruturas de transmissão de energia elétrica e a análise da direção predominante dos ventos. Na UPV foram implementadas medidas para controle do arraste eólico, como a aplicação de polímeros sobre pilhas de matérias-primas, a umectação de vias não pavimentadas e a instalação de canhões de névoa, posicionados com base em modelagem CFD – simulação computacional que permite prever o comportamento do vento e otimizar a eficiência dos equipamentos. Além disso, a UPV realiza inspeções regulares para verificar a fixação das estruturas e aplica protocolos específicos para garantir a segurança operacional em condições adversas de vento.
Para ameaça relacionada com o aumento de intensidade e frequência de precipitações em Casa de Pedra</t>
    </r>
    <r>
      <rPr>
        <b/>
        <sz val="10"/>
        <color theme="1"/>
        <rFont val="Verdana"/>
      </rPr>
      <t xml:space="preserve"> (FRF2)</t>
    </r>
    <r>
      <rPr>
        <sz val="10"/>
        <color theme="1"/>
        <rFont val="Verdana"/>
      </rPr>
      <t>, a CSN Mineração desenvolveu um plano robusto de prevenção implementado medidas com investimento médio de R$ 19,06 milhões nos últimos anos. Ainda na unidade de Casa de Pedra, as ações contemplam obras de drenagem de águas pluviais e remoção de assoreamento em barragens, diques e fossas, que representam a maior parte dos custos, além da contenção de taludes, manutenção de barragens e desassoreamento do lago de captação de água de recirculação.
Para mitigar o fator de risco relacionado com intensidade e frequência de precipitações nos ativos da CEEE-G</t>
    </r>
    <r>
      <rPr>
        <b/>
        <sz val="10"/>
        <color theme="1"/>
        <rFont val="Verdana"/>
      </rPr>
      <t xml:space="preserve"> (FRF3)</t>
    </r>
    <r>
      <rPr>
        <sz val="10"/>
        <color theme="1"/>
        <rFont val="Verdana"/>
      </rPr>
      <t xml:space="preserve">, a Companhia realiza estudos geotécnicos e inspeções regulares para avaliar a estabilidade de encostas, adota sistemas de controle de erosão e drenagem, monitora a qualidade da água e analisa o assoreamento de reservatórios. Outras medidas incluem a implantação de um plano de descargas atmosféricas e a instalação de sistemas de proteção contra detritos, como troncos e galhos, presentes nas águas pluviais. </t>
    </r>
  </si>
  <si>
    <t>Longo prazo</t>
  </si>
  <si>
    <r>
      <rPr>
        <b/>
        <sz val="10"/>
        <color rgb="FF01438F"/>
        <rFont val="Verdana"/>
      </rPr>
      <t>Físico</t>
    </r>
    <r>
      <rPr>
        <sz val="10"/>
        <color rgb="FF000000"/>
        <rFont val="Verdana"/>
      </rPr>
      <t xml:space="preserve"> - Agudo</t>
    </r>
  </si>
  <si>
    <t>Siderurgia, Mineração e Energia</t>
  </si>
  <si>
    <t>Cimentos e Logística</t>
  </si>
  <si>
    <t>N/A</t>
  </si>
  <si>
    <t>¹Horizonte temporal: curto prazo (1-3 anos), médio prazo (4-6 anos) e longo prazo (7-25 anos).
² No item "Elos da Cadeia" é analisado onde o risco poderá impactar o negócio
³ Nesse item foram identificados os segmentos cujo o fator de risco foi classificado como altarmente relevante
4 Nesse item foram identificados os segmentos cujo o fator de risco foi classificado como alto ou médio
5 As faixas da tabela  indicam o valor médio anualizado do risco durante o horizonte temporal analisado, considerando apenas os fatores de riscos de alta relevância.
6 High Vulnerability Society (HVS); Stay on the Fence (SOF); Low Carbon Economy (LCE).</t>
  </si>
  <si>
    <t>Oportunidades - Grupo CSN e CSN Mineração</t>
  </si>
  <si>
    <t>OP1 - Ganho de competividade através da circularidade</t>
  </si>
  <si>
    <t>Fator de Oportunidade</t>
  </si>
  <si>
    <r>
      <rPr>
        <b/>
        <sz val="10"/>
        <color rgb="FF01438F"/>
        <rFont val="Verdana"/>
      </rPr>
      <t xml:space="preserve">FOP1 </t>
    </r>
    <r>
      <rPr>
        <sz val="10"/>
        <color theme="1"/>
        <rFont val="Verdana"/>
      </rPr>
      <t>Aumento do uso de escória ácida e outros materiais cimentícios para reduzir o fator clínquer na produção de cimento.</t>
    </r>
  </si>
  <si>
    <t>Descritivo da oportunidade e seus fatores</t>
  </si>
  <si>
    <t>A ampliação do uso de escória ácida e outros materiais cimentícios como substituto parcial do clínquer na produção de cimento representa uma oportunidade estratégica para a CSN ganhar competitividade por meio da circularidade e integração entre os negócios. Essa abordagem permite reduzir significativamente a intensidade de emissões de CO₂ do cimento, ao mesmo tempo em que valoriza um subproduto da própria cadeia siderúrgica, promovendo sinergias industriais e redução de custos. Essa integração entre unidades industriais fortalece o portfólio sustentável da CSN e amplia sua vantagem competitiva no setor de materiais de construção.</t>
  </si>
  <si>
    <t>Estratégias para materializar</t>
  </si>
  <si>
    <t xml:space="preserve">A redução do fator clínquer é uma das principais alavancas de descarbonização na indústria cimenteira. Nesse contexto, a Companhia identifica uma oportunidade estratégica na captação da escória ácida gerada internamente por pequenos e médios produtores de ferro-gusa. Quando tratada e beneficiada, essa escória ácida apresenta excelente reatividade e pode substituir o clínquer em altos percentuais, mantendo a qualidade e a resistência do cimento, além de agregar propriedades técnicas benéficas ao produto. Adicionalmente, CSN também está trabalhando com fornecedores estratégicos visando contratos de longo prazo que garantam a competividade da companhia de curto à longo prazo. Como exemplo concreto de modelo negócio da CSN, desde 2009 reaproveitamos a escória de alto-forno (básica) para produção de cimentos em Volta Redonda, produzindo cimento com fator clinquer médio de 30% na unidade de volta redonda, com emissões da ordem de 300 kgCO2/t cimento (50% abaixo da média global). </t>
  </si>
  <si>
    <t>Horizonte Temporal</t>
  </si>
  <si>
    <t>Eficiência de Recursos</t>
  </si>
  <si>
    <t>Correlação com o risco</t>
  </si>
  <si>
    <t>RT2</t>
  </si>
  <si>
    <t>Segmentos onde a oportunidade é considerada de alta relevância</t>
  </si>
  <si>
    <t>Segmentos onde a oportunidade é considerada</t>
  </si>
  <si>
    <t>OP2 - Ação de adaptação e resiliência visando eficiência operacional</t>
  </si>
  <si>
    <r>
      <rPr>
        <b/>
        <sz val="10"/>
        <color rgb="FF01438F"/>
        <rFont val="Verdana"/>
      </rPr>
      <t>FOP2</t>
    </r>
    <r>
      <rPr>
        <sz val="10"/>
        <color theme="1"/>
        <rFont val="Verdana"/>
      </rPr>
      <t xml:space="preserve"> Elaboração de plano de chuvas e ventos para reduzir a exposição a riscos em períodos críticos.</t>
    </r>
  </si>
  <si>
    <t>A adoção de ações de adaptação e resiliência climática voltadas à eficiência operacional representa uma oportunidade relevante para a CSN fortalecer sua capacidade de resposta a eventos extremos e garantir a continuidade de suas operações. A elaboração de planos específicos para chuvas intensas e ventos fortes, por exemplo, permite antecipar impactos em períodos críticos por meio do mapeamento de vulnerabilidades, definição de protocolos de atuação e investimentos em infraestrutura preventiva. Ao integrar essas medidas à rotina operacional, a Companhia reduz o tempo de paralisação, evita danos a ativos e melhora a segurança das equipes, além de otimizar recursos ao evitar respostas emergenciais de alto custo. Essa abordagem proativa aumenta a resiliência do negócio frente às mudanças climáticas, melhora a previsibilidade operacional e reforça como a empresa se prepara para os desafios climáticos do futuro.</t>
  </si>
  <si>
    <t>A CSN Mineração desenvolveu um plano robusto para o período de chuvas, com a implantação de medidas que demandaram um investimento médio de R$ 19,06 milhões. As ações incluem obras de drenagem de águas pluviais e remoção de assoreamento em barragens, diques e fossas – responsáveis pela maior parte dos custos – além da contenção de taludes, manutenção de barragens e desassoreamento do lago de captação de água de recirculação. A Companhia também realiza estudos geotécnicos e inspeções regulares para avaliar a estabilidade de encostas, adota sistemas de controle de erosão e drenagem, monitora a qualidade da água e analisa o assoreamento dos reservatórios. Outras medidas envolvem a implantação de um plano de descargas atmosféricas e a instalação de sistemas de proteção contra detritos, como troncos e galhos, carregados pelas águas pluviais. O Plano de Adaptação Climático que será construído em 2025, visa expandir essa oportunidade de resiliência de negócio e captar mais ações de melhoria das unidades que possam gerar resultados relevantes como os observados no Plano de Chuvas em Casa de Pedra.</t>
  </si>
  <si>
    <t>Resiliência</t>
  </si>
  <si>
    <t>RF1</t>
  </si>
  <si>
    <t>Siderurgia, Cimentos, Energia e Logística</t>
  </si>
  <si>
    <t>OP3 - Eficiência operacional na Siderurgia</t>
  </si>
  <si>
    <r>
      <rPr>
        <b/>
        <sz val="10"/>
        <color rgb="FF01438F"/>
        <rFont val="Verdana"/>
      </rPr>
      <t>FOP3</t>
    </r>
    <r>
      <rPr>
        <sz val="10"/>
        <color theme="1"/>
        <rFont val="Verdana"/>
      </rPr>
      <t xml:space="preserve"> Reforma das baterias de coque para reduzir a dependência externa do produto</t>
    </r>
    <r>
      <rPr>
        <b/>
        <sz val="10"/>
        <color rgb="FF01438F"/>
        <rFont val="Verdana"/>
      </rPr>
      <t xml:space="preserve">
FOP4 </t>
    </r>
    <r>
      <rPr>
        <sz val="10"/>
        <color theme="1"/>
        <rFont val="Verdana"/>
      </rPr>
      <t>Reforma dos altos-fornos visando à redução da taxa de consumo de combustível (fuel rate)</t>
    </r>
  </si>
  <si>
    <t>A busca por eficiência operacional por meio da modernização de ativos industriais representa uma oportunidade estratégica para a CSN aumentar sua competitividade e reduzir sua intensidade de emissões. A reforma das baterias de coque contribui diretamente para a melhoria da qualidade do coque produzido, impactando positivamente o desempenho metalúrgico e a estabilidade do processo nos altos-fornos. Paralelamente, a modernização dos próprios altos-fornos, especialmente do AF3, terá como foco a redução da taxa de consumo de combustível (fuel rate), promovendo ganhos energéticos e redução nas emissões de CO₂ associadas ao processo de redução, tornando-o também mais adaptável a utilização de tecnologias e insumos com menor emissão. Essas iniciativas integradas não apenas otimizam o uso de matérias-primas e insumos energéticos, como também aumentam a confiabilidade operacional e preparam a planta para padrões mais exigentes de desempenho ambiental e produtivo.</t>
  </si>
  <si>
    <t>O Grupo CSN estrutura suas jornadas de descarbonização em três fases distintas, alinhadas aos horizontes temporais e às metas específicas de cada negócio. A primeira fase, denominada Blue, abrange o período até 2030 e concentra-se em investimentos voltados à continuidade operacional e ao ganho de eficiência nos processos industriais. Entre os projetos em destaque estão as reformas das baterias de coque e dos altos-fornos, pilares essenciais para garantir a autossuficiência na produção de coque e a melhoria do desempenho ambiental da operação siderúrgica. Em 2024, a CSN investiu R$ 0,3 bilhão na recuperação e preservação das baterias existentes, e deu início ao projeto de construção de uma nova bateria de coque. Paralelamente, foram realizadas modernizações em outros ativos industriais, como altos-fornos e sinterizações. Esse conjunto de ações faz parte de um plano de investimentos robusto, que visa aumentar a produção, elevar a qualidade e recuperar margens operacionais nos próximos anos. A produção de  coque com propriedades físicas e químicas superiores é  essencial tanto para a competitividade industrial quanto para a redução das emissões de CO₂. Um coque de maior qualidade possibilita a redução  do consumo de combustíveis fósseis nos altos-fornos, como o coque adquirido de terceiros e o carvão PCI (Pulverized Coal Injection), contribuindo para a redução do fuel rate e, consequentemente, das emissões de gases de efeito estufa. Em linha com sua estratégia de descarbonização, a CSN visa avançar na modernização de seus altos-fornos com a incorporação de tecnologias voltadas à eficiência energética e à redução da dependência de combustíveis fósseis. Como parte desse movimento, está prevista, no planejamento estratégico, a reforma do Alto-Forno 3. Essa intervenção será determinante para que a Companhia atinja os patamares de redução de emissões compatíveis com suas metas climáticas, além de gerar valor ao negócio por meio da diminuição de custos operacionais.</t>
  </si>
  <si>
    <t>RT1 e RT2</t>
  </si>
  <si>
    <t>OP4 - Desenvolvimento de produtos adaptados no cenário de transição climática</t>
  </si>
  <si>
    <r>
      <rPr>
        <b/>
        <sz val="10"/>
        <color rgb="FF01438F"/>
        <rFont val="Verdana"/>
      </rPr>
      <t xml:space="preserve">FOP5 </t>
    </r>
    <r>
      <rPr>
        <sz val="10"/>
        <color theme="1"/>
        <rFont val="Verdana"/>
      </rPr>
      <t>Desenvolvimento de produtos e de parcerias com clientes para reduzir as emissões de carbono na fase de uso.</t>
    </r>
    <r>
      <rPr>
        <b/>
        <sz val="10"/>
        <color rgb="FF01438F"/>
        <rFont val="Verdana"/>
      </rPr>
      <t xml:space="preserve">
FOP6 </t>
    </r>
    <r>
      <rPr>
        <sz val="10"/>
        <color theme="1"/>
        <rFont val="Verdana"/>
      </rPr>
      <t>Construção de plantas para produção de minério de ferro premium e produção de formas de ferro metálico com baixa emissão de carbono (HBI e DRI)</t>
    </r>
  </si>
  <si>
    <t xml:space="preserve">O cenário de transição climática traz oportunidades no desenvolvimento de soluções industriais alinhadas à descarbonização da cadeia de valor. Uma frente estratégica é o desenvolvimento de produtos e parcerias com clientes que visem à redução de emissões na fase de uso, como a oferta de materiais com menor pegada de carbono, adaptados às exigências de setores que buscam cumprir metas climáticas, como construção civil, automotivo e infraestrutura. Na Mineração, a construção da planta P15 em Casa de Pedra ao beneficiamento de minério de ferro voltada abre mercado para o fornecimento de material para produção de formas metálicas com baixa emissão, como o HBI (Hot Briquetted Iron) e o DRI (Direct Reduced Iron), representa uma oportunidade concreta de atender rotas industriais de redução direta, cada vez mais valorizadas em mercados internacionais. </t>
  </si>
  <si>
    <t>A CSN mantém um diálogo constante e proativo com seus clientes, buscando compreender seus principais desafios e identificar oportunidades de apoio. Esse relacionamento próximo permite à Companhia oferecer soluções eficientes, com foco em qualidade, excelência operacional e inovação. Assim, garante agilidade, customização e transparência em todas as etapas do processo. Além disso, está em desenvolvimento a linha de produtos sustentáveis, criada para atender às necessidades específicas de cada cliente e reforçar o compromisso da CSN com a sustentabilidade (FOP5). 
Alinhada à estratégia de descarbonização do Grupo CSN, a CSN Mineração está investindo R$ 13,2 bilhões em projetos de expansão (FOP6). Entre os destaques, está o Projeto Itabirito P15, uma planta de beneficiamento de minério de ferro projetada para operar com elevado teor de ferro, contribuindo para ganhos de eficiência no processo siderúrgico e redução das emissões ao longo da cadeia produtiva. Outro destaque é o Low-Carbon Iron Hub, uma parceria entre a CSN Inova e os Emirados Árabes Unidos para a produção de pelotas e HBI (Hot Briquetted Iron).</t>
  </si>
  <si>
    <t>Médio e longo prazo</t>
  </si>
  <si>
    <t>Mercado e Produtos &amp; Serviços</t>
  </si>
  <si>
    <t>RT1, RT2 e RT4</t>
  </si>
  <si>
    <t>Siderurgia e Mineração</t>
  </si>
  <si>
    <t>Cimentos, Energia e Logística</t>
  </si>
  <si>
    <t>Em 2025, a CSN Logística recebeu uma multa totalizando R$ 2.505.000 lavrado em 2025 pelo IBAMA. São considerados casos de não conformidade significativas e questões sensíveis que superem R$ 1 milhão.</t>
  </si>
  <si>
    <r>
      <t xml:space="preserve">Intensidade hídrica </t>
    </r>
    <r>
      <rPr>
        <b/>
        <sz val="9"/>
        <color theme="1"/>
        <rFont val="Verdana"/>
        <family val="2"/>
      </rPr>
      <t>(m³/R$ mil)</t>
    </r>
    <r>
      <rPr>
        <b/>
        <sz val="10"/>
        <color theme="1"/>
        <rFont val="Verdana"/>
        <family val="2"/>
      </rPr>
      <t>²</t>
    </r>
  </si>
  <si>
    <r>
      <t xml:space="preserve">¹ Todo o volume captado (100%) tem concentração de sólidos totais dissolvidos igual ou menor que 1.000 mg/l. Não inclui o segmento Energia devido a sua baixíssima relevância, pois a captação ocorre apenas para consumo humano. Dados de 2024 reapresentados </t>
    </r>
    <r>
      <rPr>
        <b/>
        <sz val="8"/>
        <color theme="1"/>
        <rFont val="Verdana"/>
      </rPr>
      <t>GRI 2-4</t>
    </r>
    <r>
      <rPr>
        <sz val="8"/>
        <color theme="1"/>
        <rFont val="Verdana"/>
      </rPr>
      <t>. 
² Calculada como o total de água captado dividido pelo valor adicionado distribuído (DVA).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</si>
</sst>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
    <numFmt numFmtId="167" formatCode="0.000"/>
    <numFmt numFmtId="168" formatCode="#,##0.000"/>
    <numFmt numFmtId="169" formatCode="0.000%"/>
    <numFmt numFmtId="170" formatCode="_-* #,##0_-;\-* #,##0_-;_-* &quot;-&quot;??_-;_-@"/>
    <numFmt numFmtId="171" formatCode="_-* #,##0.0_-;\-* #,##0.0_-;_-* &quot;-&quot;??_-;_-@"/>
  </numFmts>
  <fonts count="266">
    <font>
      <sz val="11"/>
      <color theme="1"/>
      <name val="Verdana"/>
      <scheme val="minor"/>
    </font>
    <font>
      <b/>
      <sz val="10"/>
      <color rgb="FF12448A"/>
      <name val="Verdana"/>
    </font>
    <font>
      <b/>
      <sz val="9"/>
      <color rgb="FF12448A"/>
      <name val="Verdana"/>
    </font>
    <font>
      <b/>
      <sz val="9"/>
      <color rgb="FFEFAB31"/>
      <name val="Verdana"/>
    </font>
    <font>
      <b/>
      <sz val="9"/>
      <color rgb="FF3AA935"/>
      <name val="Verdana"/>
    </font>
    <font>
      <b/>
      <sz val="9"/>
      <color rgb="FF82358B"/>
      <name val="Verdana"/>
    </font>
    <font>
      <b/>
      <sz val="9"/>
      <color rgb="FF8AB31D"/>
      <name val="Verdana"/>
    </font>
    <font>
      <b/>
      <sz val="9"/>
      <color rgb="FF36A9E0"/>
      <name val="Verdana"/>
    </font>
    <font>
      <b/>
      <i/>
      <sz val="9"/>
      <color rgb="FF12448A"/>
      <name val="Verdana"/>
    </font>
    <font>
      <sz val="11"/>
      <name val="Verdana"/>
    </font>
    <font>
      <sz val="12"/>
      <color theme="1"/>
      <name val="Verdana"/>
    </font>
    <font>
      <sz val="36"/>
      <color theme="1"/>
      <name val="Verdana"/>
    </font>
    <font>
      <b/>
      <sz val="28"/>
      <color rgb="FF12448A"/>
      <name val="Verdana"/>
    </font>
    <font>
      <sz val="10"/>
      <color theme="1"/>
      <name val="Verdana"/>
    </font>
    <font>
      <b/>
      <sz val="16"/>
      <color rgb="FF12448A"/>
      <name val="Verdana"/>
    </font>
    <font>
      <sz val="20"/>
      <color theme="1"/>
      <name val="Verdana"/>
    </font>
    <font>
      <b/>
      <sz val="10"/>
      <color rgb="FF0078C1"/>
      <name val="Verdana"/>
    </font>
    <font>
      <sz val="20"/>
      <color theme="4"/>
      <name val="Verdana"/>
    </font>
    <font>
      <sz val="10"/>
      <color theme="0"/>
      <name val="Verdana"/>
    </font>
    <font>
      <sz val="10"/>
      <color rgb="FFFFFFFF"/>
      <name val="Verdana"/>
    </font>
    <font>
      <sz val="10"/>
      <color rgb="FF000000"/>
      <name val="Verdana"/>
    </font>
    <font>
      <sz val="11"/>
      <color theme="1"/>
      <name val="Verdana"/>
    </font>
    <font>
      <sz val="10"/>
      <color rgb="FF12448A"/>
      <name val="Verdana"/>
    </font>
    <font>
      <b/>
      <sz val="10"/>
      <color theme="1"/>
      <name val="Verdana"/>
    </font>
    <font>
      <sz val="8"/>
      <color rgb="FF000000"/>
      <name val="Verdana"/>
    </font>
    <font>
      <sz val="11"/>
      <color rgb="FF000000"/>
      <name val="Verdana"/>
    </font>
    <font>
      <b/>
      <sz val="10"/>
      <color rgb="FF000000"/>
      <name val="Verdana"/>
    </font>
    <font>
      <b/>
      <sz val="11"/>
      <color rgb="FF12448A"/>
      <name val="Verdana"/>
    </font>
    <font>
      <b/>
      <sz val="11"/>
      <color theme="1"/>
      <name val="Verdana"/>
    </font>
    <font>
      <b/>
      <u/>
      <sz val="10"/>
      <color theme="1"/>
      <name val="Verdana"/>
    </font>
    <font>
      <sz val="8"/>
      <color theme="1"/>
      <name val="Verdana"/>
    </font>
    <font>
      <sz val="10"/>
      <color rgb="FFFF0000"/>
      <name val="Verdana"/>
    </font>
    <font>
      <sz val="9"/>
      <color theme="1"/>
      <name val="Verdana"/>
    </font>
    <font>
      <b/>
      <u/>
      <sz val="10"/>
      <color rgb="FF000000"/>
      <name val="Verdana"/>
    </font>
    <font>
      <sz val="7"/>
      <color rgb="FFFFFFFF"/>
      <name val="Verdana"/>
    </font>
    <font>
      <sz val="8"/>
      <color rgb="FFFF0000"/>
      <name val="Verdana"/>
    </font>
    <font>
      <b/>
      <sz val="12"/>
      <color rgb="FFFF0000"/>
      <name val="Verdana"/>
    </font>
    <font>
      <sz val="12"/>
      <color rgb="FF000000"/>
      <name val="Calibri"/>
    </font>
    <font>
      <b/>
      <sz val="10"/>
      <color rgb="FFFFFFFF"/>
      <name val="Calibri"/>
    </font>
    <font>
      <b/>
      <sz val="12"/>
      <color theme="1"/>
      <name val="Calibri"/>
    </font>
    <font>
      <b/>
      <sz val="12"/>
      <color rgb="FFFF0000"/>
      <name val="Calibri"/>
    </font>
    <font>
      <sz val="10"/>
      <color rgb="FF000000"/>
      <name val="Calibri"/>
    </font>
    <font>
      <b/>
      <sz val="10"/>
      <color rgb="FF000000"/>
      <name val="Calibri"/>
    </font>
    <font>
      <sz val="11"/>
      <color rgb="FF000000"/>
      <name val="Calibri"/>
    </font>
    <font>
      <sz val="10"/>
      <color rgb="FF1E293B"/>
      <name val="Inter"/>
    </font>
    <font>
      <sz val="12"/>
      <color theme="0"/>
      <name val="Verdana"/>
    </font>
    <font>
      <b/>
      <sz val="16"/>
      <color theme="4"/>
      <name val="Verdana"/>
    </font>
    <font>
      <b/>
      <sz val="10"/>
      <color theme="4"/>
      <name val="Verdana"/>
    </font>
    <font>
      <b/>
      <sz val="10"/>
      <color rgb="FFEFAB31"/>
      <name val="Verdana"/>
    </font>
    <font>
      <sz val="10"/>
      <color theme="4"/>
      <name val="Verdana"/>
    </font>
    <font>
      <b/>
      <sz val="9"/>
      <color theme="4"/>
      <name val="Verdana"/>
    </font>
    <font>
      <b/>
      <sz val="8"/>
      <color theme="4"/>
      <name val="Verdana"/>
    </font>
    <font>
      <b/>
      <strike/>
      <sz val="10"/>
      <color rgb="FFFF0000"/>
      <name val="Verdana"/>
    </font>
    <font>
      <strike/>
      <sz val="10"/>
      <color rgb="FFFF0000"/>
      <name val="Verdana"/>
    </font>
    <font>
      <b/>
      <sz val="11"/>
      <color rgb="FFEFAB31"/>
      <name val="Verdana"/>
    </font>
    <font>
      <sz val="9"/>
      <color rgb="FF1E293B"/>
      <name val="Inter"/>
    </font>
    <font>
      <sz val="11"/>
      <color rgb="FF1E293B"/>
      <name val="Inter"/>
    </font>
    <font>
      <sz val="12"/>
      <color theme="1"/>
      <name val="Calibri"/>
    </font>
    <font>
      <b/>
      <sz val="12"/>
      <color theme="0"/>
      <name val="Verdana"/>
    </font>
    <font>
      <b/>
      <sz val="16"/>
      <color rgb="FF3AA935"/>
      <name val="Verdana"/>
    </font>
    <font>
      <b/>
      <sz val="10"/>
      <color rgb="FF3AA935"/>
      <name val="Verdana"/>
    </font>
    <font>
      <sz val="12"/>
      <color rgb="FF000000"/>
      <name val="Verdana"/>
    </font>
    <font>
      <sz val="10"/>
      <color rgb="FF3AA935"/>
      <name val="Verdana"/>
    </font>
    <font>
      <b/>
      <sz val="10"/>
      <color rgb="FFFF0000"/>
      <name val="Verdana"/>
    </font>
    <font>
      <b/>
      <sz val="16"/>
      <color theme="7"/>
      <name val="Verdana"/>
    </font>
    <font>
      <b/>
      <sz val="10"/>
      <color theme="7"/>
      <name val="Verdana"/>
    </font>
    <font>
      <sz val="10"/>
      <color theme="7"/>
      <name val="Verdana"/>
    </font>
    <font>
      <b/>
      <sz val="11"/>
      <color rgb="FF3AA935"/>
      <name val="Verdana"/>
    </font>
    <font>
      <b/>
      <sz val="8"/>
      <color rgb="FF3AA935"/>
      <name val="Verdana"/>
    </font>
    <font>
      <b/>
      <sz val="8"/>
      <color theme="7"/>
      <name val="Verdana"/>
    </font>
    <font>
      <sz val="20"/>
      <color theme="7"/>
      <name val="Verdana"/>
    </font>
    <font>
      <sz val="11"/>
      <color rgb="FFFFFFFF"/>
      <name val="Verdana"/>
    </font>
    <font>
      <u/>
      <sz val="10"/>
      <color rgb="FF3AA935"/>
      <name val="Verdana"/>
    </font>
    <font>
      <u/>
      <sz val="10"/>
      <color theme="7"/>
      <name val="Verdana"/>
    </font>
    <font>
      <u/>
      <sz val="8"/>
      <color rgb="FF000000"/>
      <name val="Verdana"/>
    </font>
    <font>
      <b/>
      <sz val="9"/>
      <color theme="7"/>
      <name val="Verdana"/>
    </font>
    <font>
      <b/>
      <sz val="8"/>
      <color rgb="FFFF0000"/>
      <name val="Verdana"/>
    </font>
    <font>
      <b/>
      <sz val="11"/>
      <color rgb="FFFF0000"/>
      <name val="Verdana"/>
    </font>
    <font>
      <b/>
      <sz val="8"/>
      <color rgb="FF3B6BFA"/>
      <name val="Calibri"/>
    </font>
    <font>
      <sz val="8"/>
      <color rgb="FF000000"/>
      <name val="Calibri"/>
    </font>
    <font>
      <b/>
      <sz val="8"/>
      <color rgb="FF000000"/>
      <name val="Calibri"/>
    </font>
    <font>
      <b/>
      <sz val="16"/>
      <color rgb="FF82358B"/>
      <name val="Verdana"/>
    </font>
    <font>
      <b/>
      <sz val="10"/>
      <color theme="5"/>
      <name val="Verdana"/>
    </font>
    <font>
      <b/>
      <sz val="10"/>
      <color rgb="FF82358B"/>
      <name val="Verdana"/>
    </font>
    <font>
      <b/>
      <sz val="16"/>
      <color theme="5"/>
      <name val="Verdana"/>
    </font>
    <font>
      <sz val="10"/>
      <color theme="5"/>
      <name val="Verdana"/>
    </font>
    <font>
      <b/>
      <sz val="9"/>
      <color theme="5"/>
      <name val="Verdana"/>
    </font>
    <font>
      <b/>
      <sz val="10"/>
      <color rgb="FF7030A0"/>
      <name val="Verdana"/>
    </font>
    <font>
      <b/>
      <strike/>
      <sz val="10"/>
      <color rgb="FF7030A0"/>
      <name val="Verdana"/>
    </font>
    <font>
      <strike/>
      <sz val="10"/>
      <color rgb="FF000000"/>
      <name val="Verdana"/>
    </font>
    <font>
      <b/>
      <strike/>
      <sz val="10"/>
      <color rgb="FF000000"/>
      <name val="Verdana"/>
    </font>
    <font>
      <u/>
      <sz val="10"/>
      <color theme="5"/>
      <name val="Verdana"/>
    </font>
    <font>
      <sz val="10"/>
      <color rgb="FF82358B"/>
      <name val="Verdana"/>
    </font>
    <font>
      <b/>
      <sz val="10"/>
      <color rgb="FF612768"/>
      <name val="Verdana"/>
    </font>
    <font>
      <b/>
      <sz val="9"/>
      <color rgb="FF612768"/>
      <name val="Verdana"/>
    </font>
    <font>
      <b/>
      <sz val="10"/>
      <color rgb="FF612767"/>
      <name val="Verdana"/>
    </font>
    <font>
      <b/>
      <sz val="9"/>
      <color rgb="FF612767"/>
      <name val="Verdana"/>
    </font>
    <font>
      <sz val="10"/>
      <color theme="9"/>
      <name val="Verdana"/>
    </font>
    <font>
      <b/>
      <sz val="16"/>
      <color theme="8"/>
      <name val="Verdana"/>
    </font>
    <font>
      <b/>
      <sz val="10"/>
      <color theme="8"/>
      <name val="Verdana"/>
    </font>
    <font>
      <b/>
      <sz val="10"/>
      <color rgb="FF8AB31D"/>
      <name val="Verdana"/>
    </font>
    <font>
      <sz val="10"/>
      <color theme="8"/>
      <name val="Verdana"/>
    </font>
    <font>
      <b/>
      <sz val="9"/>
      <color theme="8"/>
      <name val="Verdana"/>
    </font>
    <font>
      <sz val="11"/>
      <color theme="1"/>
      <name val="Verdana"/>
      <scheme val="minor"/>
    </font>
    <font>
      <b/>
      <strike/>
      <sz val="10"/>
      <color rgb="FF8AB31D"/>
      <name val="Verdana"/>
    </font>
    <font>
      <u/>
      <sz val="10"/>
      <color theme="8"/>
      <name val="Verdana"/>
    </font>
    <font>
      <b/>
      <sz val="16"/>
      <color rgb="FF36A9E0"/>
      <name val="Verdana"/>
    </font>
    <font>
      <sz val="20"/>
      <color rgb="FF36A9E0"/>
      <name val="Verdana"/>
    </font>
    <font>
      <b/>
      <sz val="16"/>
      <color theme="6"/>
      <name val="Verdana"/>
    </font>
    <font>
      <b/>
      <sz val="10"/>
      <color theme="6"/>
      <name val="Verdana"/>
    </font>
    <font>
      <sz val="10"/>
      <color theme="6"/>
      <name val="Verdana"/>
    </font>
    <font>
      <b/>
      <sz val="10"/>
      <color rgb="FF36A9E0"/>
      <name val="Verdana"/>
    </font>
    <font>
      <b/>
      <sz val="9"/>
      <color theme="6"/>
      <name val="Verdana"/>
    </font>
    <font>
      <sz val="10"/>
      <color rgb="FF36A9E0"/>
      <name val="Verdana"/>
    </font>
    <font>
      <sz val="10"/>
      <color rgb="FF40B7FF"/>
      <name val="Verdana"/>
    </font>
    <font>
      <sz val="20"/>
      <color rgb="FF80CFFF"/>
      <name val="Verdana"/>
    </font>
    <font>
      <b/>
      <sz val="10"/>
      <color rgb="FF00B0F0"/>
      <name val="Verdana"/>
    </font>
    <font>
      <u/>
      <sz val="10"/>
      <color rgb="FF36A9E0"/>
      <name val="Verdana"/>
    </font>
    <font>
      <b/>
      <u/>
      <sz val="10"/>
      <color rgb="FFFF0000"/>
      <name val="Verdana"/>
    </font>
    <font>
      <b/>
      <sz val="9"/>
      <color theme="10"/>
      <name val="Verdana"/>
    </font>
    <font>
      <sz val="20"/>
      <color rgb="FFEFAB31"/>
      <name val="Verdana"/>
    </font>
    <font>
      <sz val="20"/>
      <color rgb="FF000000"/>
      <name val="Verdana"/>
    </font>
    <font>
      <u/>
      <sz val="11"/>
      <color theme="10"/>
      <name val="Verdana"/>
    </font>
    <font>
      <b/>
      <sz val="10"/>
      <color rgb="FFF2F2F2"/>
      <name val="Verdana"/>
    </font>
    <font>
      <b/>
      <sz val="9"/>
      <color rgb="FFFF0000"/>
      <name val="Verdana"/>
    </font>
    <font>
      <u/>
      <sz val="10"/>
      <color rgb="FF82358B"/>
      <name val="Verdana"/>
    </font>
    <font>
      <sz val="12"/>
      <color rgb="FFFFFFFF"/>
      <name val="Verdana"/>
    </font>
    <font>
      <b/>
      <sz val="9"/>
      <color rgb="FF000000"/>
      <name val="Verdana"/>
    </font>
    <font>
      <sz val="9"/>
      <color rgb="FF000000"/>
      <name val="Verdana"/>
    </font>
    <font>
      <sz val="9"/>
      <color theme="4"/>
      <name val="Verdana"/>
    </font>
    <font>
      <b/>
      <sz val="10"/>
      <color rgb="FF002060"/>
      <name val="Verdana"/>
    </font>
    <font>
      <b/>
      <sz val="10"/>
      <color rgb="FFFF6600"/>
      <name val="Verdana"/>
    </font>
    <font>
      <sz val="16"/>
      <color rgb="FF003366"/>
      <name val="Verdana"/>
    </font>
    <font>
      <b/>
      <sz val="16"/>
      <color rgb="FF003366"/>
      <name val="Verdana"/>
    </font>
    <font>
      <sz val="10"/>
      <color theme="1"/>
      <name val="Aptos Narrow"/>
    </font>
    <font>
      <sz val="10"/>
      <color rgb="FF002060"/>
      <name val="Verdana"/>
    </font>
    <font>
      <sz val="11"/>
      <color rgb="FF01438F"/>
      <name val="Verdana"/>
    </font>
    <font>
      <b/>
      <sz val="16"/>
      <color rgb="FF01438F"/>
      <name val="Verdana"/>
    </font>
    <font>
      <sz val="10"/>
      <color rgb="FF002060"/>
      <name val="Roboto"/>
    </font>
    <font>
      <sz val="10"/>
      <color rgb="FF434343"/>
      <name val="Roboto"/>
    </font>
    <font>
      <b/>
      <sz val="10"/>
      <color rgb="FF002060"/>
      <name val="Roboto"/>
    </font>
    <font>
      <b/>
      <sz val="12"/>
      <color rgb="FF002060"/>
      <name val="Verdana"/>
    </font>
    <font>
      <sz val="12"/>
      <color rgb="FF002060"/>
      <name val="Verdana"/>
    </font>
    <font>
      <b/>
      <sz val="10"/>
      <color theme="0"/>
      <name val="Verdana"/>
    </font>
    <font>
      <b/>
      <sz val="12"/>
      <color rgb="FF003366"/>
      <name val="Verdana"/>
    </font>
    <font>
      <b/>
      <sz val="8"/>
      <color theme="0"/>
      <name val="Verdana"/>
    </font>
    <font>
      <b/>
      <sz val="8"/>
      <color rgb="FF000000"/>
      <name val="Verdana"/>
    </font>
    <font>
      <sz val="10"/>
      <color rgb="FFA5A5A5"/>
      <name val="Verdana"/>
    </font>
    <font>
      <b/>
      <sz val="16"/>
      <color rgb="FF002060"/>
      <name val="Verdana"/>
    </font>
    <font>
      <b/>
      <sz val="10"/>
      <color rgb="FF01438F"/>
      <name val="Verdana"/>
    </font>
    <font>
      <sz val="10"/>
      <color rgb="FF7030A0"/>
      <name val="Verdana"/>
    </font>
    <font>
      <sz val="10"/>
      <color rgb="FF92D050"/>
      <name val="Verdana"/>
    </font>
    <font>
      <i/>
      <sz val="10"/>
      <color rgb="FF000000"/>
      <name val="Verdana"/>
    </font>
    <font>
      <i/>
      <sz val="10"/>
      <color theme="1"/>
      <name val="Verdana"/>
    </font>
    <font>
      <b/>
      <u/>
      <sz val="10"/>
      <color rgb="FF0066CC"/>
      <name val="Verdana"/>
    </font>
    <font>
      <b/>
      <i/>
      <sz val="16"/>
      <color rgb="FF12448A"/>
      <name val="Verdana"/>
    </font>
    <font>
      <b/>
      <i/>
      <sz val="10"/>
      <color rgb="FF12448A"/>
      <name val="Verdana"/>
    </font>
    <font>
      <i/>
      <sz val="8"/>
      <color rgb="FF000000"/>
      <name val="Verdana"/>
    </font>
    <font>
      <sz val="10"/>
      <color theme="1"/>
      <name val="Arial"/>
    </font>
    <font>
      <strike/>
      <sz val="8"/>
      <color rgb="FF000000"/>
      <name val="Verdana"/>
    </font>
    <font>
      <b/>
      <sz val="10"/>
      <color rgb="FF12448A"/>
      <name val="Arial"/>
    </font>
    <font>
      <b/>
      <sz val="10"/>
      <color rgb="FF0066CC"/>
      <name val="Verdana"/>
    </font>
    <font>
      <b/>
      <vertAlign val="superscript"/>
      <sz val="10"/>
      <color rgb="FF12448A"/>
      <name val="Verdana"/>
    </font>
    <font>
      <sz val="10"/>
      <color rgb="FFFFFFFF"/>
      <name val="Aptos Narrow"/>
    </font>
    <font>
      <b/>
      <sz val="8"/>
      <color theme="1"/>
      <name val="Verdana"/>
    </font>
    <font>
      <b/>
      <i/>
      <sz val="16"/>
      <color rgb="FFFF9900"/>
      <name val="Verdana"/>
    </font>
    <font>
      <sz val="10"/>
      <color rgb="FF000000"/>
      <name val="Arial"/>
    </font>
    <font>
      <b/>
      <sz val="10"/>
      <color rgb="FFFF9900"/>
      <name val="Verdana"/>
    </font>
    <font>
      <b/>
      <sz val="8"/>
      <color rgb="FFEFAB31"/>
      <name val="Verdana"/>
    </font>
    <font>
      <b/>
      <sz val="8"/>
      <color rgb="FFFF9900"/>
      <name val="Verdana"/>
    </font>
    <font>
      <b/>
      <sz val="9"/>
      <color rgb="FFFF9900"/>
      <name val="Verdana"/>
    </font>
    <font>
      <i/>
      <sz val="8"/>
      <color theme="1"/>
      <name val="Verdana"/>
    </font>
    <font>
      <b/>
      <vertAlign val="superscript"/>
      <sz val="10"/>
      <color rgb="FFFF9900"/>
      <name val="Verdana"/>
    </font>
    <font>
      <b/>
      <vertAlign val="superscript"/>
      <sz val="10"/>
      <color rgb="FFEFAB31"/>
      <name val="Verdana"/>
    </font>
    <font>
      <b/>
      <vertAlign val="superscript"/>
      <sz val="10"/>
      <color theme="4"/>
      <name val="Verdana"/>
    </font>
    <font>
      <b/>
      <vertAlign val="subscript"/>
      <sz val="10"/>
      <color rgb="FFFF9900"/>
      <name val="Verdana"/>
    </font>
    <font>
      <b/>
      <vertAlign val="subscript"/>
      <sz val="10"/>
      <color rgb="FF000000"/>
      <name val="Verdana"/>
    </font>
    <font>
      <b/>
      <sz val="10"/>
      <color rgb="FF000000"/>
      <name val="Aptos Narrow"/>
    </font>
    <font>
      <vertAlign val="subscript"/>
      <sz val="10"/>
      <color rgb="FF000000"/>
      <name val="Verdana"/>
    </font>
    <font>
      <vertAlign val="subscript"/>
      <sz val="10"/>
      <color theme="0"/>
      <name val="Verdana"/>
    </font>
    <font>
      <b/>
      <i/>
      <sz val="16"/>
      <color rgb="FF3AA935"/>
      <name val="Verdana"/>
    </font>
    <font>
      <b/>
      <i/>
      <sz val="10"/>
      <color rgb="FF3AA935"/>
      <name val="Verdana"/>
    </font>
    <font>
      <b/>
      <sz val="10"/>
      <color rgb="FF3AA935"/>
      <name val="Aptos Narrow"/>
    </font>
    <font>
      <b/>
      <sz val="10"/>
      <color rgb="FF339966"/>
      <name val="Verdana"/>
    </font>
    <font>
      <b/>
      <sz val="8"/>
      <color rgb="FF339966"/>
      <name val="Verdana"/>
    </font>
    <font>
      <b/>
      <sz val="10"/>
      <color rgb="FF3AA935"/>
      <name val="Arial"/>
    </font>
    <font>
      <i/>
      <sz val="10"/>
      <color rgb="FFFFFFFF"/>
      <name val="Verdana"/>
    </font>
    <font>
      <i/>
      <sz val="10"/>
      <color theme="0"/>
      <name val="Verdana"/>
    </font>
    <font>
      <b/>
      <vertAlign val="subscript"/>
      <sz val="10"/>
      <color rgb="FF339966"/>
      <name val="Verdana"/>
    </font>
    <font>
      <b/>
      <vertAlign val="subscript"/>
      <sz val="10"/>
      <color rgb="FF3AA935"/>
      <name val="Verdana"/>
    </font>
    <font>
      <b/>
      <sz val="7"/>
      <color rgb="FF3AA935"/>
      <name val="Verdana"/>
    </font>
    <font>
      <b/>
      <vertAlign val="subscript"/>
      <sz val="10"/>
      <color theme="1"/>
      <name val="Verdana"/>
    </font>
    <font>
      <vertAlign val="subscript"/>
      <sz val="10"/>
      <color rgb="FFFFFFFF"/>
      <name val="Verdana"/>
    </font>
    <font>
      <b/>
      <i/>
      <sz val="9"/>
      <color theme="7"/>
      <name val="Verdana"/>
    </font>
    <font>
      <b/>
      <vertAlign val="superscript"/>
      <sz val="9"/>
      <color rgb="FF339966"/>
      <name val="Verdana"/>
    </font>
    <font>
      <b/>
      <sz val="9"/>
      <color rgb="FF339966"/>
      <name val="Verdana"/>
    </font>
    <font>
      <b/>
      <strike/>
      <sz val="10"/>
      <color theme="7"/>
      <name val="Verdana"/>
    </font>
    <font>
      <b/>
      <i/>
      <sz val="16"/>
      <color rgb="FF82358B"/>
      <name val="Verdana"/>
    </font>
    <font>
      <b/>
      <sz val="10"/>
      <color rgb="FF993366"/>
      <name val="Verdana"/>
    </font>
    <font>
      <b/>
      <sz val="10"/>
      <color rgb="FF82358B"/>
      <name val="Arial"/>
    </font>
    <font>
      <b/>
      <sz val="9"/>
      <color rgb="FF993366"/>
      <name val="Verdana"/>
    </font>
    <font>
      <sz val="8"/>
      <color rgb="FF0078C1"/>
      <name val="Verdana"/>
    </font>
    <font>
      <b/>
      <vertAlign val="subscript"/>
      <sz val="10"/>
      <color rgb="FF993366"/>
      <name val="Verdana"/>
    </font>
    <font>
      <b/>
      <vertAlign val="subscript"/>
      <sz val="10"/>
      <color theme="5"/>
      <name val="Verdana"/>
    </font>
    <font>
      <b/>
      <sz val="8"/>
      <color rgb="FF0066CC"/>
      <name val="Verdana"/>
    </font>
    <font>
      <sz val="8"/>
      <color rgb="FF000000"/>
      <name val="Aptos Narrow"/>
    </font>
    <font>
      <b/>
      <i/>
      <sz val="10"/>
      <color theme="5"/>
      <name val="Verdana"/>
    </font>
    <font>
      <b/>
      <i/>
      <sz val="16"/>
      <color rgb="FF99CC00"/>
      <name val="Verdana"/>
    </font>
    <font>
      <b/>
      <sz val="10"/>
      <color rgb="FF99CC00"/>
      <name val="Verdana"/>
    </font>
    <font>
      <b/>
      <sz val="9"/>
      <color rgb="FF99CC00"/>
      <name val="Verdana"/>
    </font>
    <font>
      <b/>
      <vertAlign val="subscript"/>
      <sz val="10"/>
      <color theme="8"/>
      <name val="Verdana"/>
    </font>
    <font>
      <b/>
      <i/>
      <sz val="16"/>
      <color rgb="FF36A9E0"/>
      <name val="Verdana"/>
    </font>
    <font>
      <b/>
      <sz val="10"/>
      <color rgb="FF33CCCC"/>
      <name val="Verdana"/>
    </font>
    <font>
      <b/>
      <sz val="10"/>
      <color rgb="FF36A9E0"/>
      <name val="Arial"/>
    </font>
    <font>
      <b/>
      <sz val="9"/>
      <color rgb="FF36A9E0"/>
      <name val="Arial"/>
    </font>
    <font>
      <b/>
      <sz val="10"/>
      <color theme="6"/>
      <name val="Arial"/>
    </font>
    <font>
      <b/>
      <vertAlign val="subscript"/>
      <sz val="10"/>
      <color rgb="FF36A9E0"/>
      <name val="Verdana"/>
    </font>
    <font>
      <b/>
      <sz val="10"/>
      <color rgb="FF00B0F0"/>
      <name val="Arial"/>
    </font>
    <font>
      <b/>
      <i/>
      <sz val="16"/>
      <color rgb="FF993366"/>
      <name val="Verdana"/>
    </font>
    <font>
      <vertAlign val="superscript"/>
      <sz val="10"/>
      <color rgb="FF000000"/>
      <name val="Verdana"/>
    </font>
    <font>
      <b/>
      <vertAlign val="superscript"/>
      <sz val="10"/>
      <color rgb="FF993366"/>
      <name val="Verdana"/>
    </font>
    <font>
      <b/>
      <sz val="10"/>
      <color rgb="FFC0C0C0"/>
      <name val="Verdana"/>
    </font>
    <font>
      <b/>
      <vertAlign val="superscript"/>
      <sz val="9"/>
      <color rgb="FF993366"/>
      <name val="Verdana"/>
    </font>
    <font>
      <b/>
      <vertAlign val="superscript"/>
      <sz val="10"/>
      <color rgb="FF82358B"/>
      <name val="Verdana"/>
    </font>
    <font>
      <b/>
      <sz val="8"/>
      <color rgb="FF12448A"/>
      <name val="Verdana"/>
    </font>
    <font>
      <b/>
      <vertAlign val="superscript"/>
      <sz val="9"/>
      <color rgb="FF82358B"/>
      <name val="Verdana"/>
    </font>
    <font>
      <b/>
      <vertAlign val="subscript"/>
      <sz val="10"/>
      <color rgb="FF82358B"/>
      <name val="Verdana"/>
    </font>
    <font>
      <i/>
      <sz val="9"/>
      <color rgb="FF000000"/>
      <name val="Verdana"/>
    </font>
    <font>
      <vertAlign val="subscript"/>
      <sz val="9"/>
      <color theme="1"/>
      <name val="Verdana"/>
    </font>
    <font>
      <i/>
      <sz val="9"/>
      <color theme="1"/>
      <name val="Verdana"/>
    </font>
    <font>
      <sz val="10"/>
      <color rgb="FF0066CC"/>
      <name val="Verdana"/>
    </font>
    <font>
      <vertAlign val="subscript"/>
      <sz val="10"/>
      <color theme="1"/>
      <name val="Verdana"/>
    </font>
    <font>
      <b/>
      <sz val="10"/>
      <color rgb="FF002060"/>
      <name val="Aptos Narrow"/>
    </font>
    <font>
      <vertAlign val="superscript"/>
      <sz val="10"/>
      <color rgb="FF002060"/>
      <name val="Verdana"/>
    </font>
    <font>
      <b/>
      <vertAlign val="superscript"/>
      <sz val="10"/>
      <color theme="0"/>
      <name val="Verdana"/>
    </font>
    <font>
      <sz val="10"/>
      <color rgb="FF01438F"/>
      <name val="Verdana"/>
    </font>
    <font>
      <u/>
      <sz val="11"/>
      <color theme="10"/>
      <name val="Verdana"/>
      <scheme val="minor"/>
    </font>
    <font>
      <u/>
      <sz val="9"/>
      <color theme="10"/>
      <name val="Verdana"/>
      <scheme val="minor"/>
    </font>
    <font>
      <vertAlign val="subscript"/>
      <sz val="9"/>
      <color rgb="FF000000"/>
      <name val="Verdana"/>
    </font>
    <font>
      <sz val="11"/>
      <color rgb="FF000000"/>
      <name val="Verdana"/>
      <scheme val="minor"/>
    </font>
    <font>
      <u/>
      <sz val="10"/>
      <color theme="10"/>
      <name val="Verdana"/>
      <family val="2"/>
      <scheme val="minor"/>
    </font>
    <font>
      <u/>
      <sz val="11"/>
      <color theme="10"/>
      <name val="Verdana"/>
      <family val="2"/>
      <scheme val="minor"/>
    </font>
    <font>
      <sz val="10"/>
      <color rgb="FF000000"/>
      <name val="Verdana"/>
      <family val="2"/>
    </font>
    <font>
      <i/>
      <sz val="10"/>
      <color rgb="FF000000"/>
      <name val="Verdana"/>
      <family val="2"/>
    </font>
    <font>
      <sz val="11"/>
      <name val="Verdana"/>
      <family val="2"/>
    </font>
    <font>
      <u/>
      <sz val="11"/>
      <color rgb="FF0070C0"/>
      <name val="Verdana"/>
      <family val="2"/>
      <scheme val="minor"/>
    </font>
    <font>
      <sz val="10"/>
      <color rgb="FF0066CC"/>
      <name val="Verdana"/>
      <family val="2"/>
    </font>
    <font>
      <sz val="10"/>
      <color rgb="FF0070C0"/>
      <name val="Verdana"/>
      <family val="2"/>
    </font>
    <font>
      <b/>
      <sz val="10"/>
      <color rgb="FF0066CC"/>
      <name val="Verdana"/>
      <family val="2"/>
    </font>
    <font>
      <sz val="10"/>
      <color rgb="FFFF0000"/>
      <name val="Verdana"/>
      <family val="2"/>
    </font>
    <font>
      <sz val="10"/>
      <color rgb="FF0D0D0D"/>
      <name val="Verdana"/>
      <family val="2"/>
    </font>
    <font>
      <sz val="10"/>
      <color rgb="FF1C83B5"/>
      <name val="Verdana"/>
      <family val="2"/>
    </font>
    <font>
      <sz val="10"/>
      <color theme="0"/>
      <name val="Verdana"/>
      <family val="2"/>
    </font>
    <font>
      <b/>
      <sz val="10"/>
      <color rgb="FF003366"/>
      <name val="Verdana"/>
      <family val="2"/>
    </font>
    <font>
      <sz val="12"/>
      <color theme="1"/>
      <name val="Verdana"/>
      <family val="2"/>
    </font>
    <font>
      <sz val="12"/>
      <color rgb="FF000000"/>
      <name val="Verdana"/>
      <family val="2"/>
    </font>
    <font>
      <u/>
      <sz val="9"/>
      <color rgb="FF12448A"/>
      <name val="Verdana"/>
      <scheme val="minor"/>
    </font>
    <font>
      <sz val="9"/>
      <name val="Verdana"/>
      <scheme val="minor"/>
    </font>
    <font>
      <sz val="9"/>
      <color theme="1"/>
      <name val="Verdana"/>
      <scheme val="minor"/>
    </font>
    <font>
      <sz val="9"/>
      <color rgb="FF000000"/>
      <name val="Verdana"/>
      <scheme val="minor"/>
    </font>
    <font>
      <vertAlign val="subscript"/>
      <sz val="9"/>
      <color theme="1"/>
      <name val="Verdana"/>
      <scheme val="minor"/>
    </font>
    <font>
      <i/>
      <sz val="9"/>
      <color theme="1"/>
      <name val="Verdana"/>
      <scheme val="minor"/>
    </font>
    <font>
      <sz val="10"/>
      <color rgb="FF1C83B5"/>
      <name val="Verdana"/>
    </font>
    <font>
      <b/>
      <sz val="9"/>
      <color theme="1"/>
      <name val="Verdana"/>
      <family val="2"/>
    </font>
    <font>
      <b/>
      <sz val="10"/>
      <color theme="1"/>
      <name val="Verdana"/>
      <family val="2"/>
    </font>
    <font>
      <sz val="8"/>
      <color theme="1"/>
      <name val="Verdana"/>
      <family val="2"/>
    </font>
  </fonts>
  <fills count="21">
    <fill>
      <patternFill patternType="none"/>
    </fill>
    <fill>
      <patternFill patternType="gray125"/>
    </fill>
    <fill>
      <patternFill patternType="solid">
        <fgColor rgb="FFF2F2F2"/>
        <bgColor rgb="FFF2F2F2"/>
      </patternFill>
    </fill>
    <fill>
      <patternFill patternType="solid">
        <fgColor rgb="FFFFFF00"/>
        <bgColor rgb="FFFFFF00"/>
      </patternFill>
    </fill>
    <fill>
      <patternFill patternType="solid">
        <fgColor theme="0"/>
        <bgColor theme="0"/>
      </patternFill>
    </fill>
    <fill>
      <patternFill patternType="solid">
        <fgColor rgb="FF12448A"/>
        <bgColor rgb="FF12448A"/>
      </patternFill>
    </fill>
    <fill>
      <patternFill patternType="solid">
        <fgColor rgb="FFFFFFFF"/>
        <bgColor rgb="FFFFFFFF"/>
      </patternFill>
    </fill>
    <fill>
      <patternFill patternType="solid">
        <fgColor rgb="FFEFEFEF"/>
        <bgColor rgb="FFEFEFEF"/>
      </patternFill>
    </fill>
    <fill>
      <patternFill patternType="solid">
        <fgColor rgb="FFFF0000"/>
        <bgColor rgb="FFFF0000"/>
      </patternFill>
    </fill>
    <fill>
      <patternFill patternType="solid">
        <fgColor theme="9"/>
        <bgColor theme="9"/>
      </patternFill>
    </fill>
    <fill>
      <patternFill patternType="solid">
        <fgColor rgb="FFF8F9FA"/>
        <bgColor rgb="FFF8F9FA"/>
      </patternFill>
    </fill>
    <fill>
      <patternFill patternType="solid">
        <fgColor rgb="FF002060"/>
        <bgColor rgb="FF002060"/>
      </patternFill>
    </fill>
    <fill>
      <patternFill patternType="solid">
        <fgColor rgb="FF63B6D3"/>
        <bgColor rgb="FF63B6D3"/>
      </patternFill>
    </fill>
    <fill>
      <patternFill patternType="solid">
        <fgColor rgb="FF42A7C9"/>
        <bgColor rgb="FF42A7C9"/>
      </patternFill>
    </fill>
    <fill>
      <patternFill patternType="solid">
        <fgColor rgb="FF389BBA"/>
        <bgColor rgb="FF389BBA"/>
      </patternFill>
    </fill>
    <fill>
      <patternFill patternType="solid">
        <fgColor rgb="FF276E84"/>
        <bgColor rgb="FF276E84"/>
      </patternFill>
    </fill>
    <fill>
      <patternFill patternType="solid">
        <fgColor rgb="FFBFBFBF"/>
        <bgColor rgb="FFBFBFBF"/>
      </patternFill>
    </fill>
    <fill>
      <patternFill patternType="solid">
        <fgColor rgb="FFD8D8D8"/>
        <bgColor rgb="FFD8D8D8"/>
      </patternFill>
    </fill>
    <fill>
      <patternFill patternType="solid">
        <fgColor rgb="FF002060"/>
        <bgColor indexed="64"/>
      </patternFill>
    </fill>
    <fill>
      <patternFill patternType="solid">
        <fgColor rgb="FFFFFFFF"/>
        <bgColor rgb="FF000000"/>
      </patternFill>
    </fill>
    <fill>
      <patternFill patternType="solid">
        <fgColor theme="0" tint="-4.9989318521683403E-2"/>
        <bgColor indexed="64"/>
      </patternFill>
    </fill>
  </fills>
  <borders count="1229">
    <border>
      <left/>
      <right/>
      <top/>
      <bottom/>
      <diagonal/>
    </border>
    <border>
      <left style="thin">
        <color rgb="FF12448A"/>
      </left>
      <right style="hair">
        <color rgb="FF7F7F7F"/>
      </right>
      <top style="thin">
        <color rgb="FF12448A"/>
      </top>
      <bottom style="hair">
        <color rgb="FF7F7F7F"/>
      </bottom>
      <diagonal/>
    </border>
    <border>
      <left style="hair">
        <color rgb="FF7F7F7F"/>
      </left>
      <right/>
      <top style="thin">
        <color rgb="FF12448A"/>
      </top>
      <bottom style="hair">
        <color rgb="FF7F7F7F"/>
      </bottom>
      <diagonal/>
    </border>
    <border>
      <left style="thin">
        <color rgb="FF12448A"/>
      </left>
      <right style="hair">
        <color rgb="FF7F7F7F"/>
      </right>
      <top style="hair">
        <color rgb="FF7F7F7F"/>
      </top>
      <bottom style="hair">
        <color rgb="FF7F7F7F"/>
      </bottom>
      <diagonal/>
    </border>
    <border>
      <left style="hair">
        <color rgb="FF7F7F7F"/>
      </left>
      <right/>
      <top style="hair">
        <color rgb="FF7F7F7F"/>
      </top>
      <bottom style="hair">
        <color rgb="FF7F7F7F"/>
      </bottom>
      <diagonal/>
    </border>
    <border>
      <left style="thin">
        <color rgb="FF12448A"/>
      </left>
      <right style="hair">
        <color rgb="FF7F7F7F"/>
      </right>
      <top style="hair">
        <color rgb="FF7F7F7F"/>
      </top>
      <bottom style="thin">
        <color rgb="FF12448A"/>
      </bottom>
      <diagonal/>
    </border>
    <border>
      <left style="hair">
        <color rgb="FF7F7F7F"/>
      </left>
      <right/>
      <top style="hair">
        <color rgb="FF7F7F7F"/>
      </top>
      <bottom style="thin">
        <color rgb="FF002060"/>
      </bottom>
      <diagonal/>
    </border>
    <border>
      <left style="thin">
        <color rgb="FF002060"/>
      </left>
      <right style="hair">
        <color rgb="FF000000"/>
      </right>
      <top style="thin">
        <color rgb="FF12448A"/>
      </top>
      <bottom style="hair">
        <color rgb="FF000000"/>
      </bottom>
      <diagonal/>
    </border>
    <border>
      <left style="hair">
        <color rgb="FF000000"/>
      </left>
      <right/>
      <top style="thin">
        <color rgb="FF12448A"/>
      </top>
      <bottom style="hair">
        <color rgb="FF000000"/>
      </bottom>
      <diagonal/>
    </border>
    <border>
      <left style="thin">
        <color rgb="FF00206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thin">
        <color rgb="FF12448A"/>
      </right>
      <top style="hair">
        <color rgb="FF7F7F7F"/>
      </top>
      <bottom style="thin">
        <color rgb="FF000000"/>
      </bottom>
      <diagonal/>
    </border>
    <border>
      <left/>
      <right style="hair">
        <color rgb="FF7F7F7F"/>
      </right>
      <top style="hair">
        <color rgb="FF7F7F7F"/>
      </top>
      <bottom style="thin">
        <color rgb="FF000000"/>
      </bottom>
      <diagonal/>
    </border>
    <border>
      <left style="thin">
        <color rgb="FF002060"/>
      </left>
      <right style="hair">
        <color rgb="FF000000"/>
      </right>
      <top style="hair">
        <color rgb="FF000000"/>
      </top>
      <bottom style="thin">
        <color rgb="FF000000"/>
      </bottom>
      <diagonal/>
    </border>
    <border>
      <left style="hair">
        <color rgb="FF000000"/>
      </left>
      <right/>
      <top style="hair">
        <color rgb="FF000000"/>
      </top>
      <bottom style="thin">
        <color rgb="FF000000"/>
      </bottom>
      <diagonal/>
    </border>
    <border>
      <left style="hair">
        <color rgb="FF000000"/>
      </left>
      <right style="thin">
        <color rgb="FFFFFFFF"/>
      </right>
      <top/>
      <bottom/>
      <diagonal/>
    </border>
    <border>
      <left style="hair">
        <color rgb="FF000000"/>
      </left>
      <right style="thin">
        <color rgb="FFFFFFFF"/>
      </right>
      <top/>
      <bottom style="double">
        <color rgb="FF12448A"/>
      </bottom>
      <diagonal/>
    </border>
    <border>
      <left style="hair">
        <color rgb="FF002060"/>
      </left>
      <right style="thin">
        <color rgb="FF000000"/>
      </right>
      <top style="thin">
        <color rgb="FF12448A"/>
      </top>
      <bottom style="hair">
        <color rgb="FF002060"/>
      </bottom>
      <diagonal/>
    </border>
    <border>
      <left style="thin">
        <color rgb="FF000000"/>
      </left>
      <right/>
      <top style="thin">
        <color rgb="FF12448A"/>
      </top>
      <bottom style="hair">
        <color rgb="FF002060"/>
      </bottom>
      <diagonal/>
    </border>
    <border>
      <left style="hair">
        <color rgb="FF002060"/>
      </left>
      <right/>
      <top style="thin">
        <color rgb="FF12448A"/>
      </top>
      <bottom style="hair">
        <color rgb="FF002060"/>
      </bottom>
      <diagonal/>
    </border>
    <border>
      <left/>
      <right style="thin">
        <color rgb="FF12448A"/>
      </right>
      <top style="hair">
        <color rgb="FF002060"/>
      </top>
      <bottom style="hair">
        <color rgb="FF002060"/>
      </bottom>
      <diagonal/>
    </border>
    <border>
      <left style="thin">
        <color rgb="FF12448A"/>
      </left>
      <right style="hair">
        <color rgb="FF002060"/>
      </right>
      <top style="hair">
        <color rgb="FF002060"/>
      </top>
      <bottom style="hair">
        <color rgb="FF002060"/>
      </bottom>
      <diagonal/>
    </border>
    <border>
      <left/>
      <right style="thin">
        <color rgb="FF000000"/>
      </right>
      <top style="hair">
        <color rgb="FF002060"/>
      </top>
      <bottom style="thin">
        <color rgb="FF12448A"/>
      </bottom>
      <diagonal/>
    </border>
    <border>
      <left style="thin">
        <color rgb="FF000000"/>
      </left>
      <right/>
      <top style="hair">
        <color rgb="FF002060"/>
      </top>
      <bottom style="thin">
        <color rgb="FF12448A"/>
      </bottom>
      <diagonal/>
    </border>
    <border>
      <left style="hair">
        <color rgb="FF002060"/>
      </left>
      <right style="thin">
        <color rgb="FF000000"/>
      </right>
      <top style="hair">
        <color rgb="FF002060"/>
      </top>
      <bottom style="thin">
        <color rgb="FF12448A"/>
      </bottom>
      <diagonal/>
    </border>
    <border>
      <left style="thin">
        <color rgb="FF000000"/>
      </left>
      <right style="hair">
        <color rgb="FF002060"/>
      </right>
      <top style="hair">
        <color rgb="FF002060"/>
      </top>
      <bottom style="thin">
        <color rgb="FF12448A"/>
      </bottom>
      <diagonal/>
    </border>
    <border>
      <left/>
      <right/>
      <top style="hair">
        <color rgb="FF002060"/>
      </top>
      <bottom style="thin">
        <color rgb="FF12448A"/>
      </bottom>
      <diagonal/>
    </border>
    <border>
      <left style="thin">
        <color rgb="FF12448A"/>
      </left>
      <right/>
      <top style="thin">
        <color rgb="FFEFEFEF"/>
      </top>
      <bottom/>
      <diagonal/>
    </border>
    <border>
      <left/>
      <right/>
      <top style="thin">
        <color rgb="FFEFEFEF"/>
      </top>
      <bottom/>
      <diagonal/>
    </border>
    <border>
      <left style="hair">
        <color rgb="FF999999"/>
      </left>
      <right/>
      <top/>
      <bottom style="thin">
        <color rgb="FFEFEFEF"/>
      </bottom>
      <diagonal/>
    </border>
    <border>
      <left/>
      <right style="dotted">
        <color rgb="FF12448A"/>
      </right>
      <top/>
      <bottom style="hair">
        <color rgb="FF666666"/>
      </bottom>
      <diagonal/>
    </border>
    <border>
      <left style="thin">
        <color rgb="FF12448A"/>
      </left>
      <right style="hair">
        <color rgb="FF666666"/>
      </right>
      <top style="double">
        <color rgb="FF12448A"/>
      </top>
      <bottom style="hair">
        <color rgb="FF666666"/>
      </bottom>
      <diagonal/>
    </border>
    <border>
      <left style="hair">
        <color rgb="FF000000"/>
      </left>
      <right style="hair">
        <color rgb="FF000000"/>
      </right>
      <top style="double">
        <color rgb="FF12448A"/>
      </top>
      <bottom style="hair">
        <color rgb="FF000000"/>
      </bottom>
      <diagonal/>
    </border>
    <border>
      <left style="hair">
        <color rgb="FFFFFFFF"/>
      </left>
      <right/>
      <top style="hair">
        <color rgb="FF666666"/>
      </top>
      <bottom style="hair">
        <color rgb="FF666666"/>
      </bottom>
      <diagonal/>
    </border>
    <border>
      <left/>
      <right style="dotted">
        <color rgb="FF000000"/>
      </right>
      <top style="hair">
        <color rgb="FF666666"/>
      </top>
      <bottom style="hair">
        <color rgb="FF666666"/>
      </bottom>
      <diagonal/>
    </border>
    <border>
      <left style="thin">
        <color rgb="FF12448A"/>
      </left>
      <right style="hair">
        <color rgb="FF666666"/>
      </right>
      <top style="hair">
        <color rgb="FF666666"/>
      </top>
      <bottom style="hair">
        <color rgb="FF666666"/>
      </bottom>
      <diagonal/>
    </border>
    <border>
      <left style="hair">
        <color rgb="FF000000"/>
      </left>
      <right style="hair">
        <color rgb="FF000000"/>
      </right>
      <top style="hair">
        <color rgb="FF000000"/>
      </top>
      <bottom style="hair">
        <color rgb="FF000000"/>
      </bottom>
      <diagonal/>
    </border>
    <border>
      <left/>
      <right style="dotted">
        <color rgb="FF12448A"/>
      </right>
      <top style="hair">
        <color rgb="FF666666"/>
      </top>
      <bottom style="thin">
        <color rgb="FF12448A"/>
      </bottom>
      <diagonal/>
    </border>
    <border>
      <left style="thin">
        <color rgb="FF12448A"/>
      </left>
      <right style="hair">
        <color rgb="FF666666"/>
      </right>
      <top style="hair">
        <color rgb="FF666666"/>
      </top>
      <bottom style="thin">
        <color rgb="FF12448A"/>
      </bottom>
      <diagonal/>
    </border>
    <border>
      <left style="hair">
        <color rgb="FF000000"/>
      </left>
      <right style="hair">
        <color rgb="FF000000"/>
      </right>
      <top style="hair">
        <color rgb="FF000000"/>
      </top>
      <bottom style="thin">
        <color rgb="FF12448A"/>
      </bottom>
      <diagonal/>
    </border>
    <border>
      <left/>
      <right style="dotted">
        <color rgb="FF12448A"/>
      </right>
      <top style="double">
        <color rgb="FF12448A"/>
      </top>
      <bottom style="hair">
        <color rgb="FF666666"/>
      </bottom>
      <diagonal/>
    </border>
    <border>
      <left style="thin">
        <color rgb="FF12448A"/>
      </left>
      <right style="thin">
        <color rgb="FF002060"/>
      </right>
      <top style="double">
        <color rgb="FF12448A"/>
      </top>
      <bottom style="hair">
        <color rgb="FF666666"/>
      </bottom>
      <diagonal/>
    </border>
    <border>
      <left style="thin">
        <color rgb="FF002060"/>
      </left>
      <right style="thin">
        <color rgb="FF002060"/>
      </right>
      <top style="double">
        <color rgb="FF12448A"/>
      </top>
      <bottom style="hair">
        <color rgb="FF666666"/>
      </bottom>
      <diagonal/>
    </border>
    <border>
      <left/>
      <right style="dotted">
        <color rgb="FF12448A"/>
      </right>
      <top style="hair">
        <color rgb="FF666666"/>
      </top>
      <bottom style="hair">
        <color rgb="FF666666"/>
      </bottom>
      <diagonal/>
    </border>
    <border>
      <left style="thin">
        <color rgb="FF12448A"/>
      </left>
      <right style="thin">
        <color rgb="FF002060"/>
      </right>
      <top style="hair">
        <color rgb="FF666666"/>
      </top>
      <bottom style="hair">
        <color rgb="FF666666"/>
      </bottom>
      <diagonal/>
    </border>
    <border>
      <left style="thin">
        <color rgb="FF002060"/>
      </left>
      <right style="thin">
        <color rgb="FF002060"/>
      </right>
      <top style="hair">
        <color rgb="FF666666"/>
      </top>
      <bottom style="hair">
        <color rgb="FF666666"/>
      </bottom>
      <diagonal/>
    </border>
    <border>
      <left style="thin">
        <color rgb="FF12448A"/>
      </left>
      <right style="thin">
        <color rgb="FF002060"/>
      </right>
      <top style="hair">
        <color rgb="FF666666"/>
      </top>
      <bottom style="thin">
        <color rgb="FF12448A"/>
      </bottom>
      <diagonal/>
    </border>
    <border>
      <left style="thin">
        <color rgb="FF002060"/>
      </left>
      <right style="thin">
        <color rgb="FF002060"/>
      </right>
      <top style="hair">
        <color rgb="FF666666"/>
      </top>
      <bottom style="thin">
        <color rgb="FF12448A"/>
      </bottom>
      <diagonal/>
    </border>
    <border>
      <left/>
      <right/>
      <top style="hair">
        <color rgb="FF666666"/>
      </top>
      <bottom style="thin">
        <color rgb="FF12448A"/>
      </bottom>
      <diagonal/>
    </border>
    <border>
      <left/>
      <right/>
      <top style="double">
        <color rgb="FF12448A"/>
      </top>
      <bottom style="hair">
        <color rgb="FF666666"/>
      </bottom>
      <diagonal/>
    </border>
    <border>
      <left/>
      <right style="thin">
        <color rgb="FF002060"/>
      </right>
      <top style="double">
        <color rgb="FF12448A"/>
      </top>
      <bottom style="hair">
        <color rgb="FF666666"/>
      </bottom>
      <diagonal/>
    </border>
    <border>
      <left/>
      <right style="thin">
        <color rgb="FF002060"/>
      </right>
      <top style="hair">
        <color rgb="FF666666"/>
      </top>
      <bottom style="hair">
        <color rgb="FF666666"/>
      </bottom>
      <diagonal/>
    </border>
    <border>
      <left/>
      <right style="thin">
        <color rgb="FF002060"/>
      </right>
      <top style="hair">
        <color rgb="FF666666"/>
      </top>
      <bottom style="thin">
        <color rgb="FF12448A"/>
      </bottom>
      <diagonal/>
    </border>
    <border>
      <left style="thin">
        <color rgb="FFFFFFFF"/>
      </left>
      <right/>
      <top/>
      <bottom style="thin">
        <color rgb="FF12448A"/>
      </bottom>
      <diagonal/>
    </border>
    <border>
      <left/>
      <right/>
      <top/>
      <bottom/>
      <diagonal/>
    </border>
    <border>
      <left style="thin">
        <color rgb="FF12448A"/>
      </left>
      <right style="hair">
        <color rgb="FF002060"/>
      </right>
      <top style="thin">
        <color rgb="FF12448A"/>
      </top>
      <bottom style="double">
        <color rgb="FF12448A"/>
      </bottom>
      <diagonal/>
    </border>
    <border>
      <left/>
      <right/>
      <top style="thin">
        <color rgb="FF12448A"/>
      </top>
      <bottom/>
      <diagonal/>
    </border>
    <border>
      <left style="hair">
        <color rgb="FF595959"/>
      </left>
      <right/>
      <top style="thin">
        <color rgb="FF12448A"/>
      </top>
      <bottom style="double">
        <color rgb="FF12448A"/>
      </bottom>
      <diagonal/>
    </border>
    <border>
      <left style="thin">
        <color rgb="FFFFFFFF"/>
      </left>
      <right/>
      <top style="double">
        <color rgb="FF12448A"/>
      </top>
      <bottom style="hair">
        <color rgb="FF666666"/>
      </bottom>
      <diagonal/>
    </border>
    <border>
      <left/>
      <right style="thin">
        <color rgb="FF12448A"/>
      </right>
      <top style="double">
        <color rgb="FF12448A"/>
      </top>
      <bottom style="hair">
        <color rgb="FF666666"/>
      </bottom>
      <diagonal/>
    </border>
    <border>
      <left style="hair">
        <color rgb="FF666666"/>
      </left>
      <right style="hair">
        <color rgb="FF666666"/>
      </right>
      <top style="double">
        <color rgb="FF12448A"/>
      </top>
      <bottom style="hair">
        <color rgb="FF666666"/>
      </bottom>
      <diagonal/>
    </border>
    <border>
      <left style="hair">
        <color rgb="FF595959"/>
      </left>
      <right style="hair">
        <color rgb="FFFFFFFF"/>
      </right>
      <top style="double">
        <color rgb="FF12448A"/>
      </top>
      <bottom style="hair">
        <color rgb="FF666666"/>
      </bottom>
      <diagonal/>
    </border>
    <border>
      <left style="thin">
        <color rgb="FFFFFFFF"/>
      </left>
      <right/>
      <top style="hair">
        <color rgb="FF666666"/>
      </top>
      <bottom style="hair">
        <color rgb="FF666666"/>
      </bottom>
      <diagonal/>
    </border>
    <border>
      <left/>
      <right style="thin">
        <color rgb="FF12448A"/>
      </right>
      <top style="hair">
        <color rgb="FF666666"/>
      </top>
      <bottom style="hair">
        <color rgb="FF666666"/>
      </bottom>
      <diagonal/>
    </border>
    <border>
      <left style="hair">
        <color rgb="FF666666"/>
      </left>
      <right style="hair">
        <color rgb="FF666666"/>
      </right>
      <top style="hair">
        <color rgb="FF666666"/>
      </top>
      <bottom style="hair">
        <color rgb="FF666666"/>
      </bottom>
      <diagonal/>
    </border>
    <border>
      <left style="hair">
        <color rgb="FF666666"/>
      </left>
      <right style="hair">
        <color rgb="FFFFFFFF"/>
      </right>
      <top style="hair">
        <color rgb="FF666666"/>
      </top>
      <bottom style="hair">
        <color rgb="FF666666"/>
      </bottom>
      <diagonal/>
    </border>
    <border>
      <left style="thin">
        <color rgb="FFFFFFFF"/>
      </left>
      <right/>
      <top style="hair">
        <color rgb="FF666666"/>
      </top>
      <bottom style="thin">
        <color rgb="FF12448A"/>
      </bottom>
      <diagonal/>
    </border>
    <border>
      <left/>
      <right style="thin">
        <color rgb="FF12448A"/>
      </right>
      <top style="hair">
        <color rgb="FF666666"/>
      </top>
      <bottom style="thin">
        <color rgb="FF12448A"/>
      </bottom>
      <diagonal/>
    </border>
    <border>
      <left style="hair">
        <color rgb="FF666666"/>
      </left>
      <right style="hair">
        <color rgb="FF666666"/>
      </right>
      <top style="hair">
        <color rgb="FF666666"/>
      </top>
      <bottom style="thin">
        <color rgb="FF12448A"/>
      </bottom>
      <diagonal/>
    </border>
    <border>
      <left style="hair">
        <color rgb="FF666666"/>
      </left>
      <right/>
      <top style="hair">
        <color rgb="FF666666"/>
      </top>
      <bottom style="thin">
        <color rgb="FF12448A"/>
      </bottom>
      <diagonal/>
    </border>
    <border>
      <left style="hair">
        <color rgb="FF595959"/>
      </left>
      <right style="hair">
        <color rgb="FF595959"/>
      </right>
      <top style="thin">
        <color rgb="FF12448A"/>
      </top>
      <bottom style="double">
        <color rgb="FF12448A"/>
      </bottom>
      <diagonal/>
    </border>
    <border>
      <left style="hair">
        <color rgb="FF666666"/>
      </left>
      <right/>
      <top style="double">
        <color rgb="FF12448A"/>
      </top>
      <bottom style="hair">
        <color rgb="FF666666"/>
      </bottom>
      <diagonal/>
    </border>
    <border>
      <left style="thin">
        <color rgb="FFFFFFFF"/>
      </left>
      <right/>
      <top/>
      <bottom/>
      <diagonal/>
    </border>
    <border>
      <left style="thin">
        <color rgb="FF12448A"/>
      </left>
      <right style="hair">
        <color rgb="FF595959"/>
      </right>
      <top/>
      <bottom style="double">
        <color rgb="FF12448A"/>
      </bottom>
      <diagonal/>
    </border>
    <border>
      <left style="hair">
        <color rgb="FF595959"/>
      </left>
      <right style="hair">
        <color rgb="FF595959"/>
      </right>
      <top/>
      <bottom style="double">
        <color rgb="FF12448A"/>
      </bottom>
      <diagonal/>
    </border>
    <border>
      <left style="hair">
        <color rgb="FF595959"/>
      </left>
      <right/>
      <top/>
      <bottom style="double">
        <color rgb="FF12448A"/>
      </bottom>
      <diagonal/>
    </border>
    <border>
      <left/>
      <right style="thin">
        <color rgb="FFFFFFFF"/>
      </right>
      <top/>
      <bottom style="thin">
        <color rgb="FFFFFFFF"/>
      </bottom>
      <diagonal/>
    </border>
    <border>
      <left style="thin">
        <color rgb="FF12448A"/>
      </left>
      <right style="hair">
        <color rgb="FF7F7F7F"/>
      </right>
      <top/>
      <bottom style="double">
        <color rgb="FF12448A"/>
      </bottom>
      <diagonal/>
    </border>
    <border>
      <left style="hair">
        <color rgb="FF7F7F7F"/>
      </left>
      <right style="thin">
        <color rgb="FF12448A"/>
      </right>
      <top/>
      <bottom style="double">
        <color rgb="FF12448A"/>
      </bottom>
      <diagonal/>
    </border>
    <border>
      <left style="hair">
        <color rgb="FF7F7F7F"/>
      </left>
      <right style="hair">
        <color rgb="FF7F7F7F"/>
      </right>
      <top style="thin">
        <color rgb="FF12448A"/>
      </top>
      <bottom style="hair">
        <color rgb="FF7F7F7F"/>
      </bottom>
      <diagonal/>
    </border>
    <border>
      <left style="hair">
        <color rgb="FF7F7F7F"/>
      </left>
      <right style="hair">
        <color rgb="FF7F7F7F"/>
      </right>
      <top style="hair">
        <color rgb="FF7F7F7F"/>
      </top>
      <bottom style="hair">
        <color rgb="FF7F7F7F"/>
      </bottom>
      <diagonal/>
    </border>
    <border>
      <left style="thin">
        <color rgb="FF002060"/>
      </left>
      <right style="hair">
        <color rgb="FF7F7F7F"/>
      </right>
      <top style="hair">
        <color rgb="FF7F7F7F"/>
      </top>
      <bottom style="thin">
        <color rgb="FF12448A"/>
      </bottom>
      <diagonal/>
    </border>
    <border>
      <left style="hair">
        <color rgb="FF7F7F7F"/>
      </left>
      <right style="thin">
        <color rgb="FF002060"/>
      </right>
      <top style="hair">
        <color rgb="FF7F7F7F"/>
      </top>
      <bottom style="thin">
        <color rgb="FF12448A"/>
      </bottom>
      <diagonal/>
    </border>
    <border>
      <left style="hair">
        <color rgb="FF7F7F7F"/>
      </left>
      <right style="thin">
        <color rgb="FF000000"/>
      </right>
      <top style="hair">
        <color rgb="FF7F7F7F"/>
      </top>
      <bottom/>
      <diagonal/>
    </border>
    <border>
      <left style="hair">
        <color rgb="FF7F7F7F"/>
      </left>
      <right style="thin">
        <color rgb="FF000000"/>
      </right>
      <top style="hair">
        <color rgb="FF7F7F7F"/>
      </top>
      <bottom style="hair">
        <color rgb="FF7F7F7F"/>
      </bottom>
      <diagonal/>
    </border>
    <border>
      <left style="hair">
        <color rgb="FF7F7F7F"/>
      </left>
      <right style="hair">
        <color rgb="FF595959"/>
      </right>
      <top style="hair">
        <color rgb="FF7F7F7F"/>
      </top>
      <bottom style="thin">
        <color rgb="FF12448A"/>
      </bottom>
      <diagonal/>
    </border>
    <border>
      <left/>
      <right style="thin">
        <color rgb="FF12448A"/>
      </right>
      <top style="hair">
        <color rgb="FF7F7F7F"/>
      </top>
      <bottom style="thin">
        <color rgb="FF12448A"/>
      </bottom>
      <diagonal/>
    </border>
    <border>
      <left style="thin">
        <color rgb="FF12448A"/>
      </left>
      <right style="hair">
        <color rgb="FF595959"/>
      </right>
      <top style="hair">
        <color rgb="FF7F7F7F"/>
      </top>
      <bottom style="thin">
        <color rgb="FF12448A"/>
      </bottom>
      <diagonal/>
    </border>
    <border>
      <left style="hair">
        <color rgb="FF595959"/>
      </left>
      <right/>
      <top style="hair">
        <color rgb="FF7F7F7F"/>
      </top>
      <bottom style="thin">
        <color rgb="FF12448A"/>
      </bottom>
      <diagonal/>
    </border>
    <border>
      <left style="hair">
        <color rgb="FF002060"/>
      </left>
      <right style="thin">
        <color rgb="FF12448A"/>
      </right>
      <top style="hair">
        <color rgb="FF7F7F7F"/>
      </top>
      <bottom style="thin">
        <color rgb="FF12448A"/>
      </bottom>
      <diagonal/>
    </border>
    <border>
      <left/>
      <right style="thin">
        <color rgb="FF12448A"/>
      </right>
      <top style="double">
        <color rgb="FF12448A"/>
      </top>
      <bottom style="thin">
        <color rgb="FF12448A"/>
      </bottom>
      <diagonal/>
    </border>
    <border>
      <left/>
      <right/>
      <top style="thin">
        <color rgb="FF12448A"/>
      </top>
      <bottom style="thin">
        <color rgb="FF000000"/>
      </bottom>
      <diagonal/>
    </border>
    <border>
      <left style="thin">
        <color rgb="FF12448A"/>
      </left>
      <right/>
      <top style="double">
        <color rgb="FF12448A"/>
      </top>
      <bottom style="hair">
        <color rgb="FF666666"/>
      </bottom>
      <diagonal/>
    </border>
    <border>
      <left style="thin">
        <color rgb="FF12448A"/>
      </left>
      <right/>
      <top/>
      <bottom style="hair">
        <color rgb="FF666666"/>
      </bottom>
      <diagonal/>
    </border>
    <border>
      <left style="thin">
        <color rgb="FF12448A"/>
      </left>
      <right/>
      <top style="hair">
        <color rgb="FF666666"/>
      </top>
      <bottom style="thin">
        <color rgb="FF12448A"/>
      </bottom>
      <diagonal/>
    </border>
    <border>
      <left style="hair">
        <color rgb="FF7F7F7F"/>
      </left>
      <right/>
      <top style="hair">
        <color rgb="FF7F7F7F"/>
      </top>
      <bottom style="thin">
        <color rgb="FF12448A"/>
      </bottom>
      <diagonal/>
    </border>
    <border>
      <left style="hair">
        <color rgb="FF7F7F7F"/>
      </left>
      <right style="hair">
        <color rgb="FFFFFFFF"/>
      </right>
      <top/>
      <bottom style="double">
        <color rgb="FF12448A"/>
      </bottom>
      <diagonal/>
    </border>
    <border>
      <left style="thin">
        <color rgb="FF000000"/>
      </left>
      <right/>
      <top style="thin">
        <color rgb="FF12448A"/>
      </top>
      <bottom style="hair">
        <color rgb="FF7F7F7F"/>
      </bottom>
      <diagonal/>
    </border>
    <border>
      <left style="thin">
        <color rgb="FF12448A"/>
      </left>
      <right style="dotted">
        <color theme="0"/>
      </right>
      <top/>
      <bottom style="double">
        <color rgb="FF002060"/>
      </bottom>
      <diagonal/>
    </border>
    <border>
      <left style="thin">
        <color rgb="FF12448A"/>
      </left>
      <right style="thin">
        <color rgb="FF002060"/>
      </right>
      <top style="double">
        <color rgb="FF12448A"/>
      </top>
      <bottom style="hair">
        <color rgb="FF7F7F7F"/>
      </bottom>
      <diagonal/>
    </border>
    <border>
      <left style="thin">
        <color rgb="FF002060"/>
      </left>
      <right style="thin">
        <color rgb="FF002060"/>
      </right>
      <top/>
      <bottom style="hair">
        <color rgb="FF000000"/>
      </bottom>
      <diagonal/>
    </border>
    <border>
      <left style="thin">
        <color rgb="FF002060"/>
      </left>
      <right/>
      <top/>
      <bottom style="hair">
        <color rgb="FF000000"/>
      </bottom>
      <diagonal/>
    </border>
    <border>
      <left style="thin">
        <color rgb="FF12448A"/>
      </left>
      <right style="thin">
        <color rgb="FF002060"/>
      </right>
      <top style="hair">
        <color rgb="FF7F7F7F"/>
      </top>
      <bottom style="hair">
        <color rgb="FF666666"/>
      </bottom>
      <diagonal/>
    </border>
    <border>
      <left style="thin">
        <color rgb="FF002060"/>
      </left>
      <right style="thin">
        <color rgb="FF002060"/>
      </right>
      <top style="hair">
        <color rgb="FF000000"/>
      </top>
      <bottom style="hair">
        <color rgb="FF000000"/>
      </bottom>
      <diagonal/>
    </border>
    <border>
      <left style="thin">
        <color rgb="FF002060"/>
      </left>
      <right/>
      <top style="hair">
        <color rgb="FF000000"/>
      </top>
      <bottom style="hair">
        <color rgb="FF000000"/>
      </bottom>
      <diagonal/>
    </border>
    <border>
      <left style="thin">
        <color rgb="FF12448A"/>
      </left>
      <right style="thin">
        <color rgb="FF002060"/>
      </right>
      <top/>
      <bottom/>
      <diagonal/>
    </border>
    <border>
      <left style="thin">
        <color rgb="FF12448A"/>
      </left>
      <right style="thin">
        <color rgb="FF002060"/>
      </right>
      <top style="dotted">
        <color rgb="FF7F7F7F"/>
      </top>
      <bottom style="hair">
        <color rgb="FF666666"/>
      </bottom>
      <diagonal/>
    </border>
    <border>
      <left/>
      <right/>
      <top/>
      <bottom style="thin">
        <color rgb="FF125778"/>
      </bottom>
      <diagonal/>
    </border>
    <border>
      <left style="thin">
        <color rgb="FF12448A"/>
      </left>
      <right style="thin">
        <color rgb="FF002060"/>
      </right>
      <top style="dotted">
        <color rgb="FF7F7F7F"/>
      </top>
      <bottom style="thin">
        <color rgb="FF125778"/>
      </bottom>
      <diagonal/>
    </border>
    <border>
      <left style="thin">
        <color rgb="FF002060"/>
      </left>
      <right style="thin">
        <color rgb="FF002060"/>
      </right>
      <top style="hair">
        <color rgb="FF000000"/>
      </top>
      <bottom style="thin">
        <color rgb="FF125778"/>
      </bottom>
      <diagonal/>
    </border>
    <border>
      <left style="thin">
        <color rgb="FF002060"/>
      </left>
      <right/>
      <top style="hair">
        <color rgb="FF000000"/>
      </top>
      <bottom style="thin">
        <color rgb="FF125778"/>
      </bottom>
      <diagonal/>
    </border>
    <border>
      <left/>
      <right/>
      <top style="thin">
        <color rgb="FF125778"/>
      </top>
      <bottom/>
      <diagonal/>
    </border>
    <border>
      <left style="thin">
        <color rgb="FF12448A"/>
      </left>
      <right style="thin">
        <color rgb="FF12448A"/>
      </right>
      <top style="hair">
        <color rgb="FF7F7F7F"/>
      </top>
      <bottom style="hair">
        <color rgb="FF7F7F7F"/>
      </bottom>
      <diagonal/>
    </border>
    <border>
      <left style="thin">
        <color rgb="FF12448A"/>
      </left>
      <right/>
      <top style="hair">
        <color rgb="FF000000"/>
      </top>
      <bottom style="thin">
        <color rgb="FF12448A"/>
      </bottom>
      <diagonal/>
    </border>
    <border>
      <left style="thin">
        <color rgb="FF12448A"/>
      </left>
      <right/>
      <top style="thin">
        <color rgb="FF12448A"/>
      </top>
      <bottom style="hair">
        <color rgb="FF7F7F7F"/>
      </bottom>
      <diagonal/>
    </border>
    <border>
      <left style="thin">
        <color rgb="FF12448A"/>
      </left>
      <right/>
      <top style="hair">
        <color rgb="FF7F7F7F"/>
      </top>
      <bottom style="thin">
        <color rgb="FF12448A"/>
      </bottom>
      <diagonal/>
    </border>
    <border>
      <left/>
      <right/>
      <top style="thin">
        <color rgb="FF12448A"/>
      </top>
      <bottom style="thin">
        <color rgb="FF12448A"/>
      </bottom>
      <diagonal/>
    </border>
    <border>
      <left style="thin">
        <color rgb="FF12448A"/>
      </left>
      <right/>
      <top style="thin">
        <color rgb="FF12448A"/>
      </top>
      <bottom style="hair">
        <color rgb="FF666666"/>
      </bottom>
      <diagonal/>
    </border>
    <border>
      <left style="thin">
        <color rgb="FF12448A"/>
      </left>
      <right/>
      <top style="hair">
        <color rgb="FF7F7F7F"/>
      </top>
      <bottom style="hair">
        <color rgb="FF7F7F7F"/>
      </bottom>
      <diagonal/>
    </border>
    <border>
      <left style="thin">
        <color rgb="FF12448A"/>
      </left>
      <right/>
      <top style="hair">
        <color rgb="FF666666"/>
      </top>
      <bottom style="hair">
        <color rgb="FF666666"/>
      </bottom>
      <diagonal/>
    </border>
    <border>
      <left style="thin">
        <color rgb="FF12448A"/>
      </left>
      <right/>
      <top style="hair">
        <color rgb="FF666666"/>
      </top>
      <bottom style="hair">
        <color rgb="FF7F7F7F"/>
      </bottom>
      <diagonal/>
    </border>
    <border>
      <left style="hair">
        <color rgb="FF7F7F7F"/>
      </left>
      <right style="hair">
        <color rgb="FF7F7F7F"/>
      </right>
      <top/>
      <bottom style="double">
        <color rgb="FF12448A"/>
      </bottom>
      <diagonal/>
    </border>
    <border>
      <left/>
      <right style="thin">
        <color rgb="FF12448A"/>
      </right>
      <top/>
      <bottom style="hair">
        <color rgb="FF666666"/>
      </bottom>
      <diagonal/>
    </border>
    <border>
      <left style="hair">
        <color rgb="FF7F7F7F"/>
      </left>
      <right style="hair">
        <color rgb="FF7F7F7F"/>
      </right>
      <top style="double">
        <color rgb="FF12448A"/>
      </top>
      <bottom style="hair">
        <color rgb="FF7F7F7F"/>
      </bottom>
      <diagonal/>
    </border>
    <border>
      <left style="hair">
        <color rgb="FF7F7F7F"/>
      </left>
      <right style="thin">
        <color rgb="FF12448A"/>
      </right>
      <top style="double">
        <color rgb="FF12448A"/>
      </top>
      <bottom style="hair">
        <color rgb="FF7F7F7F"/>
      </bottom>
      <diagonal/>
    </border>
    <border>
      <left style="hair">
        <color rgb="FF7F7F7F"/>
      </left>
      <right style="thin">
        <color rgb="FF002060"/>
      </right>
      <top style="double">
        <color rgb="FF12448A"/>
      </top>
      <bottom style="hair">
        <color rgb="FF7F7F7F"/>
      </bottom>
      <diagonal/>
    </border>
    <border>
      <left/>
      <right style="hair">
        <color rgb="FF7F7F7F"/>
      </right>
      <top style="double">
        <color rgb="FF12448A"/>
      </top>
      <bottom style="hair">
        <color rgb="FF7F7F7F"/>
      </bottom>
      <diagonal/>
    </border>
    <border>
      <left style="hair">
        <color rgb="FF7F7F7F"/>
      </left>
      <right style="thin">
        <color rgb="FF12448A"/>
      </right>
      <top style="hair">
        <color rgb="FF7F7F7F"/>
      </top>
      <bottom style="hair">
        <color rgb="FF7F7F7F"/>
      </bottom>
      <diagonal/>
    </border>
    <border>
      <left style="hair">
        <color rgb="FF7F7F7F"/>
      </left>
      <right style="thin">
        <color rgb="FF002060"/>
      </right>
      <top style="hair">
        <color rgb="FF7F7F7F"/>
      </top>
      <bottom style="hair">
        <color rgb="FF7F7F7F"/>
      </bottom>
      <diagonal/>
    </border>
    <border>
      <left/>
      <right style="hair">
        <color rgb="FF7F7F7F"/>
      </right>
      <top style="hair">
        <color rgb="FF7F7F7F"/>
      </top>
      <bottom style="hair">
        <color rgb="FF7F7F7F"/>
      </bottom>
      <diagonal/>
    </border>
    <border>
      <left style="hair">
        <color rgb="FF7F7F7F"/>
      </left>
      <right style="hair">
        <color rgb="FF7F7F7F"/>
      </right>
      <top style="hair">
        <color rgb="FF7F7F7F"/>
      </top>
      <bottom style="thin">
        <color rgb="FF12448A"/>
      </bottom>
      <diagonal/>
    </border>
    <border>
      <left style="hair">
        <color rgb="FF7F7F7F"/>
      </left>
      <right style="thin">
        <color rgb="FF12448A"/>
      </right>
      <top style="hair">
        <color rgb="FF7F7F7F"/>
      </top>
      <bottom style="thin">
        <color rgb="FF12448A"/>
      </bottom>
      <diagonal/>
    </border>
    <border>
      <left/>
      <right style="hair">
        <color rgb="FF7F7F7F"/>
      </right>
      <top style="hair">
        <color rgb="FF7F7F7F"/>
      </top>
      <bottom style="thin">
        <color rgb="FF12448A"/>
      </bottom>
      <diagonal/>
    </border>
    <border>
      <left style="thin">
        <color rgb="FF12448A"/>
      </left>
      <right style="hair">
        <color rgb="FF7F7F7F"/>
      </right>
      <top style="double">
        <color rgb="FF12448A"/>
      </top>
      <bottom style="hair">
        <color rgb="FF7F7F7F"/>
      </bottom>
      <diagonal/>
    </border>
    <border>
      <left style="hair">
        <color rgb="FF7F7F7F"/>
      </left>
      <right/>
      <top style="double">
        <color rgb="FF12448A"/>
      </top>
      <bottom style="hair">
        <color rgb="FF7F7F7F"/>
      </bottom>
      <diagonal/>
    </border>
    <border>
      <left style="thin">
        <color rgb="FF12448A"/>
      </left>
      <right style="hair">
        <color rgb="FF7F7F7F"/>
      </right>
      <top style="hair">
        <color rgb="FF7F7F7F"/>
      </top>
      <bottom/>
      <diagonal/>
    </border>
    <border>
      <left style="hair">
        <color rgb="FF7F7F7F"/>
      </left>
      <right style="hair">
        <color rgb="FF7F7F7F"/>
      </right>
      <top style="hair">
        <color rgb="FF7F7F7F"/>
      </top>
      <bottom/>
      <diagonal/>
    </border>
    <border>
      <left style="thin">
        <color rgb="FF12448A"/>
      </left>
      <right style="thin">
        <color rgb="FF12448A"/>
      </right>
      <top style="double">
        <color rgb="FF12448A"/>
      </top>
      <bottom style="hair">
        <color rgb="FF7F7F7F"/>
      </bottom>
      <diagonal/>
    </border>
    <border>
      <left style="thin">
        <color rgb="FF12448A"/>
      </left>
      <right style="thin">
        <color rgb="FF12448A"/>
      </right>
      <top style="hair">
        <color rgb="FF7F7F7F"/>
      </top>
      <bottom style="thin">
        <color rgb="FF12448A"/>
      </bottom>
      <diagonal/>
    </border>
    <border>
      <left style="thin">
        <color rgb="FF12448A"/>
      </left>
      <right/>
      <top style="double">
        <color rgb="FF12448A"/>
      </top>
      <bottom style="hair">
        <color rgb="FF7F7F7F"/>
      </bottom>
      <diagonal/>
    </border>
    <border>
      <left style="hair">
        <color rgb="FF7F7F7F"/>
      </left>
      <right/>
      <top style="hair">
        <color rgb="FF7F7F7F"/>
      </top>
      <bottom/>
      <diagonal/>
    </border>
    <border>
      <left style="thin">
        <color rgb="FF12448A"/>
      </left>
      <right style="hair">
        <color rgb="FF7F7F7F"/>
      </right>
      <top/>
      <bottom style="hair">
        <color rgb="FF7F7F7F"/>
      </bottom>
      <diagonal/>
    </border>
    <border>
      <left style="hair">
        <color rgb="FF7F7F7F"/>
      </left>
      <right style="hair">
        <color rgb="FF7F7F7F"/>
      </right>
      <top/>
      <bottom style="hair">
        <color rgb="FF7F7F7F"/>
      </bottom>
      <diagonal/>
    </border>
    <border>
      <left style="hair">
        <color rgb="FF7F7F7F"/>
      </left>
      <right/>
      <top/>
      <bottom style="hair">
        <color rgb="FF7F7F7F"/>
      </bottom>
      <diagonal/>
    </border>
    <border>
      <left style="hair">
        <color rgb="FF666666"/>
      </left>
      <right style="thin">
        <color rgb="FF12448A"/>
      </right>
      <top/>
      <bottom style="double">
        <color rgb="FF12448A"/>
      </bottom>
      <diagonal/>
    </border>
    <border>
      <left style="hair">
        <color rgb="FF7F7F7F"/>
      </left>
      <right style="hair">
        <color rgb="FF666666"/>
      </right>
      <top style="double">
        <color rgb="FF12448A"/>
      </top>
      <bottom style="hair">
        <color rgb="FF666666"/>
      </bottom>
      <diagonal/>
    </border>
    <border>
      <left style="hair">
        <color rgb="FF666666"/>
      </left>
      <right/>
      <top/>
      <bottom style="hair">
        <color rgb="FF666666"/>
      </bottom>
      <diagonal/>
    </border>
    <border>
      <left style="hair">
        <color rgb="FF666666"/>
      </left>
      <right/>
      <top style="hair">
        <color rgb="FF7F7F7F"/>
      </top>
      <bottom style="hair">
        <color rgb="FF666666"/>
      </bottom>
      <diagonal/>
    </border>
    <border>
      <left style="hair">
        <color rgb="FF7F7F7F"/>
      </left>
      <right style="hair">
        <color rgb="FF666666"/>
      </right>
      <top style="hair">
        <color rgb="FF666666"/>
      </top>
      <bottom style="hair">
        <color rgb="FF666666"/>
      </bottom>
      <diagonal/>
    </border>
    <border>
      <left style="hair">
        <color rgb="FF666666"/>
      </left>
      <right/>
      <top style="hair">
        <color rgb="FF666666"/>
      </top>
      <bottom style="hair">
        <color rgb="FF666666"/>
      </bottom>
      <diagonal/>
    </border>
    <border>
      <left style="hair">
        <color rgb="FF7F7F7F"/>
      </left>
      <right style="hair">
        <color rgb="FF666666"/>
      </right>
      <top style="hair">
        <color rgb="FF666666"/>
      </top>
      <bottom style="thin">
        <color rgb="FF12448A"/>
      </bottom>
      <diagonal/>
    </border>
    <border>
      <left style="hair">
        <color rgb="FF666666"/>
      </left>
      <right/>
      <top style="hair">
        <color rgb="FF666666"/>
      </top>
      <bottom style="thin">
        <color rgb="FF002060"/>
      </bottom>
      <diagonal/>
    </border>
    <border>
      <left style="thin">
        <color rgb="FF12448A"/>
      </left>
      <right/>
      <top style="hair">
        <color rgb="FF002060"/>
      </top>
      <bottom style="hair">
        <color rgb="FF7F7F7F"/>
      </bottom>
      <diagonal/>
    </border>
    <border>
      <left style="thin">
        <color rgb="FF12448A"/>
      </left>
      <right style="thin">
        <color rgb="FF12448A"/>
      </right>
      <top/>
      <bottom style="double">
        <color rgb="FF12448A"/>
      </bottom>
      <diagonal/>
    </border>
    <border>
      <left/>
      <right/>
      <top style="thin">
        <color rgb="FFE7E6E6"/>
      </top>
      <bottom style="hair">
        <color rgb="FF808080"/>
      </bottom>
      <diagonal/>
    </border>
    <border>
      <left/>
      <right style="thin">
        <color rgb="FFE7E6E6"/>
      </right>
      <top style="thin">
        <color rgb="FFE7E6E6"/>
      </top>
      <bottom style="hair">
        <color rgb="FF808080"/>
      </bottom>
      <diagonal/>
    </border>
    <border>
      <left style="thin">
        <color rgb="FF12448A"/>
      </left>
      <right/>
      <top/>
      <bottom style="hair">
        <color rgb="FF808080"/>
      </bottom>
      <diagonal/>
    </border>
    <border>
      <left/>
      <right/>
      <top style="hair">
        <color rgb="FF808080"/>
      </top>
      <bottom style="hair">
        <color rgb="FF808080"/>
      </bottom>
      <diagonal/>
    </border>
    <border>
      <left/>
      <right style="thin">
        <color rgb="FFE7E6E6"/>
      </right>
      <top style="hair">
        <color rgb="FF808080"/>
      </top>
      <bottom style="hair">
        <color rgb="FF808080"/>
      </bottom>
      <diagonal/>
    </border>
    <border>
      <left/>
      <right/>
      <top style="hair">
        <color rgb="FF808080"/>
      </top>
      <bottom style="thin">
        <color rgb="FFE7E6E6"/>
      </bottom>
      <diagonal/>
    </border>
    <border>
      <left/>
      <right style="thin">
        <color rgb="FFE7E6E6"/>
      </right>
      <top style="hair">
        <color rgb="FF808080"/>
      </top>
      <bottom style="thin">
        <color rgb="FFE7E6E6"/>
      </bottom>
      <diagonal/>
    </border>
    <border>
      <left style="thin">
        <color rgb="FF12448A"/>
      </left>
      <right/>
      <top style="hair">
        <color rgb="FF808080"/>
      </top>
      <bottom style="thin">
        <color rgb="FFE7E6E6"/>
      </bottom>
      <diagonal/>
    </border>
    <border>
      <left style="thin">
        <color rgb="FF12448A"/>
      </left>
      <right/>
      <top style="thin">
        <color rgb="FFE7E6E6"/>
      </top>
      <bottom style="hair">
        <color rgb="FF808080"/>
      </bottom>
      <diagonal/>
    </border>
    <border>
      <left/>
      <right/>
      <top style="hair">
        <color rgb="FF808080"/>
      </top>
      <bottom style="thin">
        <color rgb="FF12448A"/>
      </bottom>
      <diagonal/>
    </border>
    <border>
      <left/>
      <right style="thin">
        <color rgb="FFE7E6E6"/>
      </right>
      <top style="hair">
        <color rgb="FF808080"/>
      </top>
      <bottom style="thin">
        <color rgb="FF12448A"/>
      </bottom>
      <diagonal/>
    </border>
    <border>
      <left style="thin">
        <color rgb="FFE7E6E6"/>
      </left>
      <right/>
      <top/>
      <bottom style="thin">
        <color rgb="FF12448A"/>
      </bottom>
      <diagonal/>
    </border>
    <border>
      <left/>
      <right style="thin">
        <color rgb="FF12448A"/>
      </right>
      <top style="double">
        <color rgb="FF12448A"/>
      </top>
      <bottom/>
      <diagonal/>
    </border>
    <border>
      <left style="thin">
        <color rgb="FF12448A"/>
      </left>
      <right/>
      <top/>
      <bottom/>
      <diagonal/>
    </border>
    <border>
      <left style="thin">
        <color rgb="FF12448A"/>
      </left>
      <right style="thin">
        <color rgb="FF12448A"/>
      </right>
      <top/>
      <bottom style="hair">
        <color rgb="FF808080"/>
      </bottom>
      <diagonal/>
    </border>
    <border>
      <left style="thin">
        <color rgb="FF12448A"/>
      </left>
      <right/>
      <top style="double">
        <color rgb="FF12448A"/>
      </top>
      <bottom style="hair">
        <color rgb="FF808080"/>
      </bottom>
      <diagonal/>
    </border>
    <border>
      <left/>
      <right/>
      <top style="double">
        <color rgb="FFE7E6E6"/>
      </top>
      <bottom style="hair">
        <color rgb="FF808080"/>
      </bottom>
      <diagonal/>
    </border>
    <border>
      <left style="thin">
        <color rgb="FF000000"/>
      </left>
      <right/>
      <top style="double">
        <color rgb="FFE7E6E6"/>
      </top>
      <bottom style="hair">
        <color rgb="FF808080"/>
      </bottom>
      <diagonal/>
    </border>
    <border>
      <left style="thin">
        <color rgb="FF12448A"/>
      </left>
      <right style="thin">
        <color rgb="FF12448A"/>
      </right>
      <top/>
      <bottom style="thin">
        <color rgb="FF12448A"/>
      </bottom>
      <diagonal/>
    </border>
    <border>
      <left/>
      <right/>
      <top/>
      <bottom style="thin">
        <color rgb="FF12448A"/>
      </bottom>
      <diagonal/>
    </border>
    <border>
      <left style="thin">
        <color rgb="FF12448A"/>
      </left>
      <right/>
      <top style="double">
        <color rgb="FF12448A"/>
      </top>
      <bottom style="thin">
        <color rgb="FF12448A"/>
      </bottom>
      <diagonal/>
    </border>
    <border>
      <left style="thin">
        <color rgb="FF12448A"/>
      </left>
      <right/>
      <top style="double">
        <color rgb="FF12448A"/>
      </top>
      <bottom style="hair">
        <color rgb="FF12448A"/>
      </bottom>
      <diagonal/>
    </border>
    <border>
      <left style="thin">
        <color rgb="FF12448A"/>
      </left>
      <right/>
      <top style="hair">
        <color rgb="FF12448A"/>
      </top>
      <bottom style="hair">
        <color rgb="FF12448A"/>
      </bottom>
      <diagonal/>
    </border>
    <border>
      <left style="thin">
        <color rgb="FF12448A"/>
      </left>
      <right/>
      <top style="hair">
        <color rgb="FF12448A"/>
      </top>
      <bottom style="hair">
        <color rgb="FF7F7F7F"/>
      </bottom>
      <diagonal/>
    </border>
    <border>
      <left style="thin">
        <color rgb="FF12448A"/>
      </left>
      <right/>
      <top style="hair">
        <color rgb="FF7F7F7F"/>
      </top>
      <bottom style="hair">
        <color rgb="FF666666"/>
      </bottom>
      <diagonal/>
    </border>
    <border>
      <left style="thin">
        <color rgb="FF12448A"/>
      </left>
      <right style="hair">
        <color rgb="FF002060"/>
      </right>
      <top/>
      <bottom style="double">
        <color rgb="FF12448A"/>
      </bottom>
      <diagonal/>
    </border>
    <border>
      <left style="hair">
        <color rgb="FF002060"/>
      </left>
      <right style="hair">
        <color rgb="FF002060"/>
      </right>
      <top/>
      <bottom style="double">
        <color rgb="FF12448A"/>
      </bottom>
      <diagonal/>
    </border>
    <border>
      <left/>
      <right style="thin">
        <color rgb="FF12448A"/>
      </right>
      <top/>
      <bottom style="hair">
        <color rgb="FF808080"/>
      </bottom>
      <diagonal/>
    </border>
    <border>
      <left/>
      <right style="thin">
        <color rgb="FF12448A"/>
      </right>
      <top style="hair">
        <color rgb="FF808080"/>
      </top>
      <bottom style="hair">
        <color rgb="FF808080"/>
      </bottom>
      <diagonal/>
    </border>
    <border>
      <left style="thin">
        <color rgb="FF12448A"/>
      </left>
      <right style="hair">
        <color rgb="FF002060"/>
      </right>
      <top/>
      <bottom style="hair">
        <color rgb="FF000000"/>
      </bottom>
      <diagonal/>
    </border>
    <border>
      <left style="hair">
        <color rgb="FF002060"/>
      </left>
      <right style="hair">
        <color rgb="FF002060"/>
      </right>
      <top/>
      <bottom style="hair">
        <color rgb="FF000000"/>
      </bottom>
      <diagonal/>
    </border>
    <border>
      <left style="thin">
        <color rgb="FF12448A"/>
      </left>
      <right style="hair">
        <color rgb="FF002060"/>
      </right>
      <top/>
      <bottom style="hair">
        <color rgb="FF808080"/>
      </bottom>
      <diagonal/>
    </border>
    <border>
      <left style="hair">
        <color rgb="FF002060"/>
      </left>
      <right style="hair">
        <color rgb="FF002060"/>
      </right>
      <top/>
      <bottom style="hair">
        <color rgb="FF808080"/>
      </bottom>
      <diagonal/>
    </border>
    <border>
      <left/>
      <right/>
      <top/>
      <bottom style="hair">
        <color rgb="FF808080"/>
      </bottom>
      <diagonal/>
    </border>
    <border>
      <left/>
      <right style="thin">
        <color rgb="FF12448A"/>
      </right>
      <top style="hair">
        <color rgb="FF808080"/>
      </top>
      <bottom style="thin">
        <color rgb="FF12448A"/>
      </bottom>
      <diagonal/>
    </border>
    <border>
      <left style="thin">
        <color rgb="FF12448A"/>
      </left>
      <right style="hair">
        <color rgb="FF002060"/>
      </right>
      <top/>
      <bottom style="thin">
        <color rgb="FF12448A"/>
      </bottom>
      <diagonal/>
    </border>
    <border>
      <left style="hair">
        <color rgb="FF002060"/>
      </left>
      <right style="hair">
        <color rgb="FF002060"/>
      </right>
      <top/>
      <bottom style="thin">
        <color rgb="FF12448A"/>
      </bottom>
      <diagonal/>
    </border>
    <border>
      <left/>
      <right/>
      <top style="hair">
        <color rgb="FF7F7F7F"/>
      </top>
      <bottom style="thin">
        <color rgb="FF002060"/>
      </bottom>
      <diagonal/>
    </border>
    <border>
      <left/>
      <right style="thin">
        <color rgb="FF12448A"/>
      </right>
      <top style="hair">
        <color rgb="FF7F7F7F"/>
      </top>
      <bottom style="thin">
        <color rgb="FF002060"/>
      </bottom>
      <diagonal/>
    </border>
    <border>
      <left/>
      <right/>
      <top style="hair">
        <color rgb="FF7F7F7F"/>
      </top>
      <bottom style="thin">
        <color rgb="FF000000"/>
      </bottom>
      <diagonal/>
    </border>
    <border>
      <left/>
      <right style="hair">
        <color rgb="FF7F7F7F"/>
      </right>
      <top style="double">
        <color rgb="FF12448A"/>
      </top>
      <bottom/>
      <diagonal/>
    </border>
    <border>
      <left style="hair">
        <color rgb="FF7F7F7F"/>
      </left>
      <right style="thin">
        <color rgb="FF12448A"/>
      </right>
      <top style="double">
        <color rgb="FF12448A"/>
      </top>
      <bottom/>
      <diagonal/>
    </border>
    <border>
      <left style="thin">
        <color rgb="FF12448A"/>
      </left>
      <right style="hair">
        <color rgb="FF7F7F7F"/>
      </right>
      <top style="double">
        <color rgb="FF12448A"/>
      </top>
      <bottom/>
      <diagonal/>
    </border>
    <border>
      <left style="hair">
        <color rgb="FF7F7F7F"/>
      </left>
      <right/>
      <top style="double">
        <color rgb="FF12448A"/>
      </top>
      <bottom/>
      <diagonal/>
    </border>
    <border>
      <left style="thin">
        <color rgb="FF12448A"/>
      </left>
      <right/>
      <top style="double">
        <color rgb="FFE7E6E6"/>
      </top>
      <bottom style="hair">
        <color rgb="FF808080"/>
      </bottom>
      <diagonal/>
    </border>
    <border>
      <left style="thin">
        <color rgb="FF12448A"/>
      </left>
      <right style="thin">
        <color rgb="FF002060"/>
      </right>
      <top style="thin">
        <color rgb="FF12448A"/>
      </top>
      <bottom style="hair">
        <color rgb="FF000000"/>
      </bottom>
      <diagonal/>
    </border>
    <border>
      <left style="thin">
        <color rgb="FF002060"/>
      </left>
      <right style="thin">
        <color rgb="FF002060"/>
      </right>
      <top style="thin">
        <color rgb="FF12448A"/>
      </top>
      <bottom style="hair">
        <color rgb="FF000000"/>
      </bottom>
      <diagonal/>
    </border>
    <border>
      <left style="thin">
        <color rgb="FF12448A"/>
      </left>
      <right style="thin">
        <color rgb="FF002060"/>
      </right>
      <top style="hair">
        <color rgb="FF000000"/>
      </top>
      <bottom style="hair">
        <color rgb="FF000000"/>
      </bottom>
      <diagonal/>
    </border>
    <border>
      <left style="thin">
        <color rgb="FF12448A"/>
      </left>
      <right style="thin">
        <color rgb="FF002060"/>
      </right>
      <top style="hair">
        <color rgb="FF000000"/>
      </top>
      <bottom style="thin">
        <color rgb="FF12448A"/>
      </bottom>
      <diagonal/>
    </border>
    <border>
      <left style="thin">
        <color rgb="FF002060"/>
      </left>
      <right style="thin">
        <color rgb="FF002060"/>
      </right>
      <top style="hair">
        <color rgb="FF000000"/>
      </top>
      <bottom style="thin">
        <color rgb="FF12448A"/>
      </bottom>
      <diagonal/>
    </border>
    <border>
      <left/>
      <right/>
      <top style="hair">
        <color rgb="FF000000"/>
      </top>
      <bottom style="thin">
        <color rgb="FF12448A"/>
      </bottom>
      <diagonal/>
    </border>
    <border>
      <left style="hair">
        <color rgb="FF000000"/>
      </left>
      <right style="thin">
        <color rgb="FF002060"/>
      </right>
      <top style="thin">
        <color rgb="FF12448A"/>
      </top>
      <bottom style="hair">
        <color rgb="FF000000"/>
      </bottom>
      <diagonal/>
    </border>
    <border>
      <left/>
      <right style="thin">
        <color rgb="FF002060"/>
      </right>
      <top style="thin">
        <color rgb="FF12448A"/>
      </top>
      <bottom style="hair">
        <color rgb="FF000000"/>
      </bottom>
      <diagonal/>
    </border>
    <border>
      <left style="hair">
        <color rgb="FF000000"/>
      </left>
      <right style="thin">
        <color rgb="FF002060"/>
      </right>
      <top style="hair">
        <color rgb="FF000000"/>
      </top>
      <bottom style="hair">
        <color rgb="FF000000"/>
      </bottom>
      <diagonal/>
    </border>
    <border>
      <left style="hair">
        <color rgb="FF000000"/>
      </left>
      <right style="thin">
        <color rgb="FF002060"/>
      </right>
      <top style="hair">
        <color rgb="FF000000"/>
      </top>
      <bottom style="thin">
        <color rgb="FF12448A"/>
      </bottom>
      <diagonal/>
    </border>
    <border>
      <left/>
      <right style="thin">
        <color rgb="FF002060"/>
      </right>
      <top style="hair">
        <color rgb="FF000000"/>
      </top>
      <bottom style="thin">
        <color rgb="FF12448A"/>
      </bottom>
      <diagonal/>
    </border>
    <border>
      <left style="thin">
        <color rgb="FF12448A"/>
      </left>
      <right style="thin">
        <color rgb="FF002060"/>
      </right>
      <top/>
      <bottom style="double">
        <color rgb="FF12448A"/>
      </bottom>
      <diagonal/>
    </border>
    <border>
      <left style="thin">
        <color rgb="FF002060"/>
      </left>
      <right style="thin">
        <color rgb="FF002060"/>
      </right>
      <top/>
      <bottom style="double">
        <color rgb="FF12448A"/>
      </bottom>
      <diagonal/>
    </border>
    <border>
      <left style="thin">
        <color rgb="FF12448A"/>
      </left>
      <right style="dotted">
        <color rgb="FF666666"/>
      </right>
      <top style="double">
        <color rgb="FF12448A"/>
      </top>
      <bottom style="dotted">
        <color rgb="FF666666"/>
      </bottom>
      <diagonal/>
    </border>
    <border>
      <left style="dotted">
        <color rgb="FF666666"/>
      </left>
      <right/>
      <top style="double">
        <color rgb="FF12448A"/>
      </top>
      <bottom style="dotted">
        <color rgb="FF666666"/>
      </bottom>
      <diagonal/>
    </border>
    <border>
      <left style="thin">
        <color rgb="FF12448A"/>
      </left>
      <right style="dotted">
        <color rgb="FF666666"/>
      </right>
      <top style="dotted">
        <color rgb="FF666666"/>
      </top>
      <bottom style="dotted">
        <color rgb="FF666666"/>
      </bottom>
      <diagonal/>
    </border>
    <border>
      <left style="dotted">
        <color rgb="FF666666"/>
      </left>
      <right/>
      <top style="dotted">
        <color rgb="FF666666"/>
      </top>
      <bottom style="dotted">
        <color rgb="FF666666"/>
      </bottom>
      <diagonal/>
    </border>
    <border>
      <left style="thin">
        <color rgb="FF12448A"/>
      </left>
      <right style="dotted">
        <color rgb="FF666666"/>
      </right>
      <top style="dotted">
        <color rgb="FF666666"/>
      </top>
      <bottom style="thin">
        <color rgb="FF12448A"/>
      </bottom>
      <diagonal/>
    </border>
    <border>
      <left style="dotted">
        <color rgb="FF666666"/>
      </left>
      <right/>
      <top style="dotted">
        <color rgb="FF666666"/>
      </top>
      <bottom style="thin">
        <color rgb="FF12448A"/>
      </bottom>
      <diagonal/>
    </border>
    <border>
      <left/>
      <right style="thin">
        <color rgb="FF002060"/>
      </right>
      <top style="double">
        <color rgb="FF12448A"/>
      </top>
      <bottom style="hair">
        <color rgb="FF7F7F7F"/>
      </bottom>
      <diagonal/>
    </border>
    <border>
      <left style="thin">
        <color rgb="FF002060"/>
      </left>
      <right/>
      <top style="double">
        <color rgb="FF12448A"/>
      </top>
      <bottom style="hair">
        <color rgb="FF666666"/>
      </bottom>
      <diagonal/>
    </border>
    <border>
      <left style="thin">
        <color rgb="FF002060"/>
      </left>
      <right style="thin">
        <color rgb="FF002060"/>
      </right>
      <top style="hair">
        <color rgb="FF666666"/>
      </top>
      <bottom/>
      <diagonal/>
    </border>
    <border>
      <left style="thin">
        <color rgb="FF002060"/>
      </left>
      <right/>
      <top style="hair">
        <color rgb="FF666666"/>
      </top>
      <bottom/>
      <diagonal/>
    </border>
    <border>
      <left style="thin">
        <color rgb="FF002060"/>
      </left>
      <right style="thin">
        <color rgb="FF002060"/>
      </right>
      <top/>
      <bottom style="hair">
        <color rgb="FF666666"/>
      </bottom>
      <diagonal/>
    </border>
    <border>
      <left style="thin">
        <color rgb="FF002060"/>
      </left>
      <right/>
      <top/>
      <bottom style="hair">
        <color rgb="FF666666"/>
      </bottom>
      <diagonal/>
    </border>
    <border>
      <left style="thin">
        <color rgb="FF002060"/>
      </left>
      <right/>
      <top style="hair">
        <color rgb="FF666666"/>
      </top>
      <bottom style="thin">
        <color rgb="FF12448A"/>
      </bottom>
      <diagonal/>
    </border>
    <border>
      <left/>
      <right style="thin">
        <color rgb="FFF3F3F3"/>
      </right>
      <top/>
      <bottom/>
      <diagonal/>
    </border>
    <border>
      <left style="thin">
        <color rgb="FF002060"/>
      </left>
      <right/>
      <top/>
      <bottom style="thin">
        <color rgb="FFF3F3F3"/>
      </bottom>
      <diagonal/>
    </border>
    <border>
      <left/>
      <right style="thin">
        <color rgb="FF002060"/>
      </right>
      <top/>
      <bottom style="thin">
        <color rgb="FFF3F3F3"/>
      </bottom>
      <diagonal/>
    </border>
    <border>
      <left/>
      <right style="thin">
        <color rgb="FFF3F3F3"/>
      </right>
      <top/>
      <bottom style="thin">
        <color rgb="FFF3F3F3"/>
      </bottom>
      <diagonal/>
    </border>
    <border>
      <left style="hair">
        <color rgb="FF666666"/>
      </left>
      <right style="hair">
        <color rgb="FF666666"/>
      </right>
      <top/>
      <bottom/>
      <diagonal/>
    </border>
    <border>
      <left style="thin">
        <color rgb="FF002060"/>
      </left>
      <right style="hair">
        <color rgb="FF666666"/>
      </right>
      <top style="thin">
        <color rgb="FFF3F3F3"/>
      </top>
      <bottom/>
      <diagonal/>
    </border>
    <border>
      <left style="hair">
        <color rgb="FF666666"/>
      </left>
      <right style="hair">
        <color rgb="FF666666"/>
      </right>
      <top/>
      <bottom style="double">
        <color rgb="FF12448A"/>
      </bottom>
      <diagonal/>
    </border>
    <border>
      <left style="thin">
        <color rgb="FF002060"/>
      </left>
      <right style="hair">
        <color rgb="FF666666"/>
      </right>
      <top/>
      <bottom style="double">
        <color rgb="FF073763"/>
      </bottom>
      <diagonal/>
    </border>
    <border>
      <left style="thin">
        <color rgb="FF12448A"/>
      </left>
      <right/>
      <top/>
      <bottom style="double">
        <color rgb="FF073763"/>
      </bottom>
      <diagonal/>
    </border>
    <border>
      <left/>
      <right style="hair">
        <color rgb="FFFFFFFF"/>
      </right>
      <top/>
      <bottom style="double">
        <color rgb="FF12448A"/>
      </bottom>
      <diagonal/>
    </border>
    <border>
      <left/>
      <right style="thin">
        <color rgb="FF12448A"/>
      </right>
      <top style="thin">
        <color rgb="FF12448A"/>
      </top>
      <bottom style="hair">
        <color rgb="FF7F7F7F"/>
      </bottom>
      <diagonal/>
    </border>
    <border>
      <left style="hair">
        <color rgb="FF7F7F7F"/>
      </left>
      <right style="thin">
        <color rgb="FF002060"/>
      </right>
      <top style="thin">
        <color rgb="FF12448A"/>
      </top>
      <bottom style="hair">
        <color rgb="FF7F7F7F"/>
      </bottom>
      <diagonal/>
    </border>
    <border>
      <left/>
      <right style="thin">
        <color rgb="FF12448A"/>
      </right>
      <top style="hair">
        <color rgb="FF7F7F7F"/>
      </top>
      <bottom style="hair">
        <color rgb="FF7F7F7F"/>
      </bottom>
      <diagonal/>
    </border>
    <border>
      <left style="thin">
        <color rgb="FF12448A"/>
      </left>
      <right style="hair">
        <color rgb="FF7F7F7F"/>
      </right>
      <top style="thin">
        <color rgb="FF002060"/>
      </top>
      <bottom style="hair">
        <color rgb="FF7F7F7F"/>
      </bottom>
      <diagonal/>
    </border>
    <border>
      <left style="hair">
        <color rgb="FF7F7F7F"/>
      </left>
      <right style="hair">
        <color rgb="FF7F7F7F"/>
      </right>
      <top style="thin">
        <color rgb="FF002060"/>
      </top>
      <bottom style="hair">
        <color rgb="FF7F7F7F"/>
      </bottom>
      <diagonal/>
    </border>
    <border>
      <left style="thin">
        <color rgb="FF12448A"/>
      </left>
      <right style="hair">
        <color rgb="FF073763"/>
      </right>
      <top style="thin">
        <color rgb="FF002060"/>
      </top>
      <bottom style="hair">
        <color rgb="FF7F7F7F"/>
      </bottom>
      <diagonal/>
    </border>
    <border>
      <left/>
      <right style="hair">
        <color rgb="FF073763"/>
      </right>
      <top style="thin">
        <color rgb="FF002060"/>
      </top>
      <bottom/>
      <diagonal/>
    </border>
    <border>
      <left/>
      <right style="hair">
        <color rgb="FFFFFFFF"/>
      </right>
      <top style="thin">
        <color rgb="FF002060"/>
      </top>
      <bottom style="hair">
        <color rgb="FF7F7F7F"/>
      </bottom>
      <diagonal/>
    </border>
    <border>
      <left/>
      <right/>
      <top style="thin">
        <color rgb="FF002060"/>
      </top>
      <bottom style="hair">
        <color rgb="FF7F7F7F"/>
      </bottom>
      <diagonal/>
    </border>
    <border>
      <left/>
      <right/>
      <top style="hair">
        <color rgb="FF7F7F7F"/>
      </top>
      <bottom style="hair">
        <color rgb="FF7F7F7F"/>
      </bottom>
      <diagonal/>
    </border>
    <border>
      <left style="thin">
        <color rgb="FF12448A"/>
      </left>
      <right style="hair">
        <color rgb="FF073763"/>
      </right>
      <top style="hair">
        <color rgb="FF7F7F7F"/>
      </top>
      <bottom style="hair">
        <color rgb="FF7F7F7F"/>
      </bottom>
      <diagonal/>
    </border>
    <border>
      <left/>
      <right/>
      <top style="hair">
        <color rgb="FF7F7F7F"/>
      </top>
      <bottom style="thin">
        <color rgb="FF12448A"/>
      </bottom>
      <diagonal/>
    </border>
    <border>
      <left/>
      <right/>
      <top style="thin">
        <color rgb="FF12448A"/>
      </top>
      <bottom style="thin">
        <color rgb="FF002060"/>
      </bottom>
      <diagonal/>
    </border>
    <border>
      <left style="thin">
        <color rgb="FF002060"/>
      </left>
      <right style="hair">
        <color rgb="FF7F7F7F"/>
      </right>
      <top style="double">
        <color rgb="FF12448A"/>
      </top>
      <bottom style="hair">
        <color rgb="FF7F7F7F"/>
      </bottom>
      <diagonal/>
    </border>
    <border>
      <left style="thin">
        <color rgb="FF12448A"/>
      </left>
      <right style="hair">
        <color rgb="FF7F7F7F"/>
      </right>
      <top/>
      <bottom style="thin">
        <color rgb="FF12448A"/>
      </bottom>
      <diagonal/>
    </border>
    <border>
      <left style="hair">
        <color rgb="FF12448A"/>
      </left>
      <right/>
      <top style="thin">
        <color rgb="FF12448A"/>
      </top>
      <bottom style="hair">
        <color rgb="FF7F7F7F"/>
      </bottom>
      <diagonal/>
    </border>
    <border>
      <left style="hair">
        <color rgb="FF12448A"/>
      </left>
      <right style="hair">
        <color rgb="FF7F7F7F"/>
      </right>
      <top style="hair">
        <color rgb="FF7F7F7F"/>
      </top>
      <bottom style="thin">
        <color rgb="FF12448A"/>
      </bottom>
      <diagonal/>
    </border>
    <border>
      <left style="hair">
        <color rgb="FF12448A"/>
      </left>
      <right/>
      <top style="hair">
        <color rgb="FF7F7F7F"/>
      </top>
      <bottom style="thin">
        <color rgb="FF12448A"/>
      </bottom>
      <diagonal/>
    </border>
    <border>
      <left style="hair">
        <color rgb="FF7F7F7F"/>
      </left>
      <right style="thin">
        <color rgb="FF12448A"/>
      </right>
      <top style="thin">
        <color rgb="FF12448A"/>
      </top>
      <bottom style="hair">
        <color rgb="FF7F7F7F"/>
      </bottom>
      <diagonal/>
    </border>
    <border>
      <left style="thin">
        <color rgb="FF002060"/>
      </left>
      <right/>
      <top/>
      <bottom/>
      <diagonal/>
    </border>
    <border>
      <left/>
      <right/>
      <top style="thin">
        <color rgb="FF12448A"/>
      </top>
      <bottom style="hair">
        <color rgb="FF7F7F7F"/>
      </bottom>
      <diagonal/>
    </border>
    <border>
      <left style="thin">
        <color rgb="FF12448A"/>
      </left>
      <right style="thin">
        <color rgb="FF12448A"/>
      </right>
      <top style="thin">
        <color rgb="FF12448A"/>
      </top>
      <bottom style="hair">
        <color rgb="FF7F7F7F"/>
      </bottom>
      <diagonal/>
    </border>
    <border>
      <left style="thin">
        <color rgb="FF12448A"/>
      </left>
      <right style="thin">
        <color rgb="FF002060"/>
      </right>
      <top style="thin">
        <color rgb="FF12448A"/>
      </top>
      <bottom style="hair">
        <color rgb="FF7F7F7F"/>
      </bottom>
      <diagonal/>
    </border>
    <border>
      <left style="thin">
        <color rgb="FF002060"/>
      </left>
      <right/>
      <top style="thin">
        <color rgb="FF12448A"/>
      </top>
      <bottom style="hair">
        <color rgb="FF000000"/>
      </bottom>
      <diagonal/>
    </border>
    <border>
      <left style="thin">
        <color rgb="FF12448A"/>
      </left>
      <right style="thin">
        <color rgb="FF002060"/>
      </right>
      <top style="hair">
        <color rgb="FF7F7F7F"/>
      </top>
      <bottom style="hair">
        <color rgb="FF7F7F7F"/>
      </bottom>
      <diagonal/>
    </border>
    <border>
      <left style="thin">
        <color rgb="FF12448A"/>
      </left>
      <right style="thin">
        <color rgb="FF002060"/>
      </right>
      <top style="hair">
        <color rgb="FF7F7F7F"/>
      </top>
      <bottom/>
      <diagonal/>
    </border>
    <border>
      <left/>
      <right style="thin">
        <color rgb="FF002060"/>
      </right>
      <top style="hair">
        <color rgb="FF7F7F7F"/>
      </top>
      <bottom style="hair">
        <color rgb="FF7F7F7F"/>
      </bottom>
      <diagonal/>
    </border>
    <border>
      <left/>
      <right style="thin">
        <color rgb="FF002060"/>
      </right>
      <top style="hair">
        <color rgb="FF7F7F7F"/>
      </top>
      <bottom style="thin">
        <color rgb="FF12448A"/>
      </bottom>
      <diagonal/>
    </border>
    <border>
      <left style="thin">
        <color rgb="FF002060"/>
      </left>
      <right/>
      <top style="hair">
        <color rgb="FF000000"/>
      </top>
      <bottom style="thin">
        <color rgb="FF12448A"/>
      </bottom>
      <diagonal/>
    </border>
    <border>
      <left style="thin">
        <color rgb="FF20124D"/>
      </left>
      <right style="hair">
        <color rgb="FF7F7F7F"/>
      </right>
      <top/>
      <bottom style="double">
        <color rgb="FF12448A"/>
      </bottom>
      <diagonal/>
    </border>
    <border>
      <left style="hair">
        <color rgb="FF12448A"/>
      </left>
      <right style="thin">
        <color rgb="FF12448A"/>
      </right>
      <top/>
      <bottom style="double">
        <color rgb="FF12448A"/>
      </bottom>
      <diagonal/>
    </border>
    <border>
      <left style="hair">
        <color rgb="FF12448A"/>
      </left>
      <right style="thin">
        <color rgb="FFFFFFFF"/>
      </right>
      <top/>
      <bottom style="double">
        <color rgb="FF12448A"/>
      </bottom>
      <diagonal/>
    </border>
    <border>
      <left style="thin">
        <color rgb="FF12448A"/>
      </left>
      <right style="hair">
        <color rgb="FF002060"/>
      </right>
      <top style="thin">
        <color rgb="FF12448A"/>
      </top>
      <bottom style="hair">
        <color rgb="FF7F7F7F"/>
      </bottom>
      <diagonal/>
    </border>
    <border>
      <left style="hair">
        <color rgb="FF002060"/>
      </left>
      <right style="hair">
        <color rgb="FF002060"/>
      </right>
      <top style="thin">
        <color rgb="FF12448A"/>
      </top>
      <bottom style="hair">
        <color rgb="FF7F7F7F"/>
      </bottom>
      <diagonal/>
    </border>
    <border>
      <left/>
      <right/>
      <top/>
      <bottom style="hair">
        <color rgb="FF7F7F7F"/>
      </bottom>
      <diagonal/>
    </border>
    <border>
      <left style="thin">
        <color rgb="FF12448A"/>
      </left>
      <right style="hair">
        <color rgb="FF002060"/>
      </right>
      <top style="hair">
        <color rgb="FF7F7F7F"/>
      </top>
      <bottom style="thin">
        <color rgb="FF12448A"/>
      </bottom>
      <diagonal/>
    </border>
    <border>
      <left style="hair">
        <color rgb="FF002060"/>
      </left>
      <right style="hair">
        <color rgb="FF002060"/>
      </right>
      <top style="hair">
        <color rgb="FF7F7F7F"/>
      </top>
      <bottom style="thin">
        <color rgb="FF12448A"/>
      </bottom>
      <diagonal/>
    </border>
    <border>
      <left style="thin">
        <color rgb="FF073763"/>
      </left>
      <right style="hair">
        <color rgb="FF002060"/>
      </right>
      <top style="thin">
        <color rgb="FF12448A"/>
      </top>
      <bottom style="hair">
        <color rgb="FF7F7F7F"/>
      </bottom>
      <diagonal/>
    </border>
    <border>
      <left style="hair">
        <color rgb="FF002060"/>
      </left>
      <right style="hair">
        <color rgb="FF002060"/>
      </right>
      <top style="thin">
        <color rgb="FF12448A"/>
      </top>
      <bottom style="hair">
        <color rgb="FF002060"/>
      </bottom>
      <diagonal/>
    </border>
    <border>
      <left style="thin">
        <color rgb="FF073763"/>
      </left>
      <right style="hair">
        <color rgb="FF002060"/>
      </right>
      <top style="hair">
        <color rgb="FF7F7F7F"/>
      </top>
      <bottom style="hair">
        <color rgb="FF7F7F7F"/>
      </bottom>
      <diagonal/>
    </border>
    <border>
      <left style="hair">
        <color rgb="FF002060"/>
      </left>
      <right style="hair">
        <color rgb="FF002060"/>
      </right>
      <top style="hair">
        <color rgb="FF7F7F7F"/>
      </top>
      <bottom style="hair">
        <color rgb="FF7F7F7F"/>
      </bottom>
      <diagonal/>
    </border>
    <border>
      <left style="thin">
        <color rgb="FF12448A"/>
      </left>
      <right style="hair">
        <color rgb="FF002060"/>
      </right>
      <top style="hair">
        <color rgb="FF7F7F7F"/>
      </top>
      <bottom style="hair">
        <color rgb="FF7F7F7F"/>
      </bottom>
      <diagonal/>
    </border>
    <border>
      <left style="thin">
        <color rgb="FF073763"/>
      </left>
      <right style="hair">
        <color rgb="FF002060"/>
      </right>
      <top style="hair">
        <color rgb="FF7F7F7F"/>
      </top>
      <bottom style="thin">
        <color rgb="FF12448A"/>
      </bottom>
      <diagonal/>
    </border>
    <border>
      <left style="thin">
        <color rgb="FF12448A"/>
      </left>
      <right/>
      <top/>
      <bottom style="hair">
        <color rgb="FF12448A"/>
      </bottom>
      <diagonal/>
    </border>
    <border>
      <left style="thin">
        <color rgb="FF12448A"/>
      </left>
      <right/>
      <top style="hair">
        <color rgb="FF12448A"/>
      </top>
      <bottom/>
      <diagonal/>
    </border>
    <border>
      <left style="thin">
        <color rgb="FF12448A"/>
      </left>
      <right style="hair">
        <color rgb="FF7F7F7F"/>
      </right>
      <top/>
      <bottom style="double">
        <color rgb="FF002060"/>
      </bottom>
      <diagonal/>
    </border>
    <border>
      <left style="hair">
        <color rgb="FF7F7F7F"/>
      </left>
      <right style="hair">
        <color rgb="FF7F7F7F"/>
      </right>
      <top/>
      <bottom style="double">
        <color rgb="FF002060"/>
      </bottom>
      <diagonal/>
    </border>
    <border>
      <left style="hair">
        <color rgb="FF7F7F7F"/>
      </left>
      <right style="thin">
        <color rgb="FF12448A"/>
      </right>
      <top/>
      <bottom style="double">
        <color rgb="FF002060"/>
      </bottom>
      <diagonal/>
    </border>
    <border>
      <left style="hair">
        <color rgb="FF7F7F7F"/>
      </left>
      <right style="thin">
        <color rgb="FF002060"/>
      </right>
      <top/>
      <bottom style="hair">
        <color rgb="FF999999"/>
      </bottom>
      <diagonal/>
    </border>
    <border>
      <left style="thin">
        <color rgb="FF12448A"/>
      </left>
      <right style="hair">
        <color rgb="FF7F7F7F"/>
      </right>
      <top style="hair">
        <color rgb="FF999999"/>
      </top>
      <bottom style="hair">
        <color rgb="FF7F7F7F"/>
      </bottom>
      <diagonal/>
    </border>
    <border>
      <left style="hair">
        <color rgb="FF7F7F7F"/>
      </left>
      <right style="hair">
        <color rgb="FF7F7F7F"/>
      </right>
      <top style="hair">
        <color rgb="FF999999"/>
      </top>
      <bottom style="hair">
        <color rgb="FF7F7F7F"/>
      </bottom>
      <diagonal/>
    </border>
    <border>
      <left style="hair">
        <color rgb="FF7F7F7F"/>
      </left>
      <right style="thin">
        <color rgb="FF002060"/>
      </right>
      <top style="hair">
        <color rgb="FF999999"/>
      </top>
      <bottom style="hair">
        <color rgb="FF7F7F7F"/>
      </bottom>
      <diagonal/>
    </border>
    <border>
      <left/>
      <right style="hair">
        <color rgb="FF000000"/>
      </right>
      <top style="hair">
        <color rgb="FF000000"/>
      </top>
      <bottom style="hair">
        <color rgb="FF000000"/>
      </bottom>
      <diagonal/>
    </border>
    <border>
      <left style="thin">
        <color rgb="FF12448A"/>
      </left>
      <right style="thin">
        <color rgb="FF12448A"/>
      </right>
      <top/>
      <bottom style="double">
        <color rgb="FF002060"/>
      </bottom>
      <diagonal/>
    </border>
    <border>
      <left style="thin">
        <color rgb="FF12448A"/>
      </left>
      <right/>
      <top/>
      <bottom style="double">
        <color rgb="FF002060"/>
      </bottom>
      <diagonal/>
    </border>
    <border>
      <left style="thin">
        <color rgb="FF12448A"/>
      </left>
      <right style="thin">
        <color rgb="FF12448A"/>
      </right>
      <top style="hair">
        <color rgb="FF7F7F7F"/>
      </top>
      <bottom style="hair">
        <color rgb="FF002060"/>
      </bottom>
      <diagonal/>
    </border>
    <border>
      <left style="thin">
        <color rgb="FF12448A"/>
      </left>
      <right style="thin">
        <color rgb="FF12448A"/>
      </right>
      <top/>
      <bottom style="hair">
        <color rgb="FF7F7F7F"/>
      </bottom>
      <diagonal/>
    </border>
    <border>
      <left style="hair">
        <color rgb="FF7F7F7F"/>
      </left>
      <right style="thin">
        <color rgb="FFFFFFFF"/>
      </right>
      <top/>
      <bottom style="double">
        <color rgb="FF002060"/>
      </bottom>
      <diagonal/>
    </border>
    <border>
      <left style="hair">
        <color rgb="FF7F7F7F"/>
      </left>
      <right style="hair">
        <color rgb="FF7F7F7F"/>
      </right>
      <top/>
      <bottom/>
      <diagonal/>
    </border>
    <border>
      <left style="hair">
        <color rgb="FF999999"/>
      </left>
      <right/>
      <top style="hair">
        <color rgb="FF7F7F7F"/>
      </top>
      <bottom style="hair">
        <color rgb="FF7F7F7F"/>
      </bottom>
      <diagonal/>
    </border>
    <border>
      <left/>
      <right style="thin">
        <color rgb="FF002060"/>
      </right>
      <top/>
      <bottom style="double">
        <color rgb="FF12448A"/>
      </bottom>
      <diagonal/>
    </border>
    <border>
      <left style="hair">
        <color rgb="FF073763"/>
      </left>
      <right/>
      <top/>
      <bottom style="double">
        <color rgb="FF12448A"/>
      </bottom>
      <diagonal/>
    </border>
    <border>
      <left style="hair">
        <color rgb="FF073763"/>
      </left>
      <right style="hair">
        <color rgb="FFFFFFFF"/>
      </right>
      <top style="double">
        <color rgb="FF12448A"/>
      </top>
      <bottom style="hair">
        <color rgb="FF073763"/>
      </bottom>
      <diagonal/>
    </border>
    <border>
      <left style="hair">
        <color rgb="FF073763"/>
      </left>
      <right style="hair">
        <color rgb="FFFFFFFF"/>
      </right>
      <top style="hair">
        <color rgb="FF073763"/>
      </top>
      <bottom style="hair">
        <color rgb="FF073763"/>
      </bottom>
      <diagonal/>
    </border>
    <border>
      <left style="hair">
        <color rgb="FF073763"/>
      </left>
      <right style="hair">
        <color rgb="FFFFFFFF"/>
      </right>
      <top style="hair">
        <color rgb="FF073763"/>
      </top>
      <bottom style="thin">
        <color rgb="FF12448A"/>
      </bottom>
      <diagonal/>
    </border>
    <border>
      <left style="hair">
        <color rgb="FFB7B7B7"/>
      </left>
      <right/>
      <top/>
      <bottom style="double">
        <color rgb="FF12448A"/>
      </bottom>
      <diagonal/>
    </border>
    <border>
      <left style="hair">
        <color rgb="FF666666"/>
      </left>
      <right/>
      <top style="double">
        <color rgb="FF12448A"/>
      </top>
      <bottom/>
      <diagonal/>
    </border>
    <border>
      <left style="hair">
        <color rgb="FF000000"/>
      </left>
      <right style="thin">
        <color rgb="FF12448A"/>
      </right>
      <top style="double">
        <color rgb="FF12448A"/>
      </top>
      <bottom/>
      <diagonal/>
    </border>
    <border>
      <left style="hair">
        <color rgb="FF7F7F7F"/>
      </left>
      <right style="hair">
        <color rgb="FF002060"/>
      </right>
      <top style="double">
        <color rgb="FF12448A"/>
      </top>
      <bottom style="hair">
        <color rgb="FF7F7F7F"/>
      </bottom>
      <diagonal/>
    </border>
    <border>
      <left/>
      <right style="thin">
        <color rgb="FFFFFFFF"/>
      </right>
      <top style="double">
        <color rgb="FF12448A"/>
      </top>
      <bottom style="hair">
        <color rgb="FF7F7F7F"/>
      </bottom>
      <diagonal/>
    </border>
    <border>
      <left style="hair">
        <color rgb="FF000000"/>
      </left>
      <right style="thin">
        <color rgb="FF12448A"/>
      </right>
      <top/>
      <bottom style="hair">
        <color rgb="FF000000"/>
      </bottom>
      <diagonal/>
    </border>
    <border>
      <left style="hair">
        <color rgb="FF7F7F7F"/>
      </left>
      <right style="hair">
        <color rgb="FF002060"/>
      </right>
      <top style="hair">
        <color rgb="FF7F7F7F"/>
      </top>
      <bottom style="hair">
        <color rgb="FF7F7F7F"/>
      </bottom>
      <diagonal/>
    </border>
    <border>
      <left/>
      <right style="thin">
        <color rgb="FFFFFFFF"/>
      </right>
      <top style="hair">
        <color rgb="FF7F7F7F"/>
      </top>
      <bottom style="hair">
        <color rgb="FF7F7F7F"/>
      </bottom>
      <diagonal/>
    </border>
    <border>
      <left style="hair">
        <color rgb="FF000000"/>
      </left>
      <right style="thin">
        <color rgb="FF12448A"/>
      </right>
      <top/>
      <bottom style="hair">
        <color rgb="FF7F7F7F"/>
      </bottom>
      <diagonal/>
    </border>
    <border>
      <left style="hair">
        <color rgb="FF000000"/>
      </left>
      <right style="thin">
        <color rgb="FF12448A"/>
      </right>
      <top style="hair">
        <color rgb="FF7F7F7F"/>
      </top>
      <bottom style="hair">
        <color rgb="FF7F7F7F"/>
      </bottom>
      <diagonal/>
    </border>
    <border>
      <left style="hair">
        <color rgb="FF000000"/>
      </left>
      <right style="thin">
        <color rgb="FF12448A"/>
      </right>
      <top style="hair">
        <color rgb="FF7F7F7F"/>
      </top>
      <bottom style="thin">
        <color rgb="FF12448A"/>
      </bottom>
      <diagonal/>
    </border>
    <border>
      <left style="hair">
        <color rgb="FF7F7F7F"/>
      </left>
      <right style="hair">
        <color rgb="FF002060"/>
      </right>
      <top style="hair">
        <color rgb="FF7F7F7F"/>
      </top>
      <bottom style="thin">
        <color rgb="FF12448A"/>
      </bottom>
      <diagonal/>
    </border>
    <border>
      <left/>
      <right style="thin">
        <color rgb="FFFFFFFF"/>
      </right>
      <top style="hair">
        <color rgb="FF7F7F7F"/>
      </top>
      <bottom style="thin">
        <color rgb="FF12448A"/>
      </bottom>
      <diagonal/>
    </border>
    <border>
      <left/>
      <right style="hair">
        <color rgb="FFFFFFFF"/>
      </right>
      <top/>
      <bottom/>
      <diagonal/>
    </border>
    <border>
      <left/>
      <right style="double">
        <color rgb="FFEFEFEF"/>
      </right>
      <top/>
      <bottom/>
      <diagonal/>
    </border>
    <border>
      <left style="hair">
        <color rgb="FF7F7F7F"/>
      </left>
      <right style="double">
        <color rgb="FFEFEFEF"/>
      </right>
      <top/>
      <bottom style="double">
        <color rgb="FF12448A"/>
      </bottom>
      <diagonal/>
    </border>
    <border>
      <left style="hair">
        <color rgb="FF666666"/>
      </left>
      <right style="hair">
        <color rgb="FF666666"/>
      </right>
      <top/>
      <bottom style="hair">
        <color rgb="FF7F7F7F"/>
      </bottom>
      <diagonal/>
    </border>
    <border>
      <left/>
      <right style="thin">
        <color rgb="FF12448A"/>
      </right>
      <top/>
      <bottom style="hair">
        <color rgb="FF000000"/>
      </bottom>
      <diagonal/>
    </border>
    <border>
      <left style="hair">
        <color rgb="FF000000"/>
      </left>
      <right style="thin">
        <color rgb="FF002060"/>
      </right>
      <top style="double">
        <color rgb="FF12448A"/>
      </top>
      <bottom style="hair">
        <color rgb="FF000000"/>
      </bottom>
      <diagonal/>
    </border>
    <border>
      <left style="hair">
        <color rgb="FF666666"/>
      </left>
      <right/>
      <top/>
      <bottom style="hair">
        <color rgb="FF7F7F7F"/>
      </bottom>
      <diagonal/>
    </border>
    <border>
      <left style="hair">
        <color rgb="FF000000"/>
      </left>
      <right/>
      <top style="double">
        <color rgb="FF12448A"/>
      </top>
      <bottom style="hair">
        <color rgb="FF000000"/>
      </bottom>
      <diagonal/>
    </border>
    <border>
      <left style="hair">
        <color rgb="FF666666"/>
      </left>
      <right style="hair">
        <color rgb="FF666666"/>
      </right>
      <top style="hair">
        <color rgb="FF7F7F7F"/>
      </top>
      <bottom style="hair">
        <color rgb="FF7F7F7F"/>
      </bottom>
      <diagonal/>
    </border>
    <border>
      <left/>
      <right style="thin">
        <color rgb="FF12448A"/>
      </right>
      <top style="hair">
        <color rgb="FF000000"/>
      </top>
      <bottom style="hair">
        <color rgb="FF000000"/>
      </bottom>
      <diagonal/>
    </border>
    <border>
      <left style="hair">
        <color rgb="FF666666"/>
      </left>
      <right/>
      <top style="hair">
        <color rgb="FF7F7F7F"/>
      </top>
      <bottom style="hair">
        <color rgb="FF7F7F7F"/>
      </bottom>
      <diagonal/>
    </border>
    <border>
      <left style="hair">
        <color rgb="FF666666"/>
      </left>
      <right/>
      <top style="hair">
        <color rgb="FF7F7F7F"/>
      </top>
      <bottom style="hair">
        <color rgb="FF12448A"/>
      </bottom>
      <diagonal/>
    </border>
    <border>
      <left style="hair">
        <color rgb="FF666666"/>
      </left>
      <right style="hair">
        <color rgb="FF666666"/>
      </right>
      <top/>
      <bottom style="thin">
        <color rgb="FF12448A"/>
      </bottom>
      <diagonal/>
    </border>
    <border>
      <left/>
      <right style="thin">
        <color rgb="FF12448A"/>
      </right>
      <top style="hair">
        <color rgb="FF000000"/>
      </top>
      <bottom style="thin">
        <color rgb="FF12448A"/>
      </bottom>
      <diagonal/>
    </border>
    <border>
      <left style="hair">
        <color rgb="FF666666"/>
      </left>
      <right/>
      <top/>
      <bottom style="thin">
        <color rgb="FF12448A"/>
      </bottom>
      <diagonal/>
    </border>
    <border>
      <left style="hair">
        <color rgb="FF666666"/>
      </left>
      <right/>
      <top style="hair">
        <color rgb="FF12448A"/>
      </top>
      <bottom style="thin">
        <color rgb="FF12448A"/>
      </bottom>
      <diagonal/>
    </border>
    <border>
      <left style="hair">
        <color rgb="FF000000"/>
      </left>
      <right/>
      <top style="hair">
        <color rgb="FF000000"/>
      </top>
      <bottom style="thin">
        <color rgb="FF12448A"/>
      </bottom>
      <diagonal/>
    </border>
    <border>
      <left/>
      <right/>
      <top style="double">
        <color rgb="FF12448A"/>
      </top>
      <bottom style="thin">
        <color rgb="FF12448A"/>
      </bottom>
      <diagonal/>
    </border>
    <border>
      <left style="thin">
        <color rgb="FF12448A"/>
      </left>
      <right style="thin">
        <color rgb="FF12448A"/>
      </right>
      <top style="hair">
        <color rgb="FF7F7F7F"/>
      </top>
      <bottom/>
      <diagonal/>
    </border>
    <border>
      <left/>
      <right/>
      <top style="double">
        <color rgb="FF12448A"/>
      </top>
      <bottom style="thin">
        <color rgb="FF000000"/>
      </bottom>
      <diagonal/>
    </border>
    <border>
      <left style="thin">
        <color rgb="FF12448A"/>
      </left>
      <right/>
      <top style="double">
        <color rgb="FF12448A"/>
      </top>
      <bottom style="thin">
        <color rgb="FF000000"/>
      </bottom>
      <diagonal/>
    </border>
    <border>
      <left style="thin">
        <color rgb="FF12448A"/>
      </left>
      <right/>
      <top style="double">
        <color rgb="FF12448A"/>
      </top>
      <bottom/>
      <diagonal/>
    </border>
    <border>
      <left style="hair">
        <color rgb="FF12448A"/>
      </left>
      <right/>
      <top/>
      <bottom style="double">
        <color rgb="FF12448A"/>
      </bottom>
      <diagonal/>
    </border>
    <border>
      <left/>
      <right style="thin">
        <color rgb="FF12448A"/>
      </right>
      <top style="double">
        <color rgb="FF12448A"/>
      </top>
      <bottom style="hair">
        <color rgb="FF7F7F7F"/>
      </bottom>
      <diagonal/>
    </border>
    <border>
      <left/>
      <right/>
      <top/>
      <bottom style="thin">
        <color rgb="FF000000"/>
      </bottom>
      <diagonal/>
    </border>
    <border>
      <left style="thin">
        <color rgb="FF002060"/>
      </left>
      <right style="hair">
        <color rgb="FF002060"/>
      </right>
      <top/>
      <bottom style="double">
        <color rgb="FF002060"/>
      </bottom>
      <diagonal/>
    </border>
    <border>
      <left/>
      <right style="thin">
        <color rgb="FF002060"/>
      </right>
      <top/>
      <bottom style="hair">
        <color rgb="FF002060"/>
      </bottom>
      <diagonal/>
    </border>
    <border>
      <left style="thin">
        <color rgb="FF002060"/>
      </left>
      <right style="hair">
        <color rgb="FF002060"/>
      </right>
      <top/>
      <bottom style="hair">
        <color rgb="FF002060"/>
      </bottom>
      <diagonal/>
    </border>
    <border>
      <left/>
      <right/>
      <top/>
      <bottom style="hair">
        <color rgb="FF002060"/>
      </bottom>
      <diagonal/>
    </border>
    <border>
      <left style="thin">
        <color rgb="FF002060"/>
      </left>
      <right style="hair">
        <color rgb="FF002060"/>
      </right>
      <top style="double">
        <color rgb="FF002060"/>
      </top>
      <bottom style="hair">
        <color rgb="FF002060"/>
      </bottom>
      <diagonal/>
    </border>
    <border>
      <left/>
      <right/>
      <top style="double">
        <color rgb="FF002060"/>
      </top>
      <bottom style="hair">
        <color rgb="FF002060"/>
      </bottom>
      <diagonal/>
    </border>
    <border>
      <left style="thin">
        <color rgb="FF002060"/>
      </left>
      <right style="hair">
        <color rgb="FF002060"/>
      </right>
      <top style="hair">
        <color rgb="FF002060"/>
      </top>
      <bottom style="hair">
        <color rgb="FF002060"/>
      </bottom>
      <diagonal/>
    </border>
    <border>
      <left/>
      <right style="hair">
        <color rgb="FF002060"/>
      </right>
      <top style="hair">
        <color rgb="FF002060"/>
      </top>
      <bottom/>
      <diagonal/>
    </border>
    <border>
      <left style="thin">
        <color rgb="FF002060"/>
      </left>
      <right style="hair">
        <color rgb="FF002060"/>
      </right>
      <top style="hair">
        <color rgb="FF002060"/>
      </top>
      <bottom/>
      <diagonal/>
    </border>
    <border>
      <left/>
      <right/>
      <top style="hair">
        <color rgb="FF002060"/>
      </top>
      <bottom/>
      <diagonal/>
    </border>
    <border>
      <left/>
      <right/>
      <top style="thin">
        <color rgb="FF01438F"/>
      </top>
      <bottom/>
      <diagonal/>
    </border>
    <border>
      <left/>
      <right style="thin">
        <color rgb="FF002060"/>
      </right>
      <top style="hair">
        <color rgb="FF002060"/>
      </top>
      <bottom style="thin">
        <color rgb="FF01438F"/>
      </bottom>
      <diagonal/>
    </border>
    <border>
      <left style="thin">
        <color rgb="FF002060"/>
      </left>
      <right style="hair">
        <color rgb="FF002060"/>
      </right>
      <top style="hair">
        <color rgb="FF002060"/>
      </top>
      <bottom style="thin">
        <color rgb="FF01438F"/>
      </bottom>
      <diagonal/>
    </border>
    <border>
      <left/>
      <right/>
      <top style="hair">
        <color rgb="FF002060"/>
      </top>
      <bottom style="thin">
        <color rgb="FF01438F"/>
      </bottom>
      <diagonal/>
    </border>
    <border>
      <left/>
      <right/>
      <top/>
      <bottom style="thin">
        <color rgb="FF01438F"/>
      </bottom>
      <diagonal/>
    </border>
    <border>
      <left/>
      <right/>
      <top style="thin">
        <color rgb="FF01438F"/>
      </top>
      <bottom style="thin">
        <color rgb="FF01438F"/>
      </bottom>
      <diagonal/>
    </border>
    <border>
      <left/>
      <right/>
      <top/>
      <bottom style="double">
        <color rgb="FF12448A"/>
      </bottom>
      <diagonal/>
    </border>
    <border>
      <left style="thin">
        <color rgb="FF12448A"/>
      </left>
      <right style="thin">
        <color rgb="FF12448A"/>
      </right>
      <top/>
      <bottom/>
      <diagonal/>
    </border>
    <border>
      <left style="thin">
        <color rgb="FF002060"/>
      </left>
      <right style="hair">
        <color rgb="FF7F7F7F"/>
      </right>
      <top/>
      <bottom style="double">
        <color rgb="FF12448A"/>
      </bottom>
      <diagonal/>
    </border>
    <border>
      <left/>
      <right/>
      <top style="thin">
        <color rgb="FF12448A"/>
      </top>
      <bottom style="hair">
        <color rgb="FFFFFFFF"/>
      </bottom>
      <diagonal/>
    </border>
    <border>
      <left style="hair">
        <color rgb="FF12448A"/>
      </left>
      <right/>
      <top/>
      <bottom style="double">
        <color rgb="FF002060"/>
      </bottom>
      <diagonal/>
    </border>
    <border>
      <left style="thin">
        <color rgb="FF002060"/>
      </left>
      <right style="hair">
        <color rgb="FF7F7F7F"/>
      </right>
      <top/>
      <bottom style="double">
        <color rgb="FF002060"/>
      </bottom>
      <diagonal/>
    </border>
    <border>
      <left style="hair">
        <color rgb="FF7F7F7F"/>
      </left>
      <right/>
      <top/>
      <bottom style="double">
        <color rgb="FF002060"/>
      </bottom>
      <diagonal/>
    </border>
    <border>
      <left style="thin">
        <color rgb="FF666666"/>
      </left>
      <right style="hair">
        <color rgb="FF7F7F7F"/>
      </right>
      <top style="double">
        <color rgb="FF12448A"/>
      </top>
      <bottom style="hair">
        <color rgb="FF7F7F7F"/>
      </bottom>
      <diagonal/>
    </border>
    <border>
      <left style="hair">
        <color rgb="FF7F7F7F"/>
      </left>
      <right/>
      <top style="double">
        <color rgb="FF12448A"/>
      </top>
      <bottom style="hair">
        <color rgb="FF666666"/>
      </bottom>
      <diagonal/>
    </border>
    <border>
      <left style="hair">
        <color rgb="FF000000"/>
      </left>
      <right style="thin">
        <color rgb="FF002060"/>
      </right>
      <top/>
      <bottom style="hair">
        <color rgb="FF000000"/>
      </bottom>
      <diagonal/>
    </border>
    <border>
      <left style="thin">
        <color rgb="FF666666"/>
      </left>
      <right style="hair">
        <color rgb="FF7F7F7F"/>
      </right>
      <top/>
      <bottom style="hair">
        <color rgb="FF7F7F7F"/>
      </bottom>
      <diagonal/>
    </border>
    <border>
      <left style="thin">
        <color rgb="FF666666"/>
      </left>
      <right style="hair">
        <color rgb="FF7F7F7F"/>
      </right>
      <top style="hair">
        <color rgb="FF7F7F7F"/>
      </top>
      <bottom style="hair">
        <color rgb="FF7F7F7F"/>
      </bottom>
      <diagonal/>
    </border>
    <border>
      <left style="thin">
        <color rgb="FF666666"/>
      </left>
      <right style="hair">
        <color rgb="FF7F7F7F"/>
      </right>
      <top style="hair">
        <color rgb="FF7F7F7F"/>
      </top>
      <bottom style="thin">
        <color rgb="FF12448A"/>
      </bottom>
      <diagonal/>
    </border>
    <border>
      <left style="thin">
        <color rgb="FF002060"/>
      </left>
      <right style="hair">
        <color rgb="FF002060"/>
      </right>
      <top/>
      <bottom style="double">
        <color rgb="FF12448A"/>
      </bottom>
      <diagonal/>
    </border>
    <border>
      <left/>
      <right style="thin">
        <color rgb="FF002060"/>
      </right>
      <top style="thin">
        <color rgb="FF002060"/>
      </top>
      <bottom style="hair">
        <color rgb="FF7F7F7F"/>
      </bottom>
      <diagonal/>
    </border>
    <border>
      <left/>
      <right style="hair">
        <color rgb="FF7F7F7F"/>
      </right>
      <top style="thin">
        <color rgb="FF002060"/>
      </top>
      <bottom style="hair">
        <color rgb="FF7F7F7F"/>
      </bottom>
      <diagonal/>
    </border>
    <border>
      <left style="hair">
        <color rgb="FF7F7F7F"/>
      </left>
      <right style="hair">
        <color rgb="FF666666"/>
      </right>
      <top style="thin">
        <color rgb="FF002060"/>
      </top>
      <bottom style="hair">
        <color rgb="FF666666"/>
      </bottom>
      <diagonal/>
    </border>
    <border>
      <left style="hair">
        <color rgb="FF666666"/>
      </left>
      <right style="thin">
        <color rgb="FF002060"/>
      </right>
      <top style="thin">
        <color rgb="FF002060"/>
      </top>
      <bottom style="hair">
        <color rgb="FF666666"/>
      </bottom>
      <diagonal/>
    </border>
    <border>
      <left style="thin">
        <color rgb="FF002060"/>
      </left>
      <right style="hair">
        <color rgb="FF7F7F7F"/>
      </right>
      <top style="hair">
        <color rgb="FF7F7F7F"/>
      </top>
      <bottom style="hair">
        <color rgb="FF7F7F7F"/>
      </bottom>
      <diagonal/>
    </border>
    <border>
      <left style="hair">
        <color rgb="FF666666"/>
      </left>
      <right style="thin">
        <color rgb="FF002060"/>
      </right>
      <top style="hair">
        <color rgb="FF666666"/>
      </top>
      <bottom style="hair">
        <color rgb="FF666666"/>
      </bottom>
      <diagonal/>
    </border>
    <border>
      <left style="hair">
        <color rgb="FF666666"/>
      </left>
      <right style="thin">
        <color rgb="FF002060"/>
      </right>
      <top style="hair">
        <color rgb="FF666666"/>
      </top>
      <bottom style="thin">
        <color rgb="FF12448A"/>
      </bottom>
      <diagonal/>
    </border>
    <border>
      <left style="thin">
        <color rgb="FF002060"/>
      </left>
      <right style="hair">
        <color rgb="FF7F7F7F"/>
      </right>
      <top style="thin">
        <color rgb="FF002060"/>
      </top>
      <bottom style="hair">
        <color rgb="FF7F7F7F"/>
      </bottom>
      <diagonal/>
    </border>
    <border>
      <left style="hair">
        <color rgb="FF7F7F7F"/>
      </left>
      <right style="hair">
        <color rgb="FF666666"/>
      </right>
      <top/>
      <bottom style="hair">
        <color rgb="FF666666"/>
      </bottom>
      <diagonal/>
    </border>
    <border>
      <left/>
      <right/>
      <top style="thin">
        <color rgb="FF12448A"/>
      </top>
      <bottom style="hair">
        <color rgb="FF002060"/>
      </bottom>
      <diagonal/>
    </border>
    <border>
      <left style="thin">
        <color rgb="FF12448A"/>
      </left>
      <right style="hair">
        <color rgb="FF7F7F7F"/>
      </right>
      <top style="thin">
        <color rgb="FF12448A"/>
      </top>
      <bottom style="hair">
        <color rgb="FF002060"/>
      </bottom>
      <diagonal/>
    </border>
    <border>
      <left style="hair">
        <color rgb="FF7F7F7F"/>
      </left>
      <right style="hair">
        <color rgb="FF666666"/>
      </right>
      <top style="thin">
        <color rgb="FF12448A"/>
      </top>
      <bottom style="hair">
        <color rgb="FF002060"/>
      </bottom>
      <diagonal/>
    </border>
    <border>
      <left style="hair">
        <color rgb="FF666666"/>
      </left>
      <right style="thin">
        <color rgb="FF002060"/>
      </right>
      <top style="thin">
        <color rgb="FF12448A"/>
      </top>
      <bottom style="hair">
        <color rgb="FF002060"/>
      </bottom>
      <diagonal/>
    </border>
    <border>
      <left/>
      <right style="hair">
        <color rgb="FF7F7F7F"/>
      </right>
      <top style="thin">
        <color rgb="FF12448A"/>
      </top>
      <bottom style="hair">
        <color rgb="FF002060"/>
      </bottom>
      <diagonal/>
    </border>
    <border>
      <left style="hair">
        <color rgb="FF7F7F7F"/>
      </left>
      <right/>
      <top style="thin">
        <color rgb="FF12448A"/>
      </top>
      <bottom style="hair">
        <color rgb="FF002060"/>
      </bottom>
      <diagonal/>
    </border>
    <border>
      <left style="hair">
        <color rgb="FF666666"/>
      </left>
      <right style="thin">
        <color rgb="FF002060"/>
      </right>
      <top/>
      <bottom style="hair">
        <color rgb="FF666666"/>
      </bottom>
      <diagonal/>
    </border>
    <border>
      <left/>
      <right style="thin">
        <color rgb="FF12448A"/>
      </right>
      <top style="thin">
        <color rgb="FF12448A"/>
      </top>
      <bottom style="hair">
        <color rgb="FF002060"/>
      </bottom>
      <diagonal/>
    </border>
    <border>
      <left style="hair">
        <color rgb="FF7F7F7F"/>
      </left>
      <right style="hair">
        <color rgb="FF666666"/>
      </right>
      <top style="thin">
        <color rgb="FF12448A"/>
      </top>
      <bottom style="hair">
        <color rgb="FF666666"/>
      </bottom>
      <diagonal/>
    </border>
    <border>
      <left style="hair">
        <color rgb="FF666666"/>
      </left>
      <right style="thin">
        <color rgb="FF002060"/>
      </right>
      <top style="thin">
        <color rgb="FF12448A"/>
      </top>
      <bottom style="hair">
        <color rgb="FF666666"/>
      </bottom>
      <diagonal/>
    </border>
    <border>
      <left/>
      <right style="hair">
        <color rgb="FF7F7F7F"/>
      </right>
      <top style="thin">
        <color rgb="FF12448A"/>
      </top>
      <bottom style="hair">
        <color rgb="FF7F7F7F"/>
      </bottom>
      <diagonal/>
    </border>
    <border>
      <left/>
      <right style="thin">
        <color rgb="FF002060"/>
      </right>
      <top style="thin">
        <color rgb="FF12448A"/>
      </top>
      <bottom style="hair">
        <color rgb="FF7F7F7F"/>
      </bottom>
      <diagonal/>
    </border>
    <border>
      <left style="hair">
        <color rgb="FF7F7F7F"/>
      </left>
      <right/>
      <top style="thin">
        <color rgb="FF12448A"/>
      </top>
      <bottom style="hair">
        <color rgb="FF666666"/>
      </bottom>
      <diagonal/>
    </border>
    <border>
      <left style="hair">
        <color rgb="FF7F7F7F"/>
      </left>
      <right/>
      <top style="hair">
        <color rgb="FF666666"/>
      </top>
      <bottom style="hair">
        <color rgb="FF666666"/>
      </bottom>
      <diagonal/>
    </border>
    <border>
      <left/>
      <right style="thin">
        <color rgb="FF002060"/>
      </right>
      <top style="hair">
        <color rgb="FF7F7F7F"/>
      </top>
      <bottom/>
      <diagonal/>
    </border>
    <border>
      <left style="hair">
        <color rgb="FF7F7F7F"/>
      </left>
      <right/>
      <top style="hair">
        <color rgb="FF666666"/>
      </top>
      <bottom/>
      <diagonal/>
    </border>
    <border>
      <left style="hair">
        <color rgb="FF7F7F7F"/>
      </left>
      <right/>
      <top style="hair">
        <color rgb="FF666666"/>
      </top>
      <bottom style="thin">
        <color rgb="FF12448A"/>
      </bottom>
      <diagonal/>
    </border>
    <border>
      <left style="hair">
        <color rgb="FF12448A"/>
      </left>
      <right style="thin">
        <color rgb="FF002060"/>
      </right>
      <top/>
      <bottom style="double">
        <color rgb="FF12448A"/>
      </bottom>
      <diagonal/>
    </border>
    <border>
      <left style="hair">
        <color rgb="FF666666"/>
      </left>
      <right style="thin">
        <color rgb="FF002060"/>
      </right>
      <top/>
      <bottom style="double">
        <color rgb="FF002060"/>
      </bottom>
      <diagonal/>
    </border>
    <border>
      <left style="thin">
        <color rgb="FF12448A"/>
      </left>
      <right style="hair">
        <color rgb="FF7F7F7F"/>
      </right>
      <top/>
      <bottom/>
      <diagonal/>
    </border>
    <border>
      <left style="hair">
        <color rgb="FF7F7F7F"/>
      </left>
      <right style="thin">
        <color rgb="FFFFFFFF"/>
      </right>
      <top/>
      <bottom/>
      <diagonal/>
    </border>
    <border>
      <left style="thin">
        <color rgb="FF002060"/>
      </left>
      <right style="hair">
        <color rgb="FF000000"/>
      </right>
      <top style="double">
        <color rgb="FF073763"/>
      </top>
      <bottom style="hair">
        <color rgb="FF000000"/>
      </bottom>
      <diagonal/>
    </border>
    <border>
      <left style="hair">
        <color rgb="FF000000"/>
      </left>
      <right/>
      <top style="double">
        <color rgb="FF073763"/>
      </top>
      <bottom style="hair">
        <color rgb="FF000000"/>
      </bottom>
      <diagonal/>
    </border>
    <border>
      <left style="thin">
        <color rgb="FF002060"/>
      </left>
      <right style="thin">
        <color rgb="FF002060"/>
      </right>
      <top style="hair">
        <color rgb="FF7F7F7F"/>
      </top>
      <bottom style="hair">
        <color rgb="FF7F7F7F"/>
      </bottom>
      <diagonal/>
    </border>
    <border>
      <left style="thin">
        <color rgb="FF12448A"/>
      </left>
      <right style="thin">
        <color rgb="FF002060"/>
      </right>
      <top style="hair">
        <color rgb="FF7F7F7F"/>
      </top>
      <bottom style="thin">
        <color rgb="FF12448A"/>
      </bottom>
      <diagonal/>
    </border>
    <border>
      <left style="thin">
        <color rgb="FF073763"/>
      </left>
      <right style="hair">
        <color rgb="FF073763"/>
      </right>
      <top/>
      <bottom style="hair">
        <color rgb="FF073763"/>
      </bottom>
      <diagonal/>
    </border>
    <border>
      <left style="hair">
        <color rgb="FF073763"/>
      </left>
      <right/>
      <top style="thin">
        <color rgb="FF12448A"/>
      </top>
      <bottom style="hair">
        <color rgb="FF073763"/>
      </bottom>
      <diagonal/>
    </border>
    <border>
      <left style="hair">
        <color rgb="FF073763"/>
      </left>
      <right style="hair">
        <color rgb="FF073763"/>
      </right>
      <top style="hair">
        <color rgb="FF073763"/>
      </top>
      <bottom style="hair">
        <color rgb="FF073763"/>
      </bottom>
      <diagonal/>
    </border>
    <border>
      <left style="thin">
        <color rgb="FF073763"/>
      </left>
      <right style="hair">
        <color rgb="FF073763"/>
      </right>
      <top style="hair">
        <color rgb="FF073763"/>
      </top>
      <bottom style="hair">
        <color rgb="FF073763"/>
      </bottom>
      <diagonal/>
    </border>
    <border>
      <left style="hair">
        <color rgb="FF073763"/>
      </left>
      <right style="hair">
        <color rgb="FF073763"/>
      </right>
      <top style="hair">
        <color rgb="FF073763"/>
      </top>
      <bottom/>
      <diagonal/>
    </border>
    <border>
      <left style="thin">
        <color rgb="FF073763"/>
      </left>
      <right style="hair">
        <color rgb="FF073763"/>
      </right>
      <top style="hair">
        <color rgb="FF073763"/>
      </top>
      <bottom style="thin">
        <color rgb="FF12448A"/>
      </bottom>
      <diagonal/>
    </border>
    <border>
      <left style="hair">
        <color rgb="FF073763"/>
      </left>
      <right/>
      <top style="hair">
        <color rgb="FF073763"/>
      </top>
      <bottom style="thin">
        <color rgb="FF12448A"/>
      </bottom>
      <diagonal/>
    </border>
    <border>
      <left style="thin">
        <color rgb="FF12448A"/>
      </left>
      <right style="hair">
        <color rgb="FF073763"/>
      </right>
      <top/>
      <bottom style="hair">
        <color rgb="FF073763"/>
      </bottom>
      <diagonal/>
    </border>
    <border>
      <left style="thin">
        <color rgb="FF12448A"/>
      </left>
      <right style="hair">
        <color rgb="FF073763"/>
      </right>
      <top style="hair">
        <color rgb="FF073763"/>
      </top>
      <bottom style="hair">
        <color rgb="FF073763"/>
      </bottom>
      <diagonal/>
    </border>
    <border>
      <left/>
      <right style="thin">
        <color rgb="FF12448A"/>
      </right>
      <top style="hair">
        <color rgb="FF7F7F7F"/>
      </top>
      <bottom style="thin">
        <color rgb="FF073763"/>
      </bottom>
      <diagonal/>
    </border>
    <border>
      <left/>
      <right style="hair">
        <color rgb="FF073763"/>
      </right>
      <top style="hair">
        <color rgb="FF073763"/>
      </top>
      <bottom style="thin">
        <color rgb="FF12448A"/>
      </bottom>
      <diagonal/>
    </border>
    <border>
      <left style="hair">
        <color rgb="FF073763"/>
      </left>
      <right style="hair">
        <color rgb="FF073763"/>
      </right>
      <top style="hair">
        <color rgb="FF073763"/>
      </top>
      <bottom style="thin">
        <color rgb="FF12448A"/>
      </bottom>
      <diagonal/>
    </border>
    <border>
      <left style="hair">
        <color rgb="FF073763"/>
      </left>
      <right style="thin">
        <color rgb="FF12448A"/>
      </right>
      <top style="hair">
        <color rgb="FF073763"/>
      </top>
      <bottom style="thin">
        <color rgb="FF12448A"/>
      </bottom>
      <diagonal/>
    </border>
    <border>
      <left style="hair">
        <color rgb="FF7F7F7F"/>
      </left>
      <right style="hair">
        <color rgb="FF073763"/>
      </right>
      <top style="hair">
        <color rgb="FF073763"/>
      </top>
      <bottom style="thin">
        <color rgb="FF12448A"/>
      </bottom>
      <diagonal/>
    </border>
    <border>
      <left/>
      <right style="hair">
        <color rgb="FFFFFFFF"/>
      </right>
      <top style="double">
        <color rgb="FF12448A"/>
      </top>
      <bottom/>
      <diagonal/>
    </border>
    <border>
      <left/>
      <right style="hair">
        <color rgb="FF073763"/>
      </right>
      <top style="thin">
        <color rgb="FF073763"/>
      </top>
      <bottom style="hair">
        <color rgb="FF073763"/>
      </bottom>
      <diagonal/>
    </border>
    <border>
      <left style="hair">
        <color rgb="FF073763"/>
      </left>
      <right style="hair">
        <color rgb="FF073763"/>
      </right>
      <top style="thin">
        <color rgb="FF073763"/>
      </top>
      <bottom style="hair">
        <color rgb="FF073763"/>
      </bottom>
      <diagonal/>
    </border>
    <border>
      <left style="hair">
        <color rgb="FF073763"/>
      </left>
      <right style="thin">
        <color rgb="FF073763"/>
      </right>
      <top style="thin">
        <color rgb="FF073763"/>
      </top>
      <bottom style="hair">
        <color rgb="FF073763"/>
      </bottom>
      <diagonal/>
    </border>
    <border>
      <left style="hair">
        <color rgb="FF073763"/>
      </left>
      <right/>
      <top style="thin">
        <color rgb="FF073763"/>
      </top>
      <bottom style="hair">
        <color rgb="FF073763"/>
      </bottom>
      <diagonal/>
    </border>
    <border>
      <left style="hair">
        <color rgb="FF073763"/>
      </left>
      <right style="thin">
        <color rgb="FF073763"/>
      </right>
      <top style="hair">
        <color rgb="FF073763"/>
      </top>
      <bottom style="hair">
        <color rgb="FF073763"/>
      </bottom>
      <diagonal/>
    </border>
    <border>
      <left style="hair">
        <color rgb="FF073763"/>
      </left>
      <right style="thin">
        <color rgb="FF073763"/>
      </right>
      <top style="hair">
        <color rgb="FF073763"/>
      </top>
      <bottom/>
      <diagonal/>
    </border>
    <border>
      <left/>
      <right style="hair">
        <color rgb="FF073763"/>
      </right>
      <top style="thin">
        <color rgb="FF12448A"/>
      </top>
      <bottom style="hair">
        <color rgb="FF073763"/>
      </bottom>
      <diagonal/>
    </border>
    <border>
      <left style="hair">
        <color rgb="FF073763"/>
      </left>
      <right style="hair">
        <color rgb="FF073763"/>
      </right>
      <top style="thin">
        <color rgb="FF12448A"/>
      </top>
      <bottom style="hair">
        <color rgb="FF073763"/>
      </bottom>
      <diagonal/>
    </border>
    <border>
      <left style="hair">
        <color rgb="FF073763"/>
      </left>
      <right style="thin">
        <color rgb="FF12448A"/>
      </right>
      <top style="thin">
        <color rgb="FF12448A"/>
      </top>
      <bottom style="hair">
        <color rgb="FF073763"/>
      </bottom>
      <diagonal/>
    </border>
    <border>
      <left style="hair">
        <color rgb="FF7F7F7F"/>
      </left>
      <right style="hair">
        <color rgb="FF073763"/>
      </right>
      <top style="thin">
        <color rgb="FF12448A"/>
      </top>
      <bottom style="hair">
        <color rgb="FF073763"/>
      </bottom>
      <diagonal/>
    </border>
    <border>
      <left style="hair">
        <color rgb="FF073763"/>
      </left>
      <right style="thin">
        <color rgb="FF12448A"/>
      </right>
      <top style="hair">
        <color rgb="FF073763"/>
      </top>
      <bottom style="hair">
        <color rgb="FF073763"/>
      </bottom>
      <diagonal/>
    </border>
    <border>
      <left style="hair">
        <color rgb="FF7F7F7F"/>
      </left>
      <right style="hair">
        <color rgb="FF073763"/>
      </right>
      <top style="hair">
        <color rgb="FF073763"/>
      </top>
      <bottom style="hair">
        <color rgb="FF073763"/>
      </bottom>
      <diagonal/>
    </border>
    <border>
      <left/>
      <right style="thin">
        <color rgb="FF12448A"/>
      </right>
      <top style="hair">
        <color rgb="FF7F7F7F"/>
      </top>
      <bottom/>
      <diagonal/>
    </border>
    <border>
      <left style="hair">
        <color rgb="FF073763"/>
      </left>
      <right style="thin">
        <color rgb="FF12448A"/>
      </right>
      <top style="hair">
        <color rgb="FF073763"/>
      </top>
      <bottom/>
      <diagonal/>
    </border>
    <border>
      <left style="hair">
        <color rgb="FF7F7F7F"/>
      </left>
      <right style="hair">
        <color rgb="FF073763"/>
      </right>
      <top style="hair">
        <color rgb="FF073763"/>
      </top>
      <bottom/>
      <diagonal/>
    </border>
    <border>
      <left/>
      <right style="hair">
        <color rgb="FF666666"/>
      </right>
      <top style="double">
        <color rgb="FF12448A"/>
      </top>
      <bottom style="hair">
        <color rgb="FF666666"/>
      </bottom>
      <diagonal/>
    </border>
    <border>
      <left style="hair">
        <color rgb="FF666666"/>
      </left>
      <right style="thin">
        <color rgb="FF12448A"/>
      </right>
      <top style="double">
        <color rgb="FF12448A"/>
      </top>
      <bottom style="hair">
        <color rgb="FF666666"/>
      </bottom>
      <diagonal/>
    </border>
    <border>
      <left style="hair">
        <color rgb="FF666666"/>
      </left>
      <right style="thin">
        <color rgb="FF12448A"/>
      </right>
      <top style="hair">
        <color rgb="FF666666"/>
      </top>
      <bottom style="hair">
        <color rgb="FF666666"/>
      </bottom>
      <diagonal/>
    </border>
    <border>
      <left/>
      <right style="hair">
        <color rgb="FF666666"/>
      </right>
      <top style="hair">
        <color rgb="FF666666"/>
      </top>
      <bottom style="thin">
        <color rgb="FF12448A"/>
      </bottom>
      <diagonal/>
    </border>
    <border>
      <left style="hair">
        <color rgb="FF666666"/>
      </left>
      <right style="thin">
        <color rgb="FF12448A"/>
      </right>
      <top style="hair">
        <color rgb="FF666666"/>
      </top>
      <bottom style="thin">
        <color rgb="FF12448A"/>
      </bottom>
      <diagonal/>
    </border>
    <border>
      <left style="thin">
        <color rgb="FF000000"/>
      </left>
      <right style="hair">
        <color rgb="FF7F7F7F"/>
      </right>
      <top style="double">
        <color rgb="FF12448A"/>
      </top>
      <bottom style="hair">
        <color rgb="FF7F7F7F"/>
      </bottom>
      <diagonal/>
    </border>
    <border>
      <left style="thin">
        <color rgb="FF000000"/>
      </left>
      <right style="hair">
        <color rgb="FF7F7F7F"/>
      </right>
      <top style="hair">
        <color rgb="FF7F7F7F"/>
      </top>
      <bottom style="hair">
        <color rgb="FF7F7F7F"/>
      </bottom>
      <diagonal/>
    </border>
    <border>
      <left style="thin">
        <color rgb="FF002060"/>
      </left>
      <right style="hair">
        <color rgb="FF002060"/>
      </right>
      <top style="hair">
        <color rgb="FF7F7F7F"/>
      </top>
      <bottom style="hair">
        <color rgb="FF7F7F7F"/>
      </bottom>
      <diagonal/>
    </border>
    <border>
      <left/>
      <right style="hair">
        <color rgb="FF002060"/>
      </right>
      <top style="hair">
        <color rgb="FF7F7F7F"/>
      </top>
      <bottom style="hair">
        <color rgb="FF7F7F7F"/>
      </bottom>
      <diagonal/>
    </border>
    <border>
      <left style="thin">
        <color rgb="FF002060"/>
      </left>
      <right style="hair">
        <color rgb="FF002060"/>
      </right>
      <top style="hair">
        <color rgb="FF7F7F7F"/>
      </top>
      <bottom style="thin">
        <color rgb="FF12448A"/>
      </bottom>
      <diagonal/>
    </border>
    <border>
      <left/>
      <right style="hair">
        <color rgb="FF002060"/>
      </right>
      <top style="hair">
        <color rgb="FF7F7F7F"/>
      </top>
      <bottom style="thin">
        <color rgb="FF12448A"/>
      </bottom>
      <diagonal/>
    </border>
    <border>
      <left style="thin">
        <color rgb="FF000000"/>
      </left>
      <right style="hair">
        <color rgb="FF7F7F7F"/>
      </right>
      <top style="hair">
        <color rgb="FF7F7F7F"/>
      </top>
      <bottom style="thin">
        <color rgb="FF12448A"/>
      </bottom>
      <diagonal/>
    </border>
    <border>
      <left style="thin">
        <color rgb="FF073763"/>
      </left>
      <right/>
      <top/>
      <bottom/>
      <diagonal/>
    </border>
    <border>
      <left style="hair">
        <color rgb="FF7F7F7F"/>
      </left>
      <right style="thin">
        <color rgb="FF073763"/>
      </right>
      <top/>
      <bottom style="double">
        <color rgb="FF000099"/>
      </bottom>
      <diagonal/>
    </border>
    <border>
      <left style="thin">
        <color rgb="FF073763"/>
      </left>
      <right style="hair">
        <color rgb="FF7F7F7F"/>
      </right>
      <top/>
      <bottom/>
      <diagonal/>
    </border>
    <border>
      <left style="hair">
        <color rgb="FF7F7F7F"/>
      </left>
      <right style="thin">
        <color rgb="FF073763"/>
      </right>
      <top/>
      <bottom/>
      <diagonal/>
    </border>
    <border>
      <left style="thin">
        <color rgb="FF073763"/>
      </left>
      <right style="hair">
        <color rgb="FF7F7F7F"/>
      </right>
      <top style="hair">
        <color rgb="FF7F7F7F"/>
      </top>
      <bottom style="hair">
        <color rgb="FF7F7F7F"/>
      </bottom>
      <diagonal/>
    </border>
    <border>
      <left style="hair">
        <color rgb="FF7F7F7F"/>
      </left>
      <right style="thin">
        <color rgb="FF073763"/>
      </right>
      <top style="hair">
        <color rgb="FF000000"/>
      </top>
      <bottom style="hair">
        <color rgb="FF000000"/>
      </bottom>
      <diagonal/>
    </border>
    <border>
      <left style="hair">
        <color rgb="FF7F7F7F"/>
      </left>
      <right/>
      <top style="hair">
        <color rgb="FF000000"/>
      </top>
      <bottom style="hair">
        <color rgb="FF000000"/>
      </bottom>
      <diagonal/>
    </border>
    <border>
      <left/>
      <right style="thin">
        <color rgb="FF000099"/>
      </right>
      <top style="hair">
        <color rgb="FF7F7F7F"/>
      </top>
      <bottom style="thin">
        <color rgb="FF073763"/>
      </bottom>
      <diagonal/>
    </border>
    <border>
      <left style="thin">
        <color rgb="FF073763"/>
      </left>
      <right style="hair">
        <color rgb="FF7F7F7F"/>
      </right>
      <top style="hair">
        <color rgb="FF7F7F7F"/>
      </top>
      <bottom style="thin">
        <color rgb="FF073763"/>
      </bottom>
      <diagonal/>
    </border>
    <border>
      <left style="hair">
        <color rgb="FF7F7F7F"/>
      </left>
      <right style="thin">
        <color rgb="FF073763"/>
      </right>
      <top/>
      <bottom style="thin">
        <color rgb="FF073763"/>
      </bottom>
      <diagonal/>
    </border>
    <border>
      <left/>
      <right/>
      <top style="hair">
        <color rgb="FF7F7F7F"/>
      </top>
      <bottom style="thin">
        <color rgb="FF073763"/>
      </bottom>
      <diagonal/>
    </border>
    <border>
      <left style="hair">
        <color rgb="FF7F7F7F"/>
      </left>
      <right/>
      <top style="hair">
        <color rgb="FF7F7F7F"/>
      </top>
      <bottom style="thin">
        <color rgb="FF073763"/>
      </bottom>
      <diagonal/>
    </border>
    <border>
      <left style="hair">
        <color rgb="FF7F7F7F"/>
      </left>
      <right/>
      <top/>
      <bottom style="thin">
        <color rgb="FF073763"/>
      </bottom>
      <diagonal/>
    </border>
    <border>
      <left/>
      <right style="thin">
        <color rgb="FF002060"/>
      </right>
      <top/>
      <bottom style="double">
        <color rgb="FF002060"/>
      </bottom>
      <diagonal/>
    </border>
    <border>
      <left/>
      <right style="hair">
        <color rgb="FF808080"/>
      </right>
      <top/>
      <bottom style="double">
        <color rgb="FF002060"/>
      </bottom>
      <diagonal/>
    </border>
    <border>
      <left style="thin">
        <color rgb="FF000000"/>
      </left>
      <right style="hair">
        <color rgb="FF000000"/>
      </right>
      <top/>
      <bottom style="double">
        <color rgb="FF002060"/>
      </bottom>
      <diagonal/>
    </border>
    <border>
      <left/>
      <right/>
      <top style="double">
        <color rgb="FF002060"/>
      </top>
      <bottom style="thin">
        <color rgb="FF12448A"/>
      </bottom>
      <diagonal/>
    </border>
    <border>
      <left/>
      <right/>
      <top style="double">
        <color rgb="FF002060"/>
      </top>
      <bottom style="thin">
        <color rgb="FF002060"/>
      </bottom>
      <diagonal/>
    </border>
    <border>
      <left/>
      <right style="thin">
        <color rgb="FF002060"/>
      </right>
      <top style="thin">
        <color rgb="FF12448A"/>
      </top>
      <bottom style="thin">
        <color rgb="FF002060"/>
      </bottom>
      <diagonal/>
    </border>
    <border>
      <left style="thin">
        <color rgb="FF002060"/>
      </left>
      <right style="hair">
        <color rgb="FF12448A"/>
      </right>
      <top style="thin">
        <color rgb="FF002060"/>
      </top>
      <bottom style="thin">
        <color rgb="FF002060"/>
      </bottom>
      <diagonal/>
    </border>
    <border>
      <left style="hair">
        <color rgb="FF12448A"/>
      </left>
      <right/>
      <top style="thin">
        <color rgb="FF002060"/>
      </top>
      <bottom style="thin">
        <color rgb="FF002060"/>
      </bottom>
      <diagonal/>
    </border>
    <border>
      <left style="thin">
        <color rgb="FF000000"/>
      </left>
      <right style="hair">
        <color rgb="FF12448A"/>
      </right>
      <top style="thin">
        <color rgb="FF002060"/>
      </top>
      <bottom style="thin">
        <color rgb="FF002060"/>
      </bottom>
      <diagonal/>
    </border>
    <border>
      <left style="thin">
        <color rgb="FF12448A"/>
      </left>
      <right style="hair">
        <color rgb="FF12448A"/>
      </right>
      <top style="thin">
        <color rgb="FF002060"/>
      </top>
      <bottom style="thin">
        <color rgb="FF002060"/>
      </bottom>
      <diagonal/>
    </border>
    <border>
      <left/>
      <right/>
      <top/>
      <bottom style="thin">
        <color rgb="FF002060"/>
      </bottom>
      <diagonal/>
    </border>
    <border>
      <left/>
      <right/>
      <top style="thin">
        <color rgb="FF002060"/>
      </top>
      <bottom style="hair">
        <color rgb="FF808080"/>
      </bottom>
      <diagonal/>
    </border>
    <border>
      <left/>
      <right style="thin">
        <color rgb="FF002060"/>
      </right>
      <top style="thin">
        <color rgb="FF002060"/>
      </top>
      <bottom style="hair">
        <color rgb="FF808080"/>
      </bottom>
      <diagonal/>
    </border>
    <border>
      <left style="thin">
        <color rgb="FF002060"/>
      </left>
      <right style="hair">
        <color rgb="FF002060"/>
      </right>
      <top style="thin">
        <color rgb="FF002060"/>
      </top>
      <bottom style="hair">
        <color rgb="FF808080"/>
      </bottom>
      <diagonal/>
    </border>
    <border>
      <left/>
      <right style="thin">
        <color rgb="FF000000"/>
      </right>
      <top style="thin">
        <color rgb="FF002060"/>
      </top>
      <bottom style="hair">
        <color rgb="FF002060"/>
      </bottom>
      <diagonal/>
    </border>
    <border>
      <left style="thin">
        <color rgb="FF000000"/>
      </left>
      <right style="hair">
        <color rgb="FF808080"/>
      </right>
      <top style="thin">
        <color rgb="FF002060"/>
      </top>
      <bottom style="hair">
        <color rgb="FF808080"/>
      </bottom>
      <diagonal/>
    </border>
    <border>
      <left/>
      <right/>
      <top style="thin">
        <color rgb="FF002060"/>
      </top>
      <bottom style="hair">
        <color rgb="FF000000"/>
      </bottom>
      <diagonal/>
    </border>
    <border>
      <left style="thin">
        <color rgb="FF12448A"/>
      </left>
      <right style="hair">
        <color rgb="FF12448A"/>
      </right>
      <top style="thin">
        <color rgb="FF002060"/>
      </top>
      <bottom style="hair">
        <color rgb="FF12448A"/>
      </bottom>
      <diagonal/>
    </border>
    <border>
      <left style="hair">
        <color rgb="FF12448A"/>
      </left>
      <right/>
      <top style="thin">
        <color rgb="FF002060"/>
      </top>
      <bottom style="hair">
        <color rgb="FF12448A"/>
      </bottom>
      <diagonal/>
    </border>
    <border>
      <left/>
      <right style="thin">
        <color rgb="FF002060"/>
      </right>
      <top style="hair">
        <color rgb="FF808080"/>
      </top>
      <bottom style="hair">
        <color rgb="FF808080"/>
      </bottom>
      <diagonal/>
    </border>
    <border>
      <left style="thin">
        <color rgb="FF002060"/>
      </left>
      <right style="hair">
        <color rgb="FF002060"/>
      </right>
      <top/>
      <bottom style="hair">
        <color rgb="FF808080"/>
      </bottom>
      <diagonal/>
    </border>
    <border>
      <left/>
      <right style="thin">
        <color rgb="FF000000"/>
      </right>
      <top style="hair">
        <color rgb="FF002060"/>
      </top>
      <bottom style="hair">
        <color rgb="FF002060"/>
      </bottom>
      <diagonal/>
    </border>
    <border>
      <left style="thin">
        <color rgb="FF000000"/>
      </left>
      <right style="hair">
        <color rgb="FF808080"/>
      </right>
      <top/>
      <bottom style="hair">
        <color rgb="FF808080"/>
      </bottom>
      <diagonal/>
    </border>
    <border>
      <left style="thin">
        <color rgb="FF12448A"/>
      </left>
      <right style="hair">
        <color rgb="FF12448A"/>
      </right>
      <top style="hair">
        <color rgb="FF12448A"/>
      </top>
      <bottom style="hair">
        <color rgb="FF12448A"/>
      </bottom>
      <diagonal/>
    </border>
    <border>
      <left/>
      <right/>
      <top style="hair">
        <color rgb="FF000000"/>
      </top>
      <bottom style="hair">
        <color rgb="FF000000"/>
      </bottom>
      <diagonal/>
    </border>
    <border>
      <left style="thin">
        <color rgb="FF000000"/>
      </left>
      <right/>
      <top/>
      <bottom style="hair">
        <color rgb="FF808080"/>
      </bottom>
      <diagonal/>
    </border>
    <border>
      <left style="hair">
        <color rgb="FF808080"/>
      </left>
      <right/>
      <top style="hair">
        <color rgb="FF000000"/>
      </top>
      <bottom style="hair">
        <color rgb="FF000000"/>
      </bottom>
      <diagonal/>
    </border>
    <border>
      <left style="hair">
        <color rgb="FF808080"/>
      </left>
      <right/>
      <top/>
      <bottom style="hair">
        <color rgb="FF000000"/>
      </bottom>
      <diagonal/>
    </border>
    <border>
      <left style="hair">
        <color rgb="FF808080"/>
      </left>
      <right style="thin">
        <color rgb="FF000000"/>
      </right>
      <top style="hair">
        <color rgb="FF002060"/>
      </top>
      <bottom style="hair">
        <color rgb="FF002060"/>
      </bottom>
      <diagonal/>
    </border>
    <border>
      <left/>
      <right/>
      <top style="hair">
        <color rgb="FF808080"/>
      </top>
      <bottom/>
      <diagonal/>
    </border>
    <border>
      <left/>
      <right style="thin">
        <color rgb="FF002060"/>
      </right>
      <top style="hair">
        <color rgb="FF808080"/>
      </top>
      <bottom/>
      <diagonal/>
    </border>
    <border>
      <left style="thin">
        <color rgb="FF002060"/>
      </left>
      <right style="hair">
        <color rgb="FF808080"/>
      </right>
      <top/>
      <bottom/>
      <diagonal/>
    </border>
    <border>
      <left style="thin">
        <color rgb="FF12448A"/>
      </left>
      <right style="hair">
        <color rgb="FF12448A"/>
      </right>
      <top style="hair">
        <color rgb="FF12448A"/>
      </top>
      <bottom/>
      <diagonal/>
    </border>
    <border>
      <left/>
      <right/>
      <top style="thin">
        <color rgb="FF002060"/>
      </top>
      <bottom style="thin">
        <color rgb="FF002060"/>
      </bottom>
      <diagonal/>
    </border>
    <border>
      <left/>
      <right style="thin">
        <color rgb="FF12448A"/>
      </right>
      <top/>
      <bottom style="double">
        <color rgb="FF002060"/>
      </bottom>
      <diagonal/>
    </border>
    <border>
      <left style="thin">
        <color rgb="FF12448A"/>
      </left>
      <right style="hair">
        <color rgb="FF808080"/>
      </right>
      <top/>
      <bottom style="double">
        <color rgb="FF002060"/>
      </bottom>
      <diagonal/>
    </border>
    <border>
      <left/>
      <right/>
      <top style="thin">
        <color rgb="FF12448A"/>
      </top>
      <bottom style="thin">
        <color rgb="FF073763"/>
      </bottom>
      <diagonal/>
    </border>
    <border>
      <left/>
      <right style="thin">
        <color rgb="FF12448A"/>
      </right>
      <top style="thin">
        <color rgb="FF12448A"/>
      </top>
      <bottom style="thin">
        <color rgb="FF073763"/>
      </bottom>
      <diagonal/>
    </border>
    <border>
      <left/>
      <right style="hair">
        <color rgb="FF12448A"/>
      </right>
      <top style="thin">
        <color rgb="FF000000"/>
      </top>
      <bottom style="thin">
        <color rgb="FF073763"/>
      </bottom>
      <diagonal/>
    </border>
    <border>
      <left style="thin">
        <color rgb="FF12448A"/>
      </left>
      <right style="hair">
        <color rgb="FF12448A"/>
      </right>
      <top style="thin">
        <color rgb="FF000000"/>
      </top>
      <bottom style="thin">
        <color rgb="FF073763"/>
      </bottom>
      <diagonal/>
    </border>
    <border>
      <left style="hair">
        <color rgb="FF12448A"/>
      </left>
      <right/>
      <top style="thin">
        <color rgb="FF000000"/>
      </top>
      <bottom style="thin">
        <color rgb="FF073763"/>
      </bottom>
      <diagonal/>
    </border>
    <border>
      <left/>
      <right/>
      <top style="thin">
        <color rgb="FF073763"/>
      </top>
      <bottom style="thin">
        <color rgb="FF002060"/>
      </bottom>
      <diagonal/>
    </border>
    <border>
      <left/>
      <right/>
      <top/>
      <bottom style="hair">
        <color rgb="FFFFFFFF"/>
      </bottom>
      <diagonal/>
    </border>
    <border>
      <left/>
      <right style="double">
        <color rgb="FFFFFFFF"/>
      </right>
      <top/>
      <bottom/>
      <diagonal/>
    </border>
    <border>
      <left style="thin">
        <color rgb="FF000099"/>
      </left>
      <right style="hair">
        <color rgb="FF7F7F7F"/>
      </right>
      <top style="hair">
        <color rgb="FFFFFFFF"/>
      </top>
      <bottom style="double">
        <color rgb="FF000099"/>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right style="thin">
        <color rgb="FF000099"/>
      </right>
      <top style="hair">
        <color rgb="FF7F7F7F"/>
      </top>
      <bottom style="thin">
        <color rgb="FF000099"/>
      </bottom>
      <diagonal/>
    </border>
    <border>
      <left style="hair">
        <color rgb="FF000000"/>
      </left>
      <right style="hair">
        <color rgb="FF000000"/>
      </right>
      <top style="hair">
        <color rgb="FF000000"/>
      </top>
      <bottom style="thin">
        <color rgb="FF000099"/>
      </bottom>
      <diagonal/>
    </border>
    <border>
      <left style="hair">
        <color rgb="FF000000"/>
      </left>
      <right/>
      <top style="hair">
        <color rgb="FF000000"/>
      </top>
      <bottom style="thin">
        <color rgb="FF000099"/>
      </bottom>
      <diagonal/>
    </border>
    <border>
      <left style="thin">
        <color rgb="FF000099"/>
      </left>
      <right/>
      <top/>
      <bottom/>
      <diagonal/>
    </border>
    <border>
      <left style="thin">
        <color rgb="FF000099"/>
      </left>
      <right/>
      <top/>
      <bottom style="double">
        <color rgb="FF000099"/>
      </bottom>
      <diagonal/>
    </border>
    <border>
      <left style="thin">
        <color rgb="FF000099"/>
      </left>
      <right style="thin">
        <color rgb="FF002060"/>
      </right>
      <top style="double">
        <color rgb="FF000099"/>
      </top>
      <bottom style="hair">
        <color rgb="FF000000"/>
      </bottom>
      <diagonal/>
    </border>
    <border>
      <left style="thin">
        <color rgb="FF002060"/>
      </left>
      <right style="thin">
        <color rgb="FF002060"/>
      </right>
      <top style="double">
        <color rgb="FF000099"/>
      </top>
      <bottom style="hair">
        <color rgb="FF000000"/>
      </bottom>
      <diagonal/>
    </border>
    <border>
      <left/>
      <right style="hair">
        <color rgb="FFFFFFFF"/>
      </right>
      <top/>
      <bottom style="hair">
        <color rgb="FF000000"/>
      </bottom>
      <diagonal/>
    </border>
    <border>
      <left style="thin">
        <color rgb="FF000099"/>
      </left>
      <right style="thin">
        <color rgb="FF002060"/>
      </right>
      <top style="hair">
        <color rgb="FF000000"/>
      </top>
      <bottom style="hair">
        <color rgb="FF000000"/>
      </bottom>
      <diagonal/>
    </border>
    <border>
      <left style="thin">
        <color rgb="FF000099"/>
      </left>
      <right style="thin">
        <color rgb="FF002060"/>
      </right>
      <top style="hair">
        <color rgb="FF000000"/>
      </top>
      <bottom style="thin">
        <color rgb="FF000099"/>
      </bottom>
      <diagonal/>
    </border>
    <border>
      <left style="thin">
        <color rgb="FF002060"/>
      </left>
      <right style="thin">
        <color rgb="FF002060"/>
      </right>
      <top style="hair">
        <color rgb="FF000000"/>
      </top>
      <bottom style="thin">
        <color rgb="FF000099"/>
      </bottom>
      <diagonal/>
    </border>
    <border>
      <left style="double">
        <color rgb="FFFFFFFF"/>
      </left>
      <right style="double">
        <color rgb="FFFFFFFF"/>
      </right>
      <top/>
      <bottom/>
      <diagonal/>
    </border>
    <border>
      <left style="thin">
        <color rgb="FF000099"/>
      </left>
      <right style="thin">
        <color rgb="FF12448A"/>
      </right>
      <top/>
      <bottom/>
      <diagonal/>
    </border>
    <border>
      <left style="thin">
        <color rgb="FF000099"/>
      </left>
      <right style="thin">
        <color rgb="FF12448A"/>
      </right>
      <top/>
      <bottom style="double">
        <color rgb="FF000099"/>
      </bottom>
      <diagonal/>
    </border>
    <border>
      <left style="thin">
        <color rgb="FF12448A"/>
      </left>
      <right style="thin">
        <color rgb="FF12448A"/>
      </right>
      <top/>
      <bottom style="double">
        <color rgb="FF000099"/>
      </bottom>
      <diagonal/>
    </border>
    <border>
      <left/>
      <right style="thin">
        <color rgb="FF002060"/>
      </right>
      <top style="double">
        <color rgb="FF000099"/>
      </top>
      <bottom style="hair">
        <color rgb="FF000000"/>
      </bottom>
      <diagonal/>
    </border>
    <border>
      <left/>
      <right style="thin">
        <color rgb="FF002060"/>
      </right>
      <top style="hair">
        <color rgb="FF000000"/>
      </top>
      <bottom style="hair">
        <color rgb="FF000000"/>
      </bottom>
      <diagonal/>
    </border>
    <border>
      <left/>
      <right style="thin">
        <color rgb="FF002060"/>
      </right>
      <top style="hair">
        <color rgb="FF000000"/>
      </top>
      <bottom style="thin">
        <color rgb="FF000099"/>
      </bottom>
      <diagonal/>
    </border>
    <border>
      <left/>
      <right/>
      <top/>
      <bottom style="hair">
        <color rgb="FF000000"/>
      </bottom>
      <diagonal/>
    </border>
    <border>
      <left/>
      <right style="hair">
        <color rgb="FFFFFFFF"/>
      </right>
      <top style="hair">
        <color rgb="FF000000"/>
      </top>
      <bottom style="hair">
        <color rgb="FF000000"/>
      </bottom>
      <diagonal/>
    </border>
    <border>
      <left/>
      <right style="hair">
        <color rgb="FFFFFFFF"/>
      </right>
      <top style="hair">
        <color rgb="FF000000"/>
      </top>
      <bottom style="thin">
        <color rgb="FF000099"/>
      </bottom>
      <diagonal/>
    </border>
    <border>
      <left/>
      <right/>
      <top style="hair">
        <color rgb="FF000000"/>
      </top>
      <bottom style="thin">
        <color rgb="FF000099"/>
      </bottom>
      <diagonal/>
    </border>
    <border>
      <left style="hair">
        <color rgb="FF073763"/>
      </left>
      <right/>
      <top style="hair">
        <color rgb="FF000000"/>
      </top>
      <bottom style="thin">
        <color rgb="FF000099"/>
      </bottom>
      <diagonal/>
    </border>
    <border>
      <left style="hair">
        <color rgb="FF073763"/>
      </left>
      <right/>
      <top style="hair">
        <color rgb="FF073763"/>
      </top>
      <bottom style="hair">
        <color rgb="FF12448A"/>
      </bottom>
      <diagonal/>
    </border>
    <border>
      <left/>
      <right/>
      <top style="hair">
        <color rgb="FF7F7F7F"/>
      </top>
      <bottom style="thin">
        <color rgb="FF000099"/>
      </bottom>
      <diagonal/>
    </border>
    <border>
      <left style="hair">
        <color rgb="FF073763"/>
      </left>
      <right/>
      <top style="hair">
        <color rgb="FF12448A"/>
      </top>
      <bottom style="thin">
        <color rgb="FF12448A"/>
      </bottom>
      <diagonal/>
    </border>
    <border>
      <left style="hair">
        <color rgb="FF073763"/>
      </left>
      <right/>
      <top/>
      <bottom style="hair">
        <color rgb="FF000000"/>
      </bottom>
      <diagonal/>
    </border>
    <border>
      <left style="thin">
        <color rgb="FF000000"/>
      </left>
      <right style="hair">
        <color rgb="FF7F7F7F"/>
      </right>
      <top/>
      <bottom style="double">
        <color rgb="FF000099"/>
      </bottom>
      <diagonal/>
    </border>
    <border>
      <left style="hair">
        <color rgb="FF7F7F7F"/>
      </left>
      <right style="thin">
        <color rgb="FF000099"/>
      </right>
      <top/>
      <bottom style="hair">
        <color rgb="FF7F7F7F"/>
      </bottom>
      <diagonal/>
    </border>
    <border>
      <left style="hair">
        <color rgb="FF7F7F7F"/>
      </left>
      <right style="thin">
        <color rgb="FF073763"/>
      </right>
      <top/>
      <bottom style="hair">
        <color rgb="FF7F7F7F"/>
      </bottom>
      <diagonal/>
    </border>
    <border>
      <left style="hair">
        <color rgb="FF7F7F7F"/>
      </left>
      <right style="thin">
        <color rgb="FF000099"/>
      </right>
      <top style="hair">
        <color rgb="FF7F7F7F"/>
      </top>
      <bottom style="hair">
        <color rgb="FF7F7F7F"/>
      </bottom>
      <diagonal/>
    </border>
    <border>
      <left style="hair">
        <color rgb="FF7F7F7F"/>
      </left>
      <right style="thin">
        <color rgb="FF073763"/>
      </right>
      <top style="hair">
        <color rgb="FF7F7F7F"/>
      </top>
      <bottom style="hair">
        <color rgb="FF7F7F7F"/>
      </bottom>
      <diagonal/>
    </border>
    <border>
      <left style="hair">
        <color rgb="FF7F7F7F"/>
      </left>
      <right style="thin">
        <color rgb="FF073763"/>
      </right>
      <top style="hair">
        <color rgb="FF7F7F7F"/>
      </top>
      <bottom/>
      <diagonal/>
    </border>
    <border>
      <left/>
      <right style="hair">
        <color rgb="FF7F7F7F"/>
      </right>
      <top style="hair">
        <color rgb="FF7F7F7F"/>
      </top>
      <bottom/>
      <diagonal/>
    </border>
    <border>
      <left/>
      <right style="hair">
        <color rgb="FF7F7F7F"/>
      </right>
      <top/>
      <bottom style="hair">
        <color rgb="FF7F7F7F"/>
      </bottom>
      <diagonal/>
    </border>
    <border>
      <left/>
      <right/>
      <top style="thin">
        <color rgb="FF073763"/>
      </top>
      <bottom style="thin">
        <color rgb="FF12448A"/>
      </bottom>
      <diagonal/>
    </border>
    <border>
      <left/>
      <right style="thin">
        <color rgb="FF12448A"/>
      </right>
      <top/>
      <bottom style="double">
        <color rgb="FF000099"/>
      </bottom>
      <diagonal/>
    </border>
    <border>
      <left style="hair">
        <color rgb="FF7F7F7F"/>
      </left>
      <right style="thin">
        <color rgb="FF002060"/>
      </right>
      <top/>
      <bottom style="double">
        <color rgb="FF000099"/>
      </bottom>
      <diagonal/>
    </border>
    <border>
      <left/>
      <right style="thin">
        <color rgb="FF000099"/>
      </right>
      <top style="thin">
        <color rgb="FF000099"/>
      </top>
      <bottom style="hair">
        <color rgb="FF7F7F7F"/>
      </bottom>
      <diagonal/>
    </border>
    <border>
      <left style="hair">
        <color rgb="FF7F7F7F"/>
      </left>
      <right style="hair">
        <color rgb="FF7F7F7F"/>
      </right>
      <top style="thin">
        <color rgb="FF000099"/>
      </top>
      <bottom style="hair">
        <color rgb="FF7F7F7F"/>
      </bottom>
      <diagonal/>
    </border>
    <border>
      <left style="hair">
        <color rgb="FF7F7F7F"/>
      </left>
      <right style="thin">
        <color rgb="FF000099"/>
      </right>
      <top style="thin">
        <color rgb="FF000099"/>
      </top>
      <bottom style="hair">
        <color rgb="FF7F7F7F"/>
      </bottom>
      <diagonal/>
    </border>
    <border>
      <left style="hair">
        <color rgb="FF7F7F7F"/>
      </left>
      <right style="thin">
        <color rgb="FF073763"/>
      </right>
      <top style="thin">
        <color rgb="FF000099"/>
      </top>
      <bottom style="hair">
        <color rgb="FF7F7F7F"/>
      </bottom>
      <diagonal/>
    </border>
    <border>
      <left/>
      <right style="hair">
        <color rgb="FF7F7F7F"/>
      </right>
      <top style="thin">
        <color rgb="FF000099"/>
      </top>
      <bottom style="hair">
        <color rgb="FF7F7F7F"/>
      </bottom>
      <diagonal/>
    </border>
    <border>
      <left style="hair">
        <color rgb="FF7F7F7F"/>
      </left>
      <right style="hair">
        <color rgb="FF7F7F7F"/>
      </right>
      <top style="hair">
        <color rgb="FF7F7F7F"/>
      </top>
      <bottom style="thin">
        <color rgb="FF000099"/>
      </bottom>
      <diagonal/>
    </border>
    <border>
      <left style="hair">
        <color rgb="FF7F7F7F"/>
      </left>
      <right style="thin">
        <color rgb="FF000099"/>
      </right>
      <top style="hair">
        <color rgb="FF7F7F7F"/>
      </top>
      <bottom style="thin">
        <color rgb="FF000099"/>
      </bottom>
      <diagonal/>
    </border>
    <border>
      <left style="hair">
        <color rgb="FF7F7F7F"/>
      </left>
      <right style="thin">
        <color rgb="FF073763"/>
      </right>
      <top style="hair">
        <color rgb="FF7F7F7F"/>
      </top>
      <bottom style="thin">
        <color rgb="FF000099"/>
      </bottom>
      <diagonal/>
    </border>
    <border>
      <left/>
      <right style="hair">
        <color rgb="FF7F7F7F"/>
      </right>
      <top style="hair">
        <color rgb="FF7F7F7F"/>
      </top>
      <bottom style="thin">
        <color rgb="FF000099"/>
      </bottom>
      <diagonal/>
    </border>
    <border>
      <left/>
      <right style="hair">
        <color rgb="FF7F7F7F"/>
      </right>
      <top style="hair">
        <color rgb="FF073763"/>
      </top>
      <bottom style="thin">
        <color rgb="FF000099"/>
      </bottom>
      <diagonal/>
    </border>
    <border>
      <left style="hair">
        <color rgb="FF7F7F7F"/>
      </left>
      <right style="hair">
        <color rgb="FF7F7F7F"/>
      </right>
      <top style="hair">
        <color rgb="FF073763"/>
      </top>
      <bottom style="thin">
        <color rgb="FF000099"/>
      </bottom>
      <diagonal/>
    </border>
    <border>
      <left style="hair">
        <color rgb="FF7F7F7F"/>
      </left>
      <right/>
      <top style="hair">
        <color rgb="FF073763"/>
      </top>
      <bottom style="thin">
        <color rgb="FF000099"/>
      </bottom>
      <diagonal/>
    </border>
    <border>
      <left/>
      <right style="thin">
        <color rgb="FF000099"/>
      </right>
      <top/>
      <bottom style="double">
        <color rgb="FF000099"/>
      </bottom>
      <diagonal/>
    </border>
    <border>
      <left style="thin">
        <color rgb="FF12448A"/>
      </left>
      <right/>
      <top/>
      <bottom style="double">
        <color rgb="FF000099"/>
      </bottom>
      <diagonal/>
    </border>
    <border>
      <left style="thin">
        <color rgb="FF000000"/>
      </left>
      <right/>
      <top/>
      <bottom style="hair">
        <color rgb="FF7F7F7F"/>
      </bottom>
      <diagonal/>
    </border>
    <border>
      <left/>
      <right style="thin">
        <color rgb="FF002060"/>
      </right>
      <top style="hair">
        <color rgb="FF7F7F7F"/>
      </top>
      <bottom style="thin">
        <color rgb="FF000099"/>
      </bottom>
      <diagonal/>
    </border>
    <border>
      <left style="thin">
        <color rgb="FF000000"/>
      </left>
      <right/>
      <top style="hair">
        <color rgb="FF7F7F7F"/>
      </top>
      <bottom style="thin">
        <color rgb="FF000099"/>
      </bottom>
      <diagonal/>
    </border>
    <border>
      <left/>
      <right style="thin">
        <color rgb="FF000099"/>
      </right>
      <top/>
      <bottom style="hair">
        <color rgb="FF808080"/>
      </bottom>
      <diagonal/>
    </border>
    <border>
      <left/>
      <right/>
      <top style="hair">
        <color rgb="FF808080"/>
      </top>
      <bottom style="thin">
        <color rgb="FF000099"/>
      </bottom>
      <diagonal/>
    </border>
    <border>
      <left/>
      <right style="thin">
        <color rgb="FF000099"/>
      </right>
      <top style="hair">
        <color rgb="FF808080"/>
      </top>
      <bottom style="thin">
        <color rgb="FF000099"/>
      </bottom>
      <diagonal/>
    </border>
    <border>
      <left style="thin">
        <color rgb="FF000000"/>
      </left>
      <right/>
      <top style="hair">
        <color rgb="FF073763"/>
      </top>
      <bottom style="thin">
        <color rgb="FF000099"/>
      </bottom>
      <diagonal/>
    </border>
    <border>
      <left style="hair">
        <color rgb="FF002060"/>
      </left>
      <right style="thin">
        <color rgb="FF000099"/>
      </right>
      <top/>
      <bottom style="double">
        <color rgb="FF000099"/>
      </bottom>
      <diagonal/>
    </border>
    <border>
      <left/>
      <right/>
      <top style="thin">
        <color rgb="FF000000"/>
      </top>
      <bottom style="thin">
        <color rgb="FF000000"/>
      </bottom>
      <diagonal/>
    </border>
    <border>
      <left/>
      <right style="thin">
        <color rgb="FF000099"/>
      </right>
      <top style="hair">
        <color rgb="FF7F7F7F"/>
      </top>
      <bottom style="thin">
        <color rgb="FF000000"/>
      </bottom>
      <diagonal/>
    </border>
    <border>
      <left style="thin">
        <color rgb="FF000000"/>
      </left>
      <right/>
      <top/>
      <bottom style="thin">
        <color rgb="FF000099"/>
      </bottom>
      <diagonal/>
    </border>
    <border>
      <left style="hair">
        <color rgb="FF073763"/>
      </left>
      <right/>
      <top style="hair">
        <color rgb="FF7F7F7F"/>
      </top>
      <bottom/>
      <diagonal/>
    </border>
    <border>
      <left/>
      <right style="thin">
        <color rgb="FF000099"/>
      </right>
      <top/>
      <bottom style="thin">
        <color rgb="FF000099"/>
      </bottom>
      <diagonal/>
    </border>
    <border>
      <left style="hair">
        <color rgb="FF7F7F7F"/>
      </left>
      <right style="thin">
        <color rgb="FF000099"/>
      </right>
      <top/>
      <bottom style="thin">
        <color rgb="FF000099"/>
      </bottom>
      <diagonal/>
    </border>
    <border>
      <left style="hair">
        <color rgb="FF7F7F7F"/>
      </left>
      <right style="thin">
        <color rgb="FF073763"/>
      </right>
      <top style="thin">
        <color rgb="FF000000"/>
      </top>
      <bottom style="thin">
        <color rgb="FF000099"/>
      </bottom>
      <diagonal/>
    </border>
    <border>
      <left/>
      <right style="hair">
        <color rgb="FF7F7F7F"/>
      </right>
      <top/>
      <bottom style="thin">
        <color rgb="FF000099"/>
      </bottom>
      <diagonal/>
    </border>
    <border>
      <left style="hair">
        <color rgb="FF7F7F7F"/>
      </left>
      <right/>
      <top style="thin">
        <color rgb="FF000000"/>
      </top>
      <bottom style="thin">
        <color rgb="FF000099"/>
      </bottom>
      <diagonal/>
    </border>
    <border>
      <left style="thin">
        <color rgb="FF000099"/>
      </left>
      <right style="hair">
        <color rgb="FF002060"/>
      </right>
      <top/>
      <bottom/>
      <diagonal/>
    </border>
    <border>
      <left/>
      <right style="thin">
        <color rgb="FF073763"/>
      </right>
      <top/>
      <bottom/>
      <diagonal/>
    </border>
    <border>
      <left style="thin">
        <color rgb="FF073763"/>
      </left>
      <right style="hair">
        <color rgb="FF002060"/>
      </right>
      <top/>
      <bottom/>
      <diagonal/>
    </border>
    <border>
      <left style="thin">
        <color rgb="FF000099"/>
      </left>
      <right style="hair">
        <color rgb="FF002060"/>
      </right>
      <top/>
      <bottom style="double">
        <color rgb="FF000099"/>
      </bottom>
      <diagonal/>
    </border>
    <border>
      <left/>
      <right style="thin">
        <color rgb="FF073763"/>
      </right>
      <top/>
      <bottom style="double">
        <color rgb="FF000099"/>
      </bottom>
      <diagonal/>
    </border>
    <border>
      <left style="hair">
        <color rgb="FF7F7F7F"/>
      </left>
      <right/>
      <top style="thin">
        <color rgb="FF000099"/>
      </top>
      <bottom style="hair">
        <color rgb="FF7F7F7F"/>
      </bottom>
      <diagonal/>
    </border>
    <border>
      <left style="thin">
        <color rgb="FF000000"/>
      </left>
      <right style="hair">
        <color rgb="FF7F7F7F"/>
      </right>
      <top style="thin">
        <color rgb="FF000099"/>
      </top>
      <bottom style="hair">
        <color rgb="FF7F7F7F"/>
      </bottom>
      <diagonal/>
    </border>
    <border>
      <left style="hair">
        <color rgb="FF7F7F7F"/>
      </left>
      <right/>
      <top style="hair">
        <color rgb="FF7F7F7F"/>
      </top>
      <bottom style="thin">
        <color rgb="FF000099"/>
      </bottom>
      <diagonal/>
    </border>
    <border>
      <left style="thin">
        <color rgb="FF000000"/>
      </left>
      <right style="hair">
        <color rgb="FF7F7F7F"/>
      </right>
      <top style="hair">
        <color rgb="FF7F7F7F"/>
      </top>
      <bottom style="thin">
        <color rgb="FF000099"/>
      </bottom>
      <diagonal/>
    </border>
    <border>
      <left/>
      <right style="thin">
        <color rgb="FF000099"/>
      </right>
      <top style="thin">
        <color rgb="FF002060"/>
      </top>
      <bottom style="thin">
        <color rgb="FF002060"/>
      </bottom>
      <diagonal/>
    </border>
    <border>
      <left style="thin">
        <color rgb="FF000099"/>
      </left>
      <right style="hair">
        <color rgb="FF7F7F7F"/>
      </right>
      <top style="thin">
        <color rgb="FF002060"/>
      </top>
      <bottom style="thin">
        <color rgb="FF000099"/>
      </bottom>
      <diagonal/>
    </border>
    <border>
      <left style="hair">
        <color rgb="FF7F7F7F"/>
      </left>
      <right style="thin">
        <color rgb="FF000000"/>
      </right>
      <top style="thin">
        <color rgb="FF002060"/>
      </top>
      <bottom style="thin">
        <color rgb="FF000000"/>
      </bottom>
      <diagonal/>
    </border>
    <border>
      <left style="thin">
        <color rgb="FF000000"/>
      </left>
      <right style="hair">
        <color rgb="FF7F7F7F"/>
      </right>
      <top style="thin">
        <color rgb="FF002060"/>
      </top>
      <bottom style="thin">
        <color rgb="FF000099"/>
      </bottom>
      <diagonal/>
    </border>
    <border>
      <left style="hair">
        <color rgb="FF7F7F7F"/>
      </left>
      <right style="thin">
        <color rgb="FF000000"/>
      </right>
      <top style="thin">
        <color rgb="FF002060"/>
      </top>
      <bottom style="thin">
        <color rgb="FF073763"/>
      </bottom>
      <diagonal/>
    </border>
    <border>
      <left style="thin">
        <color rgb="FF000000"/>
      </left>
      <right style="hair">
        <color rgb="FF073763"/>
      </right>
      <top style="thin">
        <color rgb="FF002060"/>
      </top>
      <bottom style="thin">
        <color rgb="FF000099"/>
      </bottom>
      <diagonal/>
    </border>
    <border>
      <left/>
      <right/>
      <top style="thin">
        <color rgb="FF002060"/>
      </top>
      <bottom style="thin">
        <color rgb="FF000099"/>
      </bottom>
      <diagonal/>
    </border>
    <border>
      <left/>
      <right style="thin">
        <color rgb="FF000099"/>
      </right>
      <top style="thin">
        <color rgb="FF002060"/>
      </top>
      <bottom style="thin">
        <color rgb="FF000099"/>
      </bottom>
      <diagonal/>
    </border>
    <border>
      <left style="hair">
        <color rgb="FF7F7F7F"/>
      </left>
      <right/>
      <top style="thin">
        <color rgb="FF073763"/>
      </top>
      <bottom style="thin">
        <color rgb="FF000099"/>
      </bottom>
      <diagonal/>
    </border>
    <border>
      <left style="thin">
        <color rgb="FF12448A"/>
      </left>
      <right style="hair">
        <color rgb="FF002060"/>
      </right>
      <top/>
      <bottom style="double">
        <color rgb="FF000099"/>
      </bottom>
      <diagonal/>
    </border>
    <border>
      <left style="hair">
        <color rgb="FF002060"/>
      </left>
      <right style="thin">
        <color rgb="FF12448A"/>
      </right>
      <top/>
      <bottom style="double">
        <color rgb="FF000099"/>
      </bottom>
      <diagonal/>
    </border>
    <border>
      <left/>
      <right/>
      <top style="thin">
        <color rgb="FF000099"/>
      </top>
      <bottom style="hair">
        <color rgb="FF7F7F7F"/>
      </bottom>
      <diagonal/>
    </border>
    <border>
      <left/>
      <right style="thin">
        <color rgb="FF002060"/>
      </right>
      <top/>
      <bottom/>
      <diagonal/>
    </border>
    <border>
      <left style="thin">
        <color rgb="FF002060"/>
      </left>
      <right style="hair">
        <color rgb="FF002060"/>
      </right>
      <top/>
      <bottom/>
      <diagonal/>
    </border>
    <border>
      <left style="hair">
        <color rgb="FF002060"/>
      </left>
      <right style="thin">
        <color rgb="FF073763"/>
      </right>
      <top/>
      <bottom/>
      <diagonal/>
    </border>
    <border>
      <left style="thin">
        <color rgb="FF002060"/>
      </left>
      <right style="hair">
        <color rgb="FF002060"/>
      </right>
      <top/>
      <bottom style="double">
        <color rgb="FF000099"/>
      </bottom>
      <diagonal/>
    </border>
    <border>
      <left style="thin">
        <color rgb="FF073763"/>
      </left>
      <right style="hair">
        <color rgb="FF7F7F7F"/>
      </right>
      <top style="thin">
        <color rgb="FF000099"/>
      </top>
      <bottom style="hair">
        <color rgb="FF7F7F7F"/>
      </bottom>
      <diagonal/>
    </border>
    <border>
      <left style="thin">
        <color rgb="FF073763"/>
      </left>
      <right style="hair">
        <color rgb="FF7F7F7F"/>
      </right>
      <top style="hair">
        <color rgb="FF7F7F7F"/>
      </top>
      <bottom style="thin">
        <color rgb="FF000099"/>
      </bottom>
      <diagonal/>
    </border>
    <border>
      <left style="thin">
        <color rgb="FF12448A"/>
      </left>
      <right style="hair">
        <color rgb="FF7F7F7F"/>
      </right>
      <top style="thin">
        <color rgb="FF000099"/>
      </top>
      <bottom style="hair">
        <color rgb="FF7F7F7F"/>
      </bottom>
      <diagonal/>
    </border>
    <border>
      <left style="thin">
        <color rgb="FF12448A"/>
      </left>
      <right style="hair">
        <color rgb="FF7F7F7F"/>
      </right>
      <top style="hair">
        <color rgb="FF7F7F7F"/>
      </top>
      <bottom style="thin">
        <color rgb="FF000099"/>
      </bottom>
      <diagonal/>
    </border>
    <border>
      <left/>
      <right style="hair">
        <color rgb="FF7F7F7F"/>
      </right>
      <top style="hair">
        <color rgb="FF7F7F7F"/>
      </top>
      <bottom style="hair">
        <color rgb="FF12448A"/>
      </bottom>
      <diagonal/>
    </border>
    <border>
      <left style="hair">
        <color rgb="FF7F7F7F"/>
      </left>
      <right/>
      <top style="hair">
        <color rgb="FF7F7F7F"/>
      </top>
      <bottom style="hair">
        <color rgb="FF12448A"/>
      </bottom>
      <diagonal/>
    </border>
    <border>
      <left style="thin">
        <color rgb="FF12448A"/>
      </left>
      <right style="hair">
        <color rgb="FF7F7F7F"/>
      </right>
      <top style="hair">
        <color rgb="FF7F7F7F"/>
      </top>
      <bottom style="hair">
        <color rgb="FF12448A"/>
      </bottom>
      <diagonal/>
    </border>
    <border>
      <left style="thin">
        <color rgb="FF12448A"/>
      </left>
      <right style="hair">
        <color rgb="FF7F7F7F"/>
      </right>
      <top/>
      <bottom style="thin">
        <color rgb="FF000099"/>
      </bottom>
      <diagonal/>
    </border>
    <border>
      <left/>
      <right style="hair">
        <color rgb="FF7F7F7F"/>
      </right>
      <top style="hair">
        <color rgb="FF12448A"/>
      </top>
      <bottom style="thin">
        <color rgb="FF000099"/>
      </bottom>
      <diagonal/>
    </border>
    <border>
      <left style="hair">
        <color rgb="FF7F7F7F"/>
      </left>
      <right/>
      <top style="hair">
        <color rgb="FF12448A"/>
      </top>
      <bottom style="thin">
        <color rgb="FF000099"/>
      </bottom>
      <diagonal/>
    </border>
    <border>
      <left style="thin">
        <color rgb="FF12448A"/>
      </left>
      <right style="hair">
        <color rgb="FF7F7F7F"/>
      </right>
      <top style="hair">
        <color rgb="FF12448A"/>
      </top>
      <bottom style="thin">
        <color rgb="FF000099"/>
      </bottom>
      <diagonal/>
    </border>
    <border>
      <left/>
      <right style="thin">
        <color rgb="FF000000"/>
      </right>
      <top/>
      <bottom style="double">
        <color rgb="FF000099"/>
      </bottom>
      <diagonal/>
    </border>
    <border>
      <left style="thin">
        <color rgb="FF000000"/>
      </left>
      <right style="thin">
        <color rgb="FF000000"/>
      </right>
      <top/>
      <bottom style="double">
        <color rgb="FF000099"/>
      </bottom>
      <diagonal/>
    </border>
    <border>
      <left/>
      <right style="thin">
        <color rgb="FF073763"/>
      </right>
      <top/>
      <bottom style="hair">
        <color rgb="FF7F7F7F"/>
      </bottom>
      <diagonal/>
    </border>
    <border>
      <left style="thin">
        <color rgb="FF073763"/>
      </left>
      <right style="thin">
        <color rgb="FF002060"/>
      </right>
      <top style="double">
        <color rgb="FF000099"/>
      </top>
      <bottom style="hair">
        <color rgb="FF7F7F7F"/>
      </bottom>
      <diagonal/>
    </border>
    <border>
      <left/>
      <right style="thin">
        <color rgb="FF073763"/>
      </right>
      <top style="hair">
        <color rgb="FF7F7F7F"/>
      </top>
      <bottom style="hair">
        <color rgb="FF7F7F7F"/>
      </bottom>
      <diagonal/>
    </border>
    <border>
      <left style="thin">
        <color rgb="FF073763"/>
      </left>
      <right style="thin">
        <color rgb="FF002060"/>
      </right>
      <top style="hair">
        <color rgb="FF7F7F7F"/>
      </top>
      <bottom style="hair">
        <color rgb="FF7F7F7F"/>
      </bottom>
      <diagonal/>
    </border>
    <border>
      <left/>
      <right style="thin">
        <color rgb="FF073763"/>
      </right>
      <top style="hair">
        <color rgb="FF7F7F7F"/>
      </top>
      <bottom style="thin">
        <color rgb="FF000099"/>
      </bottom>
      <diagonal/>
    </border>
    <border>
      <left style="thin">
        <color rgb="FF073763"/>
      </left>
      <right style="thin">
        <color rgb="FF002060"/>
      </right>
      <top style="hair">
        <color rgb="FF7F7F7F"/>
      </top>
      <bottom style="thin">
        <color rgb="FF000099"/>
      </bottom>
      <diagonal/>
    </border>
    <border>
      <left/>
      <right style="hair">
        <color rgb="FF808080"/>
      </right>
      <top/>
      <bottom style="double">
        <color rgb="FF000099"/>
      </bottom>
      <diagonal/>
    </border>
    <border>
      <left style="hair">
        <color rgb="FF808080"/>
      </left>
      <right style="hair">
        <color rgb="FF002060"/>
      </right>
      <top/>
      <bottom style="double">
        <color rgb="FF000099"/>
      </bottom>
      <diagonal/>
    </border>
    <border>
      <left style="thin">
        <color rgb="FF12448A"/>
      </left>
      <right style="hair">
        <color rgb="FF808080"/>
      </right>
      <top/>
      <bottom style="double">
        <color rgb="FF000099"/>
      </bottom>
      <diagonal/>
    </border>
    <border>
      <left/>
      <right style="hair">
        <color rgb="FF000000"/>
      </right>
      <top style="thin">
        <color rgb="FF000099"/>
      </top>
      <bottom style="hair">
        <color rgb="FF7F7F7F"/>
      </bottom>
      <diagonal/>
    </border>
    <border>
      <left style="hair">
        <color rgb="FF000000"/>
      </left>
      <right style="hair">
        <color rgb="FF000000"/>
      </right>
      <top style="thin">
        <color rgb="FF000099"/>
      </top>
      <bottom style="hair">
        <color rgb="FF7F7F7F"/>
      </bottom>
      <diagonal/>
    </border>
    <border>
      <left style="hair">
        <color rgb="FF000000"/>
      </left>
      <right/>
      <top style="thin">
        <color rgb="FF000099"/>
      </top>
      <bottom style="hair">
        <color rgb="FF7F7F7F"/>
      </bottom>
      <diagonal/>
    </border>
    <border>
      <left style="thin">
        <color rgb="FF000000"/>
      </left>
      <right style="hair">
        <color rgb="FF000000"/>
      </right>
      <top style="thin">
        <color rgb="FF000099"/>
      </top>
      <bottom style="hair">
        <color rgb="FF7F7F7F"/>
      </bottom>
      <diagonal/>
    </border>
    <border>
      <left/>
      <right style="hair">
        <color rgb="FF000000"/>
      </right>
      <top style="hair">
        <color rgb="FF7F7F7F"/>
      </top>
      <bottom style="thin">
        <color rgb="FF000099"/>
      </bottom>
      <diagonal/>
    </border>
    <border>
      <left style="hair">
        <color rgb="FF000000"/>
      </left>
      <right style="hair">
        <color rgb="FF000000"/>
      </right>
      <top style="hair">
        <color rgb="FF7F7F7F"/>
      </top>
      <bottom style="thin">
        <color rgb="FF000099"/>
      </bottom>
      <diagonal/>
    </border>
    <border>
      <left style="hair">
        <color rgb="FF000000"/>
      </left>
      <right/>
      <top style="hair">
        <color rgb="FF7F7F7F"/>
      </top>
      <bottom style="thin">
        <color rgb="FF000099"/>
      </bottom>
      <diagonal/>
    </border>
    <border>
      <left style="thin">
        <color rgb="FF000000"/>
      </left>
      <right style="hair">
        <color rgb="FF000000"/>
      </right>
      <top style="hair">
        <color rgb="FF7F7F7F"/>
      </top>
      <bottom style="thin">
        <color rgb="FF000099"/>
      </bottom>
      <diagonal/>
    </border>
    <border>
      <left style="hair">
        <color rgb="FF073763"/>
      </left>
      <right style="thin">
        <color rgb="FF073763"/>
      </right>
      <top style="thin">
        <color rgb="FF000099"/>
      </top>
      <bottom style="hair">
        <color rgb="FF7F7F7F"/>
      </bottom>
      <diagonal/>
    </border>
    <border>
      <left/>
      <right style="hair">
        <color rgb="FF000000"/>
      </right>
      <top style="hair">
        <color rgb="FF7F7F7F"/>
      </top>
      <bottom style="hair">
        <color rgb="FF7F7F7F"/>
      </bottom>
      <diagonal/>
    </border>
    <border>
      <left style="hair">
        <color rgb="FF000000"/>
      </left>
      <right/>
      <top style="hair">
        <color rgb="FF7F7F7F"/>
      </top>
      <bottom style="hair">
        <color rgb="FF7F7F7F"/>
      </bottom>
      <diagonal/>
    </border>
    <border>
      <left style="hair">
        <color rgb="FF073763"/>
      </left>
      <right style="thin">
        <color rgb="FF073763"/>
      </right>
      <top style="hair">
        <color rgb="FF7F7F7F"/>
      </top>
      <bottom style="hair">
        <color rgb="FF7F7F7F"/>
      </bottom>
      <diagonal/>
    </border>
    <border>
      <left style="hair">
        <color rgb="FF000000"/>
      </left>
      <right style="hair">
        <color rgb="FF000000"/>
      </right>
      <top style="hair">
        <color rgb="FF7F7F7F"/>
      </top>
      <bottom style="hair">
        <color rgb="FF7F7F7F"/>
      </bottom>
      <diagonal/>
    </border>
    <border>
      <left style="hair">
        <color rgb="FF000000"/>
      </left>
      <right/>
      <top style="hair">
        <color rgb="FF7F7F7F"/>
      </top>
      <bottom/>
      <diagonal/>
    </border>
    <border>
      <left style="hair">
        <color rgb="FF000000"/>
      </left>
      <right/>
      <top style="hair">
        <color rgb="FF808080"/>
      </top>
      <bottom style="hair">
        <color rgb="FF808080"/>
      </bottom>
      <diagonal/>
    </border>
    <border>
      <left style="hair">
        <color rgb="FF073763"/>
      </left>
      <right style="thin">
        <color rgb="FF073763"/>
      </right>
      <top style="hair">
        <color rgb="FF808080"/>
      </top>
      <bottom style="hair">
        <color rgb="FF808080"/>
      </bottom>
      <diagonal/>
    </border>
    <border>
      <left/>
      <right style="hair">
        <color rgb="FF000000"/>
      </right>
      <top style="hair">
        <color rgb="FF7F7F7F"/>
      </top>
      <bottom/>
      <diagonal/>
    </border>
    <border>
      <left style="hair">
        <color rgb="FF000000"/>
      </left>
      <right style="hair">
        <color rgb="FF000000"/>
      </right>
      <top style="hair">
        <color rgb="FF7F7F7F"/>
      </top>
      <bottom/>
      <diagonal/>
    </border>
    <border>
      <left/>
      <right style="hair">
        <color rgb="FF000000"/>
      </right>
      <top style="hair">
        <color rgb="FF808080"/>
      </top>
      <bottom style="hair">
        <color rgb="FF808080"/>
      </bottom>
      <diagonal/>
    </border>
    <border>
      <left style="hair">
        <color rgb="FF000000"/>
      </left>
      <right style="hair">
        <color rgb="FF000000"/>
      </right>
      <top style="hair">
        <color rgb="FF808080"/>
      </top>
      <bottom style="hair">
        <color rgb="FF808080"/>
      </bottom>
      <diagonal/>
    </border>
    <border>
      <left style="hair">
        <color rgb="FF000000"/>
      </left>
      <right/>
      <top style="hair">
        <color rgb="FF808080"/>
      </top>
      <bottom style="thin">
        <color rgb="FF000099"/>
      </bottom>
      <diagonal/>
    </border>
    <border>
      <left style="hair">
        <color rgb="FF073763"/>
      </left>
      <right style="thin">
        <color rgb="FF073763"/>
      </right>
      <top style="hair">
        <color rgb="FF808080"/>
      </top>
      <bottom style="thin">
        <color rgb="FF000099"/>
      </bottom>
      <diagonal/>
    </border>
    <border>
      <left/>
      <right style="hair">
        <color rgb="FF000000"/>
      </right>
      <top style="hair">
        <color rgb="FF808080"/>
      </top>
      <bottom style="thin">
        <color rgb="FF000099"/>
      </bottom>
      <diagonal/>
    </border>
    <border>
      <left style="hair">
        <color rgb="FF000000"/>
      </left>
      <right style="hair">
        <color rgb="FF000000"/>
      </right>
      <top style="hair">
        <color rgb="FF808080"/>
      </top>
      <bottom style="thin">
        <color rgb="FF000099"/>
      </bottom>
      <diagonal/>
    </border>
    <border>
      <left/>
      <right style="thin">
        <color rgb="FF000099"/>
      </right>
      <top/>
      <bottom/>
      <diagonal/>
    </border>
    <border>
      <left style="hair">
        <color rgb="FF002060"/>
      </left>
      <right style="thin">
        <color rgb="FF12448A"/>
      </right>
      <top/>
      <bottom style="double">
        <color rgb="FF12448A"/>
      </bottom>
      <diagonal/>
    </border>
    <border>
      <left style="hair">
        <color rgb="FF7F7F7F"/>
      </left>
      <right style="hair">
        <color rgb="FF000000"/>
      </right>
      <top style="thin">
        <color rgb="FF000099"/>
      </top>
      <bottom style="hair">
        <color rgb="FF7F7F7F"/>
      </bottom>
      <diagonal/>
    </border>
    <border>
      <left style="hair">
        <color rgb="FF7F7F7F"/>
      </left>
      <right style="hair">
        <color rgb="FF000000"/>
      </right>
      <top style="hair">
        <color rgb="FF7F7F7F"/>
      </top>
      <bottom style="thin">
        <color rgb="FF000099"/>
      </bottom>
      <diagonal/>
    </border>
    <border>
      <left style="hair">
        <color rgb="FF7F7F7F"/>
      </left>
      <right style="hair">
        <color rgb="FF000000"/>
      </right>
      <top style="hair">
        <color rgb="FF7F7F7F"/>
      </top>
      <bottom style="hair">
        <color rgb="FF7F7F7F"/>
      </bottom>
      <diagonal/>
    </border>
    <border>
      <left style="thin">
        <color rgb="FF000000"/>
      </left>
      <right style="hair">
        <color rgb="FF000000"/>
      </right>
      <top style="hair">
        <color rgb="FF7F7F7F"/>
      </top>
      <bottom style="hair">
        <color rgb="FF7F7F7F"/>
      </bottom>
      <diagonal/>
    </border>
    <border>
      <left/>
      <right style="thin">
        <color rgb="FF000099"/>
      </right>
      <top/>
      <bottom style="double">
        <color rgb="FF12448A"/>
      </bottom>
      <diagonal/>
    </border>
    <border>
      <left style="hair">
        <color rgb="FF7F7F7F"/>
      </left>
      <right style="thin">
        <color rgb="FF000099"/>
      </right>
      <top/>
      <bottom style="double">
        <color rgb="FF12448A"/>
      </bottom>
      <diagonal/>
    </border>
    <border>
      <left style="thin">
        <color rgb="FF073763"/>
      </left>
      <right style="hair">
        <color rgb="FF7F7F7F"/>
      </right>
      <top/>
      <bottom style="hair">
        <color rgb="FF7F7F7F"/>
      </bottom>
      <diagonal/>
    </border>
    <border>
      <left style="thin">
        <color rgb="FF073763"/>
      </left>
      <right style="hair">
        <color rgb="FF7F7F7F"/>
      </right>
      <top style="hair">
        <color rgb="FF7F7F7F"/>
      </top>
      <bottom/>
      <diagonal/>
    </border>
    <border>
      <left style="hair">
        <color rgb="FF7F7F7F"/>
      </left>
      <right style="thin">
        <color rgb="FF000099"/>
      </right>
      <top/>
      <bottom/>
      <diagonal/>
    </border>
    <border>
      <left/>
      <right style="hair">
        <color rgb="FF7F7F7F"/>
      </right>
      <top/>
      <bottom style="double">
        <color rgb="FF000099"/>
      </bottom>
      <diagonal/>
    </border>
    <border>
      <left style="hair">
        <color rgb="FF7F7F7F"/>
      </left>
      <right style="hair">
        <color rgb="FF7F7F7F"/>
      </right>
      <top/>
      <bottom style="double">
        <color rgb="FF000099"/>
      </bottom>
      <diagonal/>
    </border>
    <border>
      <left style="hair">
        <color rgb="FF7F7F7F"/>
      </left>
      <right style="thin">
        <color rgb="FF000099"/>
      </right>
      <top/>
      <bottom style="double">
        <color rgb="FF000099"/>
      </bottom>
      <diagonal/>
    </border>
    <border>
      <left style="hair">
        <color rgb="FF7F7F7F"/>
      </left>
      <right/>
      <top/>
      <bottom style="double">
        <color rgb="FF000099"/>
      </bottom>
      <diagonal/>
    </border>
    <border>
      <left style="thin">
        <color rgb="FF12448A"/>
      </left>
      <right style="hair">
        <color rgb="FF7F7F7F"/>
      </right>
      <top/>
      <bottom style="double">
        <color rgb="FF000099"/>
      </bottom>
      <diagonal/>
    </border>
    <border>
      <left style="hair">
        <color rgb="FF073763"/>
      </left>
      <right style="hair">
        <color rgb="FF073763"/>
      </right>
      <top/>
      <bottom style="hair">
        <color rgb="FF7F7F7F"/>
      </bottom>
      <diagonal/>
    </border>
    <border>
      <left style="thin">
        <color rgb="FF000000"/>
      </left>
      <right/>
      <top style="hair">
        <color rgb="FF7F7F7F"/>
      </top>
      <bottom style="hair">
        <color rgb="FF7F7F7F"/>
      </bottom>
      <diagonal/>
    </border>
    <border>
      <left style="hair">
        <color rgb="FF073763"/>
      </left>
      <right style="hair">
        <color rgb="FF073763"/>
      </right>
      <top style="hair">
        <color rgb="FF7F7F7F"/>
      </top>
      <bottom style="hair">
        <color rgb="FF7F7F7F"/>
      </bottom>
      <diagonal/>
    </border>
    <border>
      <left/>
      <right style="dotted">
        <color rgb="FF000000"/>
      </right>
      <top style="hair">
        <color rgb="FF7F7F7F"/>
      </top>
      <bottom style="hair">
        <color rgb="FF7F7F7F"/>
      </bottom>
      <diagonal/>
    </border>
    <border>
      <left style="dotted">
        <color rgb="FF000000"/>
      </left>
      <right style="hair">
        <color rgb="FF7F7F7F"/>
      </right>
      <top style="hair">
        <color rgb="FF7F7F7F"/>
      </top>
      <bottom style="hair">
        <color rgb="FF7F7F7F"/>
      </bottom>
      <diagonal/>
    </border>
    <border>
      <left style="hair">
        <color rgb="FF7F7F7F"/>
      </left>
      <right style="dotted">
        <color rgb="FF000000"/>
      </right>
      <top style="hair">
        <color rgb="FF7F7F7F"/>
      </top>
      <bottom/>
      <diagonal/>
    </border>
    <border>
      <left style="dotted">
        <color rgb="FF000000"/>
      </left>
      <right/>
      <top style="hair">
        <color rgb="FF7F7F7F"/>
      </top>
      <bottom/>
      <diagonal/>
    </border>
    <border>
      <left style="thin">
        <color rgb="FF000000"/>
      </left>
      <right/>
      <top style="hair">
        <color rgb="FF7F7F7F"/>
      </top>
      <bottom/>
      <diagonal/>
    </border>
    <border>
      <left style="hair">
        <color rgb="FF073763"/>
      </left>
      <right style="hair">
        <color rgb="FF073763"/>
      </right>
      <top style="hair">
        <color rgb="FF7F7F7F"/>
      </top>
      <bottom/>
      <diagonal/>
    </border>
    <border>
      <left/>
      <right style="thin">
        <color rgb="FFFFFFFF"/>
      </right>
      <top style="thin">
        <color rgb="FF000099"/>
      </top>
      <bottom style="thin">
        <color rgb="FF000099"/>
      </bottom>
      <diagonal/>
    </border>
    <border>
      <left style="thin">
        <color rgb="FF073763"/>
      </left>
      <right style="hair">
        <color rgb="FF073763"/>
      </right>
      <top style="double">
        <color rgb="FF073763"/>
      </top>
      <bottom style="hair">
        <color rgb="FF073763"/>
      </bottom>
      <diagonal/>
    </border>
    <border>
      <left style="hair">
        <color rgb="FF073763"/>
      </left>
      <right/>
      <top style="double">
        <color rgb="FF073763"/>
      </top>
      <bottom style="hair">
        <color rgb="FF073763"/>
      </bottom>
      <diagonal/>
    </border>
    <border>
      <left style="hair">
        <color rgb="FF666666"/>
      </left>
      <right/>
      <top/>
      <bottom style="hair">
        <color rgb="FF808080"/>
      </bottom>
      <diagonal/>
    </border>
    <border>
      <left style="hair">
        <color rgb="FF073763"/>
      </left>
      <right/>
      <top style="hair">
        <color rgb="FF073763"/>
      </top>
      <bottom style="thin">
        <color rgb="FF000099"/>
      </bottom>
      <diagonal/>
    </border>
    <border>
      <left style="thin">
        <color rgb="FF000000"/>
      </left>
      <right style="hair">
        <color rgb="FF073763"/>
      </right>
      <top/>
      <bottom style="hair">
        <color rgb="FF073763"/>
      </bottom>
      <diagonal/>
    </border>
    <border>
      <left style="thin">
        <color rgb="FF000000"/>
      </left>
      <right style="hair">
        <color rgb="FF073763"/>
      </right>
      <top style="hair">
        <color rgb="FF073763"/>
      </top>
      <bottom style="hair">
        <color rgb="FF073763"/>
      </bottom>
      <diagonal/>
    </border>
    <border>
      <left style="thin">
        <color rgb="FF000000"/>
      </left>
      <right style="hair">
        <color rgb="FF073763"/>
      </right>
      <top style="hair">
        <color rgb="FF073763"/>
      </top>
      <bottom/>
      <diagonal/>
    </border>
    <border>
      <left/>
      <right style="thin">
        <color rgb="FF000099"/>
      </right>
      <top style="hair">
        <color rgb="FF7F7F7F"/>
      </top>
      <bottom style="hair">
        <color rgb="FF7F7F7F"/>
      </bottom>
      <diagonal/>
    </border>
    <border>
      <left/>
      <right style="thin">
        <color rgb="FF000099"/>
      </right>
      <top/>
      <bottom style="hair">
        <color rgb="FF7F7F7F"/>
      </bottom>
      <diagonal/>
    </border>
    <border>
      <left/>
      <right style="thin">
        <color rgb="FF000099"/>
      </right>
      <top style="hair">
        <color rgb="FF7F7F7F"/>
      </top>
      <bottom style="hair">
        <color rgb="FF434343"/>
      </bottom>
      <diagonal/>
    </border>
    <border>
      <left/>
      <right style="hair">
        <color rgb="FFFFFFFF"/>
      </right>
      <top style="hair">
        <color rgb="FF7F7F7F"/>
      </top>
      <bottom style="hair">
        <color rgb="FF434343"/>
      </bottom>
      <diagonal/>
    </border>
    <border>
      <left/>
      <right style="thin">
        <color rgb="FF000099"/>
      </right>
      <top style="hair">
        <color rgb="FF434343"/>
      </top>
      <bottom style="hair">
        <color rgb="FF434343"/>
      </bottom>
      <diagonal/>
    </border>
    <border>
      <left/>
      <right style="hair">
        <color rgb="FFFFFFFF"/>
      </right>
      <top style="hair">
        <color rgb="FF434343"/>
      </top>
      <bottom style="hair">
        <color rgb="FF434343"/>
      </bottom>
      <diagonal/>
    </border>
    <border>
      <left/>
      <right style="thin">
        <color rgb="FF000099"/>
      </right>
      <top style="hair">
        <color rgb="FF434343"/>
      </top>
      <bottom/>
      <diagonal/>
    </border>
    <border>
      <left/>
      <right style="hair">
        <color rgb="FFFFFFFF"/>
      </right>
      <top style="hair">
        <color rgb="FF434343"/>
      </top>
      <bottom/>
      <diagonal/>
    </border>
    <border>
      <left/>
      <right/>
      <top style="thin">
        <color rgb="FF000099"/>
      </top>
      <bottom style="thin">
        <color rgb="FF000099"/>
      </bottom>
      <diagonal/>
    </border>
    <border>
      <left/>
      <right/>
      <top style="hair">
        <color rgb="FF7F7F7F"/>
      </top>
      <bottom style="hair">
        <color rgb="FF434343"/>
      </bottom>
      <diagonal/>
    </border>
    <border>
      <left/>
      <right/>
      <top style="hair">
        <color rgb="FF434343"/>
      </top>
      <bottom style="hair">
        <color rgb="FF434343"/>
      </bottom>
      <diagonal/>
    </border>
    <border>
      <left/>
      <right style="thin">
        <color rgb="FF000099"/>
      </right>
      <top style="hair">
        <color rgb="FF434343"/>
      </top>
      <bottom style="thin">
        <color rgb="FF000000"/>
      </bottom>
      <diagonal/>
    </border>
    <border>
      <left/>
      <right/>
      <top style="hair">
        <color rgb="FF434343"/>
      </top>
      <bottom style="thin">
        <color rgb="FF000000"/>
      </bottom>
      <diagonal/>
    </border>
    <border>
      <left style="hair">
        <color rgb="FF002060"/>
      </left>
      <right style="thin">
        <color rgb="FF073763"/>
      </right>
      <top/>
      <bottom style="double">
        <color rgb="FF12448A"/>
      </bottom>
      <diagonal/>
    </border>
    <border>
      <left style="thin">
        <color rgb="FF073763"/>
      </left>
      <right style="hair">
        <color rgb="FF7F7F7F"/>
      </right>
      <top/>
      <bottom style="double">
        <color rgb="FF000099"/>
      </bottom>
      <diagonal/>
    </border>
    <border>
      <left style="hair">
        <color rgb="FF7F7F7F"/>
      </left>
      <right style="hair">
        <color rgb="FF12448A"/>
      </right>
      <top/>
      <bottom style="hair">
        <color rgb="FF12448A"/>
      </bottom>
      <diagonal/>
    </border>
    <border>
      <left style="hair">
        <color rgb="FF12448A"/>
      </left>
      <right/>
      <top/>
      <bottom style="hair">
        <color rgb="FF12448A"/>
      </bottom>
      <diagonal/>
    </border>
    <border>
      <left style="thin">
        <color rgb="FF12448A"/>
      </left>
      <right style="hair">
        <color rgb="FF12448A"/>
      </right>
      <top/>
      <bottom style="hair">
        <color rgb="FF12448A"/>
      </bottom>
      <diagonal/>
    </border>
    <border>
      <left style="hair">
        <color rgb="FF12448A"/>
      </left>
      <right style="hair">
        <color rgb="FF12448A"/>
      </right>
      <top/>
      <bottom style="hair">
        <color rgb="FF12448A"/>
      </bottom>
      <diagonal/>
    </border>
    <border>
      <left style="hair">
        <color rgb="FF12448A"/>
      </left>
      <right/>
      <top style="double">
        <color rgb="FF12448A"/>
      </top>
      <bottom style="hair">
        <color rgb="FF12448A"/>
      </bottom>
      <diagonal/>
    </border>
    <border>
      <left/>
      <right style="hair">
        <color rgb="FF12448A"/>
      </right>
      <top style="hair">
        <color rgb="FF12448A"/>
      </top>
      <bottom style="hair">
        <color rgb="FF12448A"/>
      </bottom>
      <diagonal/>
    </border>
    <border>
      <left style="hair">
        <color rgb="FF12448A"/>
      </left>
      <right/>
      <top style="hair">
        <color rgb="FF12448A"/>
      </top>
      <bottom style="hair">
        <color rgb="FF12448A"/>
      </bottom>
      <diagonal/>
    </border>
    <border>
      <left style="hair">
        <color rgb="FF12448A"/>
      </left>
      <right style="hair">
        <color rgb="FF12448A"/>
      </right>
      <top style="hair">
        <color rgb="FF12448A"/>
      </top>
      <bottom style="hair">
        <color rgb="FF12448A"/>
      </bottom>
      <diagonal/>
    </border>
    <border>
      <left/>
      <right style="hair">
        <color rgb="FF12448A"/>
      </right>
      <top style="hair">
        <color rgb="FF12448A"/>
      </top>
      <bottom/>
      <diagonal/>
    </border>
    <border>
      <left style="hair">
        <color rgb="FF12448A"/>
      </left>
      <right/>
      <top style="hair">
        <color rgb="FF12448A"/>
      </top>
      <bottom/>
      <diagonal/>
    </border>
    <border>
      <left style="hair">
        <color rgb="FF12448A"/>
      </left>
      <right style="hair">
        <color rgb="FF12448A"/>
      </right>
      <top style="hair">
        <color rgb="FF12448A"/>
      </top>
      <bottom/>
      <diagonal/>
    </border>
    <border>
      <left style="hair">
        <color rgb="FF12448A"/>
      </left>
      <right/>
      <top style="hair">
        <color rgb="FF12448A"/>
      </top>
      <bottom style="thin">
        <color rgb="FF000099"/>
      </bottom>
      <diagonal/>
    </border>
    <border>
      <left style="hair">
        <color rgb="FF7F7F7F"/>
      </left>
      <right style="hair">
        <color rgb="FF000000"/>
      </right>
      <top/>
      <bottom style="hair">
        <color rgb="FF000000"/>
      </bottom>
      <diagonal/>
    </border>
    <border>
      <left style="hair">
        <color rgb="FF000000"/>
      </left>
      <right style="thin">
        <color rgb="FF002060"/>
      </right>
      <top style="double">
        <color rgb="FF000099"/>
      </top>
      <bottom style="hair">
        <color rgb="FF000000"/>
      </bottom>
      <diagonal/>
    </border>
    <border>
      <left style="hair">
        <color rgb="FF000000"/>
      </left>
      <right/>
      <top style="double">
        <color rgb="FF000099"/>
      </top>
      <bottom style="hair">
        <color rgb="FF000000"/>
      </bottom>
      <diagonal/>
    </border>
    <border>
      <left style="hair">
        <color rgb="FF7F7F7F"/>
      </left>
      <right style="hair">
        <color rgb="FF000000"/>
      </right>
      <top style="hair">
        <color rgb="FF000000"/>
      </top>
      <bottom style="hair">
        <color rgb="FF000000"/>
      </bottom>
      <diagonal/>
    </border>
    <border>
      <left style="hair">
        <color rgb="FF7F7F7F"/>
      </left>
      <right style="hair">
        <color rgb="FF000000"/>
      </right>
      <top style="hair">
        <color rgb="FF000000"/>
      </top>
      <bottom/>
      <diagonal/>
    </border>
    <border>
      <left style="hair">
        <color rgb="FF000000"/>
      </left>
      <right style="hair">
        <color rgb="FF000000"/>
      </right>
      <top style="hair">
        <color rgb="FF000000"/>
      </top>
      <bottom style="thin">
        <color rgb="FF000000"/>
      </bottom>
      <diagonal/>
    </border>
    <border>
      <left style="hair">
        <color rgb="FF000000"/>
      </left>
      <right style="thin">
        <color rgb="FF002060"/>
      </right>
      <top style="hair">
        <color rgb="FF000000"/>
      </top>
      <bottom style="thin">
        <color rgb="FF002060"/>
      </bottom>
      <diagonal/>
    </border>
    <border>
      <left/>
      <right style="hair">
        <color rgb="FF000000"/>
      </right>
      <top style="hair">
        <color rgb="FF000000"/>
      </top>
      <bottom style="thin">
        <color rgb="FF002060"/>
      </bottom>
      <diagonal/>
    </border>
    <border>
      <left style="hair">
        <color rgb="FF000000"/>
      </left>
      <right style="hair">
        <color rgb="FF000000"/>
      </right>
      <top style="hair">
        <color rgb="FF000000"/>
      </top>
      <bottom/>
      <diagonal/>
    </border>
    <border>
      <left style="hair">
        <color rgb="FF000000"/>
      </left>
      <right/>
      <top style="hair">
        <color rgb="FF000000"/>
      </top>
      <bottom style="thin">
        <color rgb="FF002060"/>
      </bottom>
      <diagonal/>
    </border>
    <border>
      <left style="thin">
        <color rgb="FF000000"/>
      </left>
      <right style="hair">
        <color rgb="FF7F7F7F"/>
      </right>
      <top style="hair">
        <color rgb="FF7F7F7F"/>
      </top>
      <bottom/>
      <diagonal/>
    </border>
    <border>
      <left style="thin">
        <color rgb="FF000000"/>
      </left>
      <right style="hair">
        <color rgb="FF7F7F7F"/>
      </right>
      <top/>
      <bottom style="hair">
        <color rgb="FF7F7F7F"/>
      </bottom>
      <diagonal/>
    </border>
    <border>
      <left style="hair">
        <color rgb="FF002060"/>
      </left>
      <right/>
      <top style="hair">
        <color rgb="FF7F7F7F"/>
      </top>
      <bottom style="thin">
        <color rgb="FF000099"/>
      </bottom>
      <diagonal/>
    </border>
    <border>
      <left style="hair">
        <color rgb="FF7F7F7F"/>
      </left>
      <right style="thin">
        <color rgb="FF002060"/>
      </right>
      <top style="double">
        <color rgb="FF000099"/>
      </top>
      <bottom style="hair">
        <color rgb="FF7F7F7F"/>
      </bottom>
      <diagonal/>
    </border>
    <border>
      <left style="hair">
        <color rgb="FF073763"/>
      </left>
      <right/>
      <top/>
      <bottom style="hair">
        <color rgb="FF7F7F7F"/>
      </bottom>
      <diagonal/>
    </border>
    <border>
      <left style="hair">
        <color rgb="FF073763"/>
      </left>
      <right/>
      <top style="hair">
        <color rgb="FF7F7F7F"/>
      </top>
      <bottom style="hair">
        <color rgb="FF7F7F7F"/>
      </bottom>
      <diagonal/>
    </border>
    <border>
      <left style="hair">
        <color rgb="FF7F7F7F"/>
      </left>
      <right style="thin">
        <color rgb="FF002060"/>
      </right>
      <top style="hair">
        <color rgb="FF7F7F7F"/>
      </top>
      <bottom/>
      <diagonal/>
    </border>
    <border>
      <left/>
      <right/>
      <top style="hair">
        <color rgb="FF7F7F7F"/>
      </top>
      <bottom style="hair">
        <color rgb="FF073763"/>
      </bottom>
      <diagonal/>
    </border>
    <border>
      <left style="hair">
        <color rgb="FF073763"/>
      </left>
      <right/>
      <top style="hair">
        <color rgb="FF7F7F7F"/>
      </top>
      <bottom style="hair">
        <color rgb="FF073763"/>
      </bottom>
      <diagonal/>
    </border>
    <border>
      <left style="hair">
        <color rgb="FF7F7F7F"/>
      </left>
      <right style="thin">
        <color rgb="FF002060"/>
      </right>
      <top style="hair">
        <color rgb="FF7F7F7F"/>
      </top>
      <bottom style="thin">
        <color rgb="FF000099"/>
      </bottom>
      <diagonal/>
    </border>
    <border>
      <left style="hair">
        <color rgb="FF7F7F7F"/>
      </left>
      <right style="hair">
        <color rgb="FFFFFFFF"/>
      </right>
      <top/>
      <bottom style="hair">
        <color rgb="FF7F7F7F"/>
      </bottom>
      <diagonal/>
    </border>
    <border>
      <left style="hair">
        <color rgb="FF7F7F7F"/>
      </left>
      <right style="hair">
        <color rgb="FFFFFFFF"/>
      </right>
      <top style="hair">
        <color rgb="FF7F7F7F"/>
      </top>
      <bottom style="hair">
        <color rgb="FF7F7F7F"/>
      </bottom>
      <diagonal/>
    </border>
    <border>
      <left style="thin">
        <color rgb="FF073763"/>
      </left>
      <right style="hair">
        <color rgb="FF073763"/>
      </right>
      <top style="hair">
        <color rgb="FF7F7F7F"/>
      </top>
      <bottom style="hair">
        <color rgb="FF073763"/>
      </bottom>
      <diagonal/>
    </border>
    <border>
      <left style="thin">
        <color rgb="FF073763"/>
      </left>
      <right style="hair">
        <color rgb="FF073763"/>
      </right>
      <top style="hair">
        <color rgb="FF073763"/>
      </top>
      <bottom/>
      <diagonal/>
    </border>
    <border>
      <left style="hair">
        <color rgb="FF12448A"/>
      </left>
      <right/>
      <top/>
      <bottom style="double">
        <color rgb="FF000099"/>
      </bottom>
      <diagonal/>
    </border>
    <border>
      <left style="hair">
        <color rgb="FF073763"/>
      </left>
      <right/>
      <top/>
      <bottom style="hair">
        <color rgb="FF12448A"/>
      </bottom>
      <diagonal/>
    </border>
    <border>
      <left style="hair">
        <color rgb="FF073763"/>
      </left>
      <right/>
      <top style="hair">
        <color rgb="FF12448A"/>
      </top>
      <bottom style="hair">
        <color rgb="FF12448A"/>
      </bottom>
      <diagonal/>
    </border>
    <border>
      <left style="hair">
        <color rgb="FF073763"/>
      </left>
      <right/>
      <top style="hair">
        <color rgb="FF12448A"/>
      </top>
      <bottom/>
      <diagonal/>
    </border>
    <border>
      <left style="hair">
        <color rgb="FF002060"/>
      </left>
      <right style="hair">
        <color rgb="FF12448A"/>
      </right>
      <top/>
      <bottom style="double">
        <color rgb="FF000099"/>
      </bottom>
      <diagonal/>
    </border>
    <border>
      <left/>
      <right style="hair">
        <color rgb="FF000000"/>
      </right>
      <top style="hair">
        <color rgb="FF000000"/>
      </top>
      <bottom style="thin">
        <color rgb="FF000099"/>
      </bottom>
      <diagonal/>
    </border>
    <border>
      <left style="hair">
        <color rgb="FF12448A"/>
      </left>
      <right/>
      <top/>
      <bottom style="hair">
        <color rgb="FF7F7F7F"/>
      </bottom>
      <diagonal/>
    </border>
    <border>
      <left style="hair">
        <color rgb="FF000000"/>
      </left>
      <right/>
      <top/>
      <bottom style="hair">
        <color rgb="FF7F7F7F"/>
      </bottom>
      <diagonal/>
    </border>
    <border>
      <left style="hair">
        <color rgb="FF12448A"/>
      </left>
      <right/>
      <top style="hair">
        <color rgb="FF7F7F7F"/>
      </top>
      <bottom style="hair">
        <color rgb="FF7F7F7F"/>
      </bottom>
      <diagonal/>
    </border>
    <border>
      <left style="hair">
        <color rgb="FF12448A"/>
      </left>
      <right/>
      <top style="hair">
        <color rgb="FF7F7F7F"/>
      </top>
      <bottom style="thin">
        <color rgb="FF000099"/>
      </bottom>
      <diagonal/>
    </border>
    <border>
      <left/>
      <right style="hair">
        <color rgb="FFFFFFFF"/>
      </right>
      <top/>
      <bottom style="thin">
        <color rgb="FF002060"/>
      </bottom>
      <diagonal/>
    </border>
    <border>
      <left/>
      <right style="thin">
        <color rgb="FF000000"/>
      </right>
      <top/>
      <bottom style="hair">
        <color rgb="FF7F7F7F"/>
      </bottom>
      <diagonal/>
    </border>
    <border>
      <left style="thin">
        <color rgb="FF000099"/>
      </left>
      <right style="hair">
        <color rgb="FF7F7F7F"/>
      </right>
      <top/>
      <bottom style="hair">
        <color rgb="FF7F7F7F"/>
      </bottom>
      <diagonal/>
    </border>
    <border>
      <left style="hair">
        <color rgb="FFFFFFFF"/>
      </left>
      <right/>
      <top/>
      <bottom/>
      <diagonal/>
    </border>
    <border>
      <left/>
      <right/>
      <top style="thin">
        <color rgb="FF000099"/>
      </top>
      <bottom style="thin">
        <color rgb="FF000000"/>
      </bottom>
      <diagonal/>
    </border>
    <border>
      <left style="hair">
        <color rgb="FF7F7F7F"/>
      </left>
      <right style="hair">
        <color rgb="FF073763"/>
      </right>
      <top/>
      <bottom style="hair">
        <color rgb="FF073763"/>
      </bottom>
      <diagonal/>
    </border>
    <border>
      <left style="hair">
        <color rgb="FF073763"/>
      </left>
      <right style="hair">
        <color rgb="FF073763"/>
      </right>
      <top/>
      <bottom style="hair">
        <color rgb="FF073763"/>
      </bottom>
      <diagonal/>
    </border>
    <border>
      <left/>
      <right style="thin">
        <color rgb="FF000099"/>
      </right>
      <top style="hair">
        <color rgb="FF7F7F7F"/>
      </top>
      <bottom style="thin">
        <color rgb="FF12448A"/>
      </bottom>
      <diagonal/>
    </border>
    <border>
      <left style="thin">
        <color rgb="FF000000"/>
      </left>
      <right style="hair">
        <color rgb="FF073763"/>
      </right>
      <top style="hair">
        <color rgb="FF073763"/>
      </top>
      <bottom style="thin">
        <color rgb="FF12448A"/>
      </bottom>
      <diagonal/>
    </border>
    <border>
      <left style="hair">
        <color rgb="FF7F7F7F"/>
      </left>
      <right/>
      <top style="thin">
        <color rgb="FF000099"/>
      </top>
      <bottom style="hair">
        <color rgb="FF808080"/>
      </bottom>
      <diagonal/>
    </border>
    <border>
      <left style="hair">
        <color rgb="FF7F7F7F"/>
      </left>
      <right/>
      <top style="hair">
        <color rgb="FF808080"/>
      </top>
      <bottom style="hair">
        <color rgb="FF808080"/>
      </bottom>
      <diagonal/>
    </border>
    <border>
      <left/>
      <right/>
      <top/>
      <bottom style="thin">
        <color rgb="FF073763"/>
      </bottom>
      <diagonal/>
    </border>
    <border>
      <left style="thin">
        <color rgb="FF000099"/>
      </left>
      <right style="thin">
        <color rgb="FF002060"/>
      </right>
      <top/>
      <bottom style="double">
        <color rgb="FF000099"/>
      </bottom>
      <diagonal/>
    </border>
    <border>
      <left/>
      <right style="thin">
        <color rgb="FF002060"/>
      </right>
      <top/>
      <bottom style="double">
        <color rgb="FF000099"/>
      </bottom>
      <diagonal/>
    </border>
    <border>
      <left style="thin">
        <color rgb="FF000099"/>
      </left>
      <right style="thin">
        <color rgb="FF002060"/>
      </right>
      <top style="double">
        <color rgb="FF000099"/>
      </top>
      <bottom style="hair">
        <color rgb="FF073763"/>
      </bottom>
      <diagonal/>
    </border>
    <border>
      <left/>
      <right style="thin">
        <color rgb="FF002060"/>
      </right>
      <top style="double">
        <color rgb="FF000099"/>
      </top>
      <bottom style="hair">
        <color rgb="FF073763"/>
      </bottom>
      <diagonal/>
    </border>
    <border>
      <left style="thin">
        <color rgb="FF000099"/>
      </left>
      <right style="thin">
        <color rgb="FF002060"/>
      </right>
      <top style="hair">
        <color rgb="FF073763"/>
      </top>
      <bottom style="thin">
        <color rgb="FF073763"/>
      </bottom>
      <diagonal/>
    </border>
    <border>
      <left/>
      <right style="thin">
        <color rgb="FF002060"/>
      </right>
      <top style="hair">
        <color rgb="FF073763"/>
      </top>
      <bottom style="thin">
        <color rgb="FF073763"/>
      </bottom>
      <diagonal/>
    </border>
    <border>
      <left/>
      <right/>
      <top style="hair">
        <color rgb="FF073763"/>
      </top>
      <bottom style="thin">
        <color rgb="FF073763"/>
      </bottom>
      <diagonal/>
    </border>
    <border>
      <left style="double">
        <color rgb="FFFFFFFF"/>
      </left>
      <right/>
      <top/>
      <bottom/>
      <diagonal/>
    </border>
    <border>
      <left style="thin">
        <color rgb="FF002060"/>
      </left>
      <right/>
      <top/>
      <bottom style="double">
        <color rgb="FF000099"/>
      </bottom>
      <diagonal/>
    </border>
    <border>
      <left style="thin">
        <color rgb="FF002060"/>
      </left>
      <right/>
      <top style="double">
        <color rgb="FF000099"/>
      </top>
      <bottom/>
      <diagonal/>
    </border>
    <border>
      <left/>
      <right style="thin">
        <color rgb="FF000099"/>
      </right>
      <top/>
      <bottom style="thin">
        <color rgb="FF000000"/>
      </bottom>
      <diagonal/>
    </border>
    <border>
      <left style="thin">
        <color rgb="FF002060"/>
      </left>
      <right/>
      <top/>
      <bottom style="thin">
        <color rgb="FF000099"/>
      </bottom>
      <diagonal/>
    </border>
    <border>
      <left style="hair">
        <color rgb="FF7F7F7F"/>
      </left>
      <right/>
      <top/>
      <bottom style="hair">
        <color rgb="FF808080"/>
      </bottom>
      <diagonal/>
    </border>
    <border>
      <left style="hair">
        <color rgb="FF7F7F7F"/>
      </left>
      <right/>
      <top style="hair">
        <color rgb="FF808080"/>
      </top>
      <bottom style="thin">
        <color rgb="FF000099"/>
      </bottom>
      <diagonal/>
    </border>
    <border>
      <left/>
      <right/>
      <top style="thin">
        <color rgb="FF000099"/>
      </top>
      <bottom/>
      <diagonal/>
    </border>
    <border>
      <left/>
      <right/>
      <top/>
      <bottom style="thin">
        <color rgb="FF000099"/>
      </bottom>
      <diagonal/>
    </border>
    <border>
      <left style="hair">
        <color rgb="FF002060"/>
      </left>
      <right style="hair">
        <color rgb="FF7F7F7F"/>
      </right>
      <top/>
      <bottom style="double">
        <color rgb="FF000099"/>
      </bottom>
      <diagonal/>
    </border>
    <border>
      <left style="hair">
        <color rgb="FF000000"/>
      </left>
      <right style="hair">
        <color rgb="FF000000"/>
      </right>
      <top/>
      <bottom style="hair">
        <color rgb="FF808080"/>
      </bottom>
      <diagonal/>
    </border>
    <border>
      <left/>
      <right style="thin">
        <color rgb="FF000099"/>
      </right>
      <top style="hair">
        <color rgb="FF808080"/>
      </top>
      <bottom style="hair">
        <color rgb="FF808080"/>
      </bottom>
      <diagonal/>
    </border>
    <border>
      <left style="hair">
        <color rgb="FF000000"/>
      </left>
      <right style="hair">
        <color rgb="FF000000"/>
      </right>
      <top/>
      <bottom style="thin">
        <color rgb="FF000099"/>
      </bottom>
      <diagonal/>
    </border>
    <border>
      <left style="hair">
        <color rgb="FF000000"/>
      </left>
      <right/>
      <top style="hair">
        <color rgb="FF000000"/>
      </top>
      <bottom style="thin">
        <color rgb="FF073763"/>
      </bottom>
      <diagonal/>
    </border>
    <border>
      <left/>
      <right/>
      <top style="thin">
        <color rgb="FF073763"/>
      </top>
      <bottom/>
      <diagonal/>
    </border>
    <border>
      <left style="thin">
        <color rgb="FF002060"/>
      </left>
      <right style="thin">
        <color rgb="FF002060"/>
      </right>
      <top/>
      <bottom style="double">
        <color rgb="FF000099"/>
      </bottom>
      <diagonal/>
    </border>
    <border>
      <left style="thin">
        <color rgb="FF000099"/>
      </left>
      <right style="thin">
        <color rgb="FF002060"/>
      </right>
      <top/>
      <bottom/>
      <diagonal/>
    </border>
    <border>
      <left style="thin">
        <color rgb="FF002060"/>
      </left>
      <right style="thin">
        <color rgb="FF002060"/>
      </right>
      <top/>
      <bottom/>
      <diagonal/>
    </border>
    <border>
      <left/>
      <right/>
      <top/>
      <bottom style="double">
        <color rgb="FF000099"/>
      </bottom>
      <diagonal/>
    </border>
    <border>
      <left style="thin">
        <color rgb="FF000099"/>
      </left>
      <right/>
      <top/>
      <bottom style="hair">
        <color rgb="FF000000"/>
      </bottom>
      <diagonal/>
    </border>
    <border>
      <left style="hair">
        <color rgb="FF073763"/>
      </left>
      <right style="hair">
        <color rgb="FF073763"/>
      </right>
      <top/>
      <bottom style="hair">
        <color rgb="FF000000"/>
      </bottom>
      <diagonal/>
    </border>
    <border>
      <left style="hair">
        <color rgb="FF073763"/>
      </left>
      <right style="thin">
        <color rgb="FF002060"/>
      </right>
      <top style="double">
        <color rgb="FF000099"/>
      </top>
      <bottom style="hair">
        <color rgb="FF000000"/>
      </bottom>
      <diagonal/>
    </border>
    <border>
      <left/>
      <right style="hair">
        <color rgb="FFFFFFFF"/>
      </right>
      <top/>
      <bottom style="hair">
        <color rgb="FF666666"/>
      </bottom>
      <diagonal/>
    </border>
    <border>
      <left style="thin">
        <color rgb="FF000099"/>
      </left>
      <right/>
      <top style="hair">
        <color rgb="FF000000"/>
      </top>
      <bottom style="hair">
        <color rgb="FF000000"/>
      </bottom>
      <diagonal/>
    </border>
    <border>
      <left style="hair">
        <color rgb="FF073763"/>
      </left>
      <right style="hair">
        <color rgb="FF073763"/>
      </right>
      <top style="hair">
        <color rgb="FF000000"/>
      </top>
      <bottom style="hair">
        <color rgb="FF000000"/>
      </bottom>
      <diagonal/>
    </border>
    <border>
      <left style="hair">
        <color rgb="FF073763"/>
      </left>
      <right style="thin">
        <color rgb="FF002060"/>
      </right>
      <top style="hair">
        <color rgb="FF000000"/>
      </top>
      <bottom style="hair">
        <color rgb="FF000000"/>
      </bottom>
      <diagonal/>
    </border>
    <border>
      <left/>
      <right style="hair">
        <color rgb="FFFFFFFF"/>
      </right>
      <top style="hair">
        <color rgb="FF666666"/>
      </top>
      <bottom style="hair">
        <color rgb="FF666666"/>
      </bottom>
      <diagonal/>
    </border>
    <border>
      <left style="thin">
        <color rgb="FF000099"/>
      </left>
      <right/>
      <top style="hair">
        <color rgb="FF000000"/>
      </top>
      <bottom/>
      <diagonal/>
    </border>
    <border>
      <left style="hair">
        <color rgb="FF073763"/>
      </left>
      <right style="hair">
        <color rgb="FF073763"/>
      </right>
      <top style="hair">
        <color rgb="FF000000"/>
      </top>
      <bottom/>
      <diagonal/>
    </border>
    <border>
      <left/>
      <right/>
      <top style="hair">
        <color rgb="FF000000"/>
      </top>
      <bottom/>
      <diagonal/>
    </border>
    <border>
      <left style="thin">
        <color rgb="FF002060"/>
      </left>
      <right/>
      <top style="hair">
        <color rgb="FF666666"/>
      </top>
      <bottom style="thin">
        <color rgb="FF000099"/>
      </bottom>
      <diagonal/>
    </border>
    <border>
      <left/>
      <right style="hair">
        <color rgb="FFFFFFFF"/>
      </right>
      <top style="hair">
        <color rgb="FF666666"/>
      </top>
      <bottom style="thin">
        <color rgb="FF000099"/>
      </bottom>
      <diagonal/>
    </border>
    <border>
      <left style="hair">
        <color rgb="FF666666"/>
      </left>
      <right/>
      <top/>
      <bottom style="double">
        <color rgb="FF000099"/>
      </bottom>
      <diagonal/>
    </border>
    <border>
      <left style="hair">
        <color rgb="FF666666"/>
      </left>
      <right style="thin">
        <color rgb="FF000099"/>
      </right>
      <top/>
      <bottom style="double">
        <color rgb="FF000099"/>
      </bottom>
      <diagonal/>
    </border>
    <border>
      <left style="hair">
        <color rgb="FF002060"/>
      </left>
      <right style="hair">
        <color rgb="FF666666"/>
      </right>
      <top/>
      <bottom style="double">
        <color rgb="FF000099"/>
      </bottom>
      <diagonal/>
    </border>
    <border>
      <left style="hair">
        <color rgb="FF073763"/>
      </left>
      <right style="hair">
        <color rgb="FF7F7F7F"/>
      </right>
      <top style="hair">
        <color rgb="FF7F7F7F"/>
      </top>
      <bottom style="hair">
        <color rgb="FF7F7F7F"/>
      </bottom>
      <diagonal/>
    </border>
    <border>
      <left style="hair">
        <color rgb="FF073763"/>
      </left>
      <right/>
      <top style="hair">
        <color rgb="FF7F7F7F"/>
      </top>
      <bottom style="thin">
        <color rgb="FF073763"/>
      </bottom>
      <diagonal/>
    </border>
    <border>
      <left style="thin">
        <color rgb="FF000000"/>
      </left>
      <right style="hair">
        <color rgb="FF7F7F7F"/>
      </right>
      <top style="hair">
        <color rgb="FF7F7F7F"/>
      </top>
      <bottom style="thin">
        <color rgb="FF073763"/>
      </bottom>
      <diagonal/>
    </border>
    <border>
      <left style="hair">
        <color rgb="FF12448A"/>
      </left>
      <right style="thin">
        <color rgb="FF000099"/>
      </right>
      <top/>
      <bottom style="double">
        <color rgb="FF000099"/>
      </bottom>
      <diagonal/>
    </border>
    <border>
      <left style="thin">
        <color rgb="FF000000"/>
      </left>
      <right style="hair">
        <color rgb="FF002060"/>
      </right>
      <top/>
      <bottom style="hair">
        <color rgb="FF7F7F7F"/>
      </bottom>
      <diagonal/>
    </border>
    <border>
      <left/>
      <right style="hair">
        <color rgb="FF002060"/>
      </right>
      <top style="double">
        <color rgb="FF000099"/>
      </top>
      <bottom style="hair">
        <color rgb="FF7F7F7F"/>
      </bottom>
      <diagonal/>
    </border>
    <border>
      <left style="hair">
        <color rgb="FF002060"/>
      </left>
      <right/>
      <top style="double">
        <color rgb="FF000099"/>
      </top>
      <bottom style="hair">
        <color rgb="FF7F7F7F"/>
      </bottom>
      <diagonal/>
    </border>
    <border>
      <left style="thin">
        <color rgb="FF000000"/>
      </left>
      <right style="hair">
        <color rgb="FF002060"/>
      </right>
      <top style="hair">
        <color rgb="FF7F7F7F"/>
      </top>
      <bottom style="hair">
        <color rgb="FF7F7F7F"/>
      </bottom>
      <diagonal/>
    </border>
    <border>
      <left style="hair">
        <color rgb="FF002060"/>
      </left>
      <right/>
      <top style="hair">
        <color rgb="FF7F7F7F"/>
      </top>
      <bottom style="hair">
        <color rgb="FF7F7F7F"/>
      </bottom>
      <diagonal/>
    </border>
    <border>
      <left style="thin">
        <color rgb="FF000000"/>
      </left>
      <right style="hair">
        <color rgb="FF002060"/>
      </right>
      <top style="hair">
        <color rgb="FF7F7F7F"/>
      </top>
      <bottom style="thin">
        <color rgb="FF000099"/>
      </bottom>
      <diagonal/>
    </border>
    <border>
      <left/>
      <right style="hair">
        <color rgb="FF002060"/>
      </right>
      <top style="hair">
        <color rgb="FF7F7F7F"/>
      </top>
      <bottom style="thin">
        <color rgb="FF000099"/>
      </bottom>
      <diagonal/>
    </border>
    <border>
      <left style="hair">
        <color rgb="FF002060"/>
      </left>
      <right style="hair">
        <color rgb="FF002060"/>
      </right>
      <top/>
      <bottom style="double">
        <color rgb="FF000099"/>
      </bottom>
      <diagonal/>
    </border>
    <border>
      <left/>
      <right style="thin">
        <color rgb="FF000099"/>
      </right>
      <top style="thin">
        <color rgb="FF002060"/>
      </top>
      <bottom style="hair">
        <color rgb="FF7F7F7F"/>
      </bottom>
      <diagonal/>
    </border>
    <border>
      <left style="thin">
        <color rgb="FF000099"/>
      </left>
      <right style="hair">
        <color rgb="FF7F7F7F"/>
      </right>
      <top style="thin">
        <color rgb="FF002060"/>
      </top>
      <bottom style="hair">
        <color rgb="FF7F7F7F"/>
      </bottom>
      <diagonal/>
    </border>
    <border>
      <left style="hair">
        <color rgb="FF7F7F7F"/>
      </left>
      <right style="hair">
        <color rgb="FF073763"/>
      </right>
      <top style="thin">
        <color rgb="FF002060"/>
      </top>
      <bottom style="hair">
        <color rgb="FF7F7F7F"/>
      </bottom>
      <diagonal/>
    </border>
    <border>
      <left style="hair">
        <color rgb="FF073763"/>
      </left>
      <right style="thin">
        <color rgb="FF000000"/>
      </right>
      <top style="thin">
        <color rgb="FF002060"/>
      </top>
      <bottom style="hair">
        <color rgb="FF7F7F7F"/>
      </bottom>
      <diagonal/>
    </border>
    <border>
      <left style="thin">
        <color rgb="FF000000"/>
      </left>
      <right style="hair">
        <color rgb="FF7F7F7F"/>
      </right>
      <top style="thin">
        <color rgb="FF002060"/>
      </top>
      <bottom style="hair">
        <color rgb="FF7F7F7F"/>
      </bottom>
      <diagonal/>
    </border>
    <border>
      <left style="hair">
        <color rgb="FF7F7F7F"/>
      </left>
      <right/>
      <top style="thin">
        <color rgb="FF000000"/>
      </top>
      <bottom style="hair">
        <color rgb="FF7F7F7F"/>
      </bottom>
      <diagonal/>
    </border>
    <border>
      <left style="hair">
        <color rgb="FF073763"/>
      </left>
      <right/>
      <top style="hair">
        <color rgb="FF7F7F7F"/>
      </top>
      <bottom style="thin">
        <color rgb="FF000099"/>
      </bottom>
      <diagonal/>
    </border>
    <border>
      <left/>
      <right/>
      <top style="thin">
        <color rgb="FF000099"/>
      </top>
      <bottom style="thin">
        <color rgb="FF002060"/>
      </bottom>
      <diagonal/>
    </border>
    <border>
      <left/>
      <right style="thin">
        <color rgb="FF12448A"/>
      </right>
      <top/>
      <bottom style="double">
        <color rgb="FF12448A"/>
      </bottom>
      <diagonal/>
    </border>
    <border>
      <left/>
      <right style="thin">
        <color rgb="FF000099"/>
      </right>
      <top style="hair">
        <color rgb="FF7F7F7F"/>
      </top>
      <bottom style="thin">
        <color rgb="FF002060"/>
      </bottom>
      <diagonal/>
    </border>
    <border>
      <left/>
      <right style="hair">
        <color rgb="FF7F7F7F"/>
      </right>
      <top style="hair">
        <color rgb="FF7F7F7F"/>
      </top>
      <bottom style="thin">
        <color rgb="FF002060"/>
      </bottom>
      <diagonal/>
    </border>
    <border>
      <left style="thin">
        <color rgb="FF000000"/>
      </left>
      <right style="hair">
        <color rgb="FF7F7F7F"/>
      </right>
      <top style="hair">
        <color rgb="FF7F7F7F"/>
      </top>
      <bottom style="thin">
        <color rgb="FF002060"/>
      </bottom>
      <diagonal/>
    </border>
    <border>
      <left/>
      <right style="thin">
        <color rgb="FF12448A"/>
      </right>
      <top style="thin">
        <color rgb="FF000099"/>
      </top>
      <bottom style="hair">
        <color rgb="FF7F7F7F"/>
      </bottom>
      <diagonal/>
    </border>
    <border>
      <left/>
      <right style="thin">
        <color rgb="FF12448A"/>
      </right>
      <top style="hair">
        <color rgb="FF7F7F7F"/>
      </top>
      <bottom style="thin">
        <color rgb="FF000099"/>
      </bottom>
      <diagonal/>
    </border>
    <border>
      <left/>
      <right/>
      <top/>
      <bottom style="double">
        <color rgb="FF002060"/>
      </bottom>
      <diagonal/>
    </border>
    <border>
      <left style="hair">
        <color rgb="FF002060"/>
      </left>
      <right style="hair">
        <color rgb="FF002060"/>
      </right>
      <top/>
      <bottom style="double">
        <color rgb="FF002060"/>
      </bottom>
      <diagonal/>
    </border>
    <border>
      <left style="hair">
        <color rgb="FF073763"/>
      </left>
      <right/>
      <top/>
      <bottom style="hair">
        <color rgb="FF073763"/>
      </bottom>
      <diagonal/>
    </border>
    <border>
      <left/>
      <right style="hair">
        <color rgb="FF073763"/>
      </right>
      <top/>
      <bottom style="hair">
        <color rgb="FF073763"/>
      </bottom>
      <diagonal/>
    </border>
    <border>
      <left style="hair">
        <color rgb="FF073763"/>
      </left>
      <right/>
      <top style="hair">
        <color rgb="FF073763"/>
      </top>
      <bottom style="hair">
        <color rgb="FF073763"/>
      </bottom>
      <diagonal/>
    </border>
    <border>
      <left/>
      <right style="hair">
        <color rgb="FF073763"/>
      </right>
      <top style="hair">
        <color rgb="FF073763"/>
      </top>
      <bottom style="hair">
        <color rgb="FF073763"/>
      </bottom>
      <diagonal/>
    </border>
    <border>
      <left style="hair">
        <color rgb="FF073763"/>
      </left>
      <right style="hair">
        <color rgb="FF073763"/>
      </right>
      <top/>
      <bottom/>
      <diagonal/>
    </border>
    <border>
      <left style="hair">
        <color rgb="FF073763"/>
      </left>
      <right/>
      <top style="hair">
        <color rgb="FF073763"/>
      </top>
      <bottom style="thin">
        <color rgb="FF01438F"/>
      </bottom>
      <diagonal/>
    </border>
    <border>
      <left/>
      <right style="hair">
        <color rgb="FF073763"/>
      </right>
      <top style="hair">
        <color rgb="FF073763"/>
      </top>
      <bottom style="thin">
        <color rgb="FF01438F"/>
      </bottom>
      <diagonal/>
    </border>
    <border>
      <left style="hair">
        <color rgb="FF073763"/>
      </left>
      <right style="hair">
        <color rgb="FF073763"/>
      </right>
      <top style="hair">
        <color rgb="FF073763"/>
      </top>
      <bottom style="thin">
        <color rgb="FF01438F"/>
      </bottom>
      <diagonal/>
    </border>
    <border>
      <left/>
      <right/>
      <top/>
      <bottom style="thin">
        <color rgb="FFFFFFFF"/>
      </bottom>
      <diagonal/>
    </border>
    <border>
      <left/>
      <right style="hair">
        <color rgb="FF002060"/>
      </right>
      <top style="thin">
        <color rgb="FFFFFFFF"/>
      </top>
      <bottom/>
      <diagonal/>
    </border>
    <border>
      <left style="hair">
        <color rgb="FF002060"/>
      </left>
      <right/>
      <top style="thin">
        <color rgb="FFFFFFFF"/>
      </top>
      <bottom/>
      <diagonal/>
    </border>
    <border>
      <left/>
      <right style="hair">
        <color rgb="FF002060"/>
      </right>
      <top/>
      <bottom style="double">
        <color rgb="FF000099"/>
      </bottom>
      <diagonal/>
    </border>
    <border>
      <left style="hair">
        <color rgb="FF002060"/>
      </left>
      <right/>
      <top/>
      <bottom style="double">
        <color rgb="FF000099"/>
      </bottom>
      <diagonal/>
    </border>
    <border>
      <left style="hair">
        <color rgb="FF073763"/>
      </left>
      <right/>
      <top style="hair">
        <color rgb="FF073763"/>
      </top>
      <bottom/>
      <diagonal/>
    </border>
    <border>
      <left/>
      <right style="hair">
        <color rgb="FF073763"/>
      </right>
      <top style="hair">
        <color rgb="FF073763"/>
      </top>
      <bottom/>
      <diagonal/>
    </border>
    <border>
      <left/>
      <right/>
      <top style="hair">
        <color rgb="FF073763"/>
      </top>
      <bottom style="thin">
        <color rgb="FF01438F"/>
      </bottom>
      <diagonal/>
    </border>
    <border>
      <left/>
      <right/>
      <top style="thin">
        <color rgb="FFFFFFFF"/>
      </top>
      <bottom/>
      <diagonal/>
    </border>
    <border>
      <left style="hair">
        <color rgb="FF002060"/>
      </left>
      <right/>
      <top style="double">
        <color rgb="FF000099"/>
      </top>
      <bottom/>
      <diagonal/>
    </border>
    <border>
      <left/>
      <right style="hair">
        <color rgb="FF666666"/>
      </right>
      <top style="double">
        <color rgb="FF000099"/>
      </top>
      <bottom/>
      <diagonal/>
    </border>
    <border>
      <left style="hair">
        <color rgb="FF002060"/>
      </left>
      <right/>
      <top/>
      <bottom style="hair">
        <color rgb="FF073763"/>
      </bottom>
      <diagonal/>
    </border>
    <border>
      <left/>
      <right style="hair">
        <color rgb="FF666666"/>
      </right>
      <top/>
      <bottom style="hair">
        <color rgb="FF073763"/>
      </bottom>
      <diagonal/>
    </border>
    <border>
      <left style="hair">
        <color rgb="FF666666"/>
      </left>
      <right/>
      <top/>
      <bottom style="hair">
        <color rgb="FF000000"/>
      </bottom>
      <diagonal/>
    </border>
    <border>
      <left/>
      <right style="hair">
        <color rgb="FF000000"/>
      </right>
      <top/>
      <bottom style="hair">
        <color rgb="FF000000"/>
      </bottom>
      <diagonal/>
    </border>
    <border>
      <left/>
      <right style="hair">
        <color rgb="FF666666"/>
      </right>
      <top/>
      <bottom style="hair">
        <color rgb="FF000000"/>
      </bottom>
      <diagonal/>
    </border>
    <border>
      <left style="hair">
        <color rgb="FF002060"/>
      </left>
      <right/>
      <top style="hair">
        <color rgb="FF073763"/>
      </top>
      <bottom/>
      <diagonal/>
    </border>
    <border>
      <left/>
      <right style="hair">
        <color rgb="FF666666"/>
      </right>
      <top style="hair">
        <color rgb="FF073763"/>
      </top>
      <bottom/>
      <diagonal/>
    </border>
    <border>
      <left style="hair">
        <color rgb="FF666666"/>
      </left>
      <right/>
      <top style="hair">
        <color rgb="FF000000"/>
      </top>
      <bottom/>
      <diagonal/>
    </border>
    <border>
      <left/>
      <right style="hair">
        <color rgb="FF000000"/>
      </right>
      <top style="hair">
        <color rgb="FF000000"/>
      </top>
      <bottom/>
      <diagonal/>
    </border>
    <border>
      <left/>
      <right style="hair">
        <color rgb="FF666666"/>
      </right>
      <top/>
      <bottom/>
      <diagonal/>
    </border>
    <border>
      <left/>
      <right style="hair">
        <color rgb="FF000000"/>
      </right>
      <top/>
      <bottom/>
      <diagonal/>
    </border>
    <border>
      <left style="hair">
        <color rgb="FF000000"/>
      </left>
      <right/>
      <top/>
      <bottom/>
      <diagonal/>
    </border>
    <border>
      <left/>
      <right style="thin">
        <color rgb="FF000099"/>
      </right>
      <top/>
      <bottom style="hair">
        <color rgb="FF666666"/>
      </bottom>
      <diagonal/>
    </border>
    <border>
      <left/>
      <right style="thin">
        <color rgb="FF000099"/>
      </right>
      <top style="hair">
        <color rgb="FF666666"/>
      </top>
      <bottom style="hair">
        <color rgb="FF666666"/>
      </bottom>
      <diagonal/>
    </border>
    <border>
      <left/>
      <right/>
      <top style="hair">
        <color rgb="FF666666"/>
      </top>
      <bottom style="thin">
        <color rgb="FF000099"/>
      </bottom>
      <diagonal/>
    </border>
    <border>
      <left/>
      <right style="thin">
        <color rgb="FF002060"/>
      </right>
      <top style="hair">
        <color rgb="FF002060"/>
      </top>
      <bottom style="hair">
        <color rgb="FF002060"/>
      </bottom>
      <diagonal/>
    </border>
    <border>
      <left style="thin">
        <color rgb="FF002060"/>
      </left>
      <right/>
      <top style="hair">
        <color rgb="FF002060"/>
      </top>
      <bottom/>
      <diagonal/>
    </border>
    <border>
      <left/>
      <right style="thin">
        <color rgb="FF002060"/>
      </right>
      <top/>
      <bottom style="hair">
        <color rgb="FF7F7F7F"/>
      </bottom>
      <diagonal/>
    </border>
    <border>
      <left/>
      <right/>
      <top style="hair">
        <color rgb="FF002060"/>
      </top>
      <bottom style="hair">
        <color rgb="FF002060"/>
      </bottom>
      <diagonal/>
    </border>
    <border>
      <left style="thin">
        <color rgb="FF002060"/>
      </left>
      <right/>
      <top style="hair">
        <color rgb="FF002060"/>
      </top>
      <bottom style="hair">
        <color rgb="FF666666"/>
      </bottom>
      <diagonal/>
    </border>
    <border>
      <left/>
      <right style="hair">
        <color rgb="FFFFFFFF"/>
      </right>
      <top style="hair">
        <color rgb="FF002060"/>
      </top>
      <bottom style="hair">
        <color rgb="FF666666"/>
      </bottom>
      <diagonal/>
    </border>
    <border>
      <left/>
      <right/>
      <top/>
      <bottom style="hair">
        <color rgb="FF666666"/>
      </bottom>
      <diagonal/>
    </border>
    <border>
      <left/>
      <right/>
      <top style="hair">
        <color rgb="FF666666"/>
      </top>
      <bottom style="hair">
        <color rgb="FF666666"/>
      </bottom>
      <diagonal/>
    </border>
    <border>
      <left/>
      <right/>
      <top style="hair">
        <color rgb="FF666666"/>
      </top>
      <bottom/>
      <diagonal/>
    </border>
    <border>
      <left style="thin">
        <color rgb="FF000099"/>
      </left>
      <right style="hair">
        <color rgb="FF002060"/>
      </right>
      <top/>
      <bottom style="double">
        <color rgb="FF002060"/>
      </bottom>
      <diagonal/>
    </border>
    <border>
      <left style="hair">
        <color rgb="FF002060"/>
      </left>
      <right style="thin">
        <color rgb="FF073763"/>
      </right>
      <top/>
      <bottom style="double">
        <color rgb="FF000099"/>
      </bottom>
      <diagonal/>
    </border>
    <border>
      <left style="thin">
        <color rgb="FF073763"/>
      </left>
      <right style="hair">
        <color rgb="FF002060"/>
      </right>
      <top/>
      <bottom style="double">
        <color rgb="FF000099"/>
      </bottom>
      <diagonal/>
    </border>
    <border>
      <left style="hair">
        <color rgb="FF7F7F7F"/>
      </left>
      <right style="thin">
        <color rgb="FF000099"/>
      </right>
      <top style="hair">
        <color rgb="FF7F7F7F"/>
      </top>
      <bottom/>
      <diagonal/>
    </border>
    <border>
      <left style="hair">
        <color rgb="FF7F7F7F"/>
      </left>
      <right style="hair">
        <color rgb="FF666666"/>
      </right>
      <top/>
      <bottom style="hair">
        <color rgb="FF7F7F7F"/>
      </bottom>
      <diagonal/>
    </border>
    <border>
      <left style="hair">
        <color rgb="FF666666"/>
      </left>
      <right style="thin">
        <color rgb="FF002060"/>
      </right>
      <top style="double">
        <color rgb="FF000099"/>
      </top>
      <bottom style="hair">
        <color rgb="FF7F7F7F"/>
      </bottom>
      <diagonal/>
    </border>
    <border>
      <left style="hair">
        <color rgb="FF7F7F7F"/>
      </left>
      <right style="hair">
        <color rgb="FF666666"/>
      </right>
      <top style="hair">
        <color rgb="FF7F7F7F"/>
      </top>
      <bottom style="hair">
        <color rgb="FF7F7F7F"/>
      </bottom>
      <diagonal/>
    </border>
    <border>
      <left style="hair">
        <color rgb="FF666666"/>
      </left>
      <right style="thin">
        <color rgb="FF002060"/>
      </right>
      <top style="hair">
        <color rgb="FF7F7F7F"/>
      </top>
      <bottom style="hair">
        <color rgb="FF7F7F7F"/>
      </bottom>
      <diagonal/>
    </border>
    <border>
      <left style="thin">
        <color rgb="FF000099"/>
      </left>
      <right style="hair">
        <color rgb="FF7F7F7F"/>
      </right>
      <top style="hair">
        <color rgb="FF7F7F7F"/>
      </top>
      <bottom style="thin">
        <color rgb="FF002060"/>
      </bottom>
      <diagonal/>
    </border>
    <border>
      <left style="hair">
        <color rgb="FF7F7F7F"/>
      </left>
      <right style="hair">
        <color rgb="FF666666"/>
      </right>
      <top style="hair">
        <color rgb="FF7F7F7F"/>
      </top>
      <bottom style="thin">
        <color rgb="FF002060"/>
      </bottom>
      <diagonal/>
    </border>
    <border>
      <left style="hair">
        <color rgb="FF666666"/>
      </left>
      <right style="thin">
        <color rgb="FF002060"/>
      </right>
      <top style="hair">
        <color rgb="FF7F7F7F"/>
      </top>
      <bottom style="thin">
        <color rgb="FF002060"/>
      </bottom>
      <diagonal/>
    </border>
    <border>
      <left style="hair">
        <color rgb="FF7F7F7F"/>
      </left>
      <right style="hair">
        <color rgb="FF7F7F7F"/>
      </right>
      <top style="hair">
        <color rgb="FF7F7F7F"/>
      </top>
      <bottom style="thin">
        <color rgb="FF002060"/>
      </bottom>
      <diagonal/>
    </border>
    <border>
      <left style="hair">
        <color rgb="FF7F7F7F"/>
      </left>
      <right style="thin">
        <color rgb="FF073763"/>
      </right>
      <top style="hair">
        <color rgb="FF7F7F7F"/>
      </top>
      <bottom style="thin">
        <color rgb="FF073763"/>
      </bottom>
      <diagonal/>
    </border>
    <border>
      <left/>
      <right style="hair">
        <color rgb="FF7F7F7F"/>
      </right>
      <top style="hair">
        <color rgb="FF7F7F7F"/>
      </top>
      <bottom style="thin">
        <color rgb="FF073763"/>
      </bottom>
      <diagonal/>
    </border>
    <border>
      <left/>
      <right/>
      <top/>
      <bottom style="hair">
        <color rgb="FF073763"/>
      </bottom>
      <diagonal/>
    </border>
    <border>
      <left/>
      <right style="thin">
        <color rgb="FF000099"/>
      </right>
      <top/>
      <bottom style="hair">
        <color rgb="FF073763"/>
      </bottom>
      <diagonal/>
    </border>
    <border>
      <left style="hair">
        <color rgb="FF000000"/>
      </left>
      <right/>
      <top/>
      <bottom style="hair">
        <color rgb="FF073763"/>
      </bottom>
      <diagonal/>
    </border>
    <border>
      <left/>
      <right/>
      <top style="hair">
        <color rgb="FF073763"/>
      </top>
      <bottom style="hair">
        <color rgb="FF073763"/>
      </bottom>
      <diagonal/>
    </border>
    <border>
      <left/>
      <right style="thin">
        <color rgb="FF000099"/>
      </right>
      <top style="hair">
        <color rgb="FF073763"/>
      </top>
      <bottom style="hair">
        <color rgb="FF073763"/>
      </bottom>
      <diagonal/>
    </border>
    <border>
      <left style="hair">
        <color rgb="FF000000"/>
      </left>
      <right/>
      <top style="hair">
        <color rgb="FF073763"/>
      </top>
      <bottom style="hair">
        <color rgb="FF073763"/>
      </bottom>
      <diagonal/>
    </border>
    <border>
      <left/>
      <right style="thin">
        <color rgb="FF000099"/>
      </right>
      <top style="hair">
        <color rgb="FF073763"/>
      </top>
      <bottom style="thin">
        <color rgb="FF000099"/>
      </bottom>
      <diagonal/>
    </border>
    <border>
      <left/>
      <right/>
      <top style="hair">
        <color rgb="FF073763"/>
      </top>
      <bottom style="thin">
        <color rgb="FF000099"/>
      </bottom>
      <diagonal/>
    </border>
    <border>
      <left style="hair">
        <color rgb="FF000000"/>
      </left>
      <right/>
      <top style="hair">
        <color rgb="FF073763"/>
      </top>
      <bottom style="thin">
        <color rgb="FF000099"/>
      </bottom>
      <diagonal/>
    </border>
    <border>
      <left style="thin">
        <color rgb="FF000099"/>
      </left>
      <right style="hair">
        <color rgb="FF002060"/>
      </right>
      <top/>
      <bottom style="double">
        <color rgb="FF12448A"/>
      </bottom>
      <diagonal/>
    </border>
    <border>
      <left/>
      <right/>
      <top style="thin">
        <color rgb="FF01438F"/>
      </top>
      <bottom style="hair">
        <color rgb="FF7F7F7F"/>
      </bottom>
      <diagonal/>
    </border>
    <border>
      <left/>
      <right style="thin">
        <color rgb="FF000099"/>
      </right>
      <top style="thin">
        <color rgb="FF01438F"/>
      </top>
      <bottom style="hair">
        <color rgb="FF7F7F7F"/>
      </bottom>
      <diagonal/>
    </border>
    <border>
      <left/>
      <right style="hair">
        <color rgb="FF7F7F7F"/>
      </right>
      <top style="thin">
        <color rgb="FF01438F"/>
      </top>
      <bottom style="hair">
        <color rgb="FF7F7F7F"/>
      </bottom>
      <diagonal/>
    </border>
    <border>
      <left style="hair">
        <color rgb="FF7F7F7F"/>
      </left>
      <right/>
      <top style="thin">
        <color rgb="FF01438F"/>
      </top>
      <bottom style="hair">
        <color rgb="FF7F7F7F"/>
      </bottom>
      <diagonal/>
    </border>
    <border>
      <left style="thin">
        <color rgb="FF000000"/>
      </left>
      <right style="hair">
        <color rgb="FF7F7F7F"/>
      </right>
      <top style="thin">
        <color rgb="FF01438F"/>
      </top>
      <bottom style="hair">
        <color rgb="FF7F7F7F"/>
      </bottom>
      <diagonal/>
    </border>
    <border>
      <left style="hair">
        <color rgb="FF073763"/>
      </left>
      <right/>
      <top style="thin">
        <color rgb="FF01438F"/>
      </top>
      <bottom style="hair">
        <color rgb="FF7F7F7F"/>
      </bottom>
      <diagonal/>
    </border>
    <border>
      <left/>
      <right style="thin">
        <color rgb="FF000099"/>
      </right>
      <top style="hair">
        <color rgb="FF7F7F7F"/>
      </top>
      <bottom/>
      <diagonal/>
    </border>
    <border>
      <left style="thin">
        <color rgb="FF000000"/>
      </left>
      <right style="hair">
        <color rgb="FF7F7F7F"/>
      </right>
      <top/>
      <bottom/>
      <diagonal/>
    </border>
    <border>
      <left style="thin">
        <color theme="0"/>
      </left>
      <right/>
      <top/>
      <bottom/>
      <diagonal/>
    </border>
    <border>
      <left style="thin">
        <color rgb="FF002060"/>
      </left>
      <right/>
      <top style="double">
        <color rgb="FF12448A"/>
      </top>
      <bottom style="hair">
        <color rgb="FF7F7F7F"/>
      </bottom>
      <diagonal/>
    </border>
    <border>
      <left style="thin">
        <color rgb="FF002060"/>
      </left>
      <right/>
      <top style="hair">
        <color rgb="FF7F7F7F"/>
      </top>
      <bottom/>
      <diagonal/>
    </border>
    <border>
      <left style="thin">
        <color rgb="FF002060"/>
      </left>
      <right/>
      <top/>
      <bottom style="hair">
        <color rgb="FF7F7F7F"/>
      </bottom>
      <diagonal/>
    </border>
    <border>
      <left style="thin">
        <color rgb="FF002060"/>
      </left>
      <right/>
      <top style="hair">
        <color rgb="FF7F7F7F"/>
      </top>
      <bottom style="thin">
        <color rgb="FF12448A"/>
      </bottom>
      <diagonal/>
    </border>
    <border>
      <left style="thin">
        <color rgb="FF12448A"/>
      </left>
      <right/>
      <top/>
      <bottom style="thin">
        <color rgb="FFF2F2F2"/>
      </bottom>
      <diagonal/>
    </border>
    <border>
      <left/>
      <right style="thin">
        <color rgb="FF12448A"/>
      </right>
      <top/>
      <bottom style="thin">
        <color rgb="FFF2F2F2"/>
      </bottom>
      <diagonal/>
    </border>
    <border>
      <left/>
      <right/>
      <top/>
      <bottom style="thin">
        <color rgb="FFF2F2F2"/>
      </bottom>
      <diagonal/>
    </border>
    <border>
      <left style="hair">
        <color rgb="FF7F7F7F"/>
      </left>
      <right/>
      <top/>
      <bottom style="thin">
        <color rgb="FF12448A"/>
      </bottom>
      <diagonal/>
    </border>
    <border>
      <left style="thin">
        <color rgb="FF12448A"/>
      </left>
      <right style="hair">
        <color rgb="FF666666"/>
      </right>
      <top style="thin">
        <color rgb="FF12448A"/>
      </top>
      <bottom style="hair">
        <color rgb="FF666666"/>
      </bottom>
      <diagonal/>
    </border>
    <border>
      <left style="hair">
        <color rgb="FF666666"/>
      </left>
      <right style="hair">
        <color rgb="FF666666"/>
      </right>
      <top style="thin">
        <color rgb="FF12448A"/>
      </top>
      <bottom style="hair">
        <color rgb="FF666666"/>
      </bottom>
      <diagonal/>
    </border>
    <border>
      <left style="hair">
        <color rgb="FF666666"/>
      </left>
      <right/>
      <top style="thin">
        <color rgb="FF12448A"/>
      </top>
      <bottom style="hair">
        <color rgb="FF666666"/>
      </bottom>
      <diagonal/>
    </border>
    <border>
      <left style="thin">
        <color rgb="FF002060"/>
      </left>
      <right/>
      <top/>
      <bottom style="thin">
        <color rgb="FF12448A"/>
      </bottom>
      <diagonal/>
    </border>
    <border>
      <left style="thin">
        <color rgb="FF12448A"/>
      </left>
      <right style="double">
        <color rgb="FFFFFFFF"/>
      </right>
      <top/>
      <bottom style="thin">
        <color rgb="FF12448A"/>
      </bottom>
      <diagonal/>
    </border>
    <border>
      <left style="thin">
        <color rgb="FF12448A"/>
      </left>
      <right style="hair">
        <color rgb="FF808080"/>
      </right>
      <top style="thin">
        <color rgb="FF12448A"/>
      </top>
      <bottom style="hair">
        <color rgb="FF808080"/>
      </bottom>
      <diagonal/>
    </border>
    <border>
      <left style="thin">
        <color rgb="FF12448A"/>
      </left>
      <right style="hair">
        <color rgb="FF808080"/>
      </right>
      <top/>
      <bottom style="thin">
        <color rgb="FF12448A"/>
      </bottom>
      <diagonal/>
    </border>
    <border>
      <left style="hair">
        <color rgb="FF7F7F7F"/>
      </left>
      <right style="thin">
        <color rgb="FF12448A"/>
      </right>
      <top/>
      <bottom style="hair">
        <color rgb="FF7F7F7F"/>
      </bottom>
      <diagonal/>
    </border>
    <border>
      <left style="thin">
        <color rgb="FF12448A"/>
      </left>
      <right style="hair">
        <color rgb="FF7F7F7F"/>
      </right>
      <top style="hair">
        <color rgb="FF7F7F7F"/>
      </top>
      <bottom style="hair">
        <color rgb="FF000000"/>
      </bottom>
      <diagonal/>
    </border>
    <border>
      <left style="hair">
        <color rgb="FF7F7F7F"/>
      </left>
      <right style="thin">
        <color rgb="FF12448A"/>
      </right>
      <top style="hair">
        <color rgb="FF7F7F7F"/>
      </top>
      <bottom style="hair">
        <color rgb="FF000000"/>
      </bottom>
      <diagonal/>
    </border>
    <border>
      <left style="hair">
        <color rgb="FF7F7F7F"/>
      </left>
      <right/>
      <top style="hair">
        <color rgb="FF7F7F7F"/>
      </top>
      <bottom style="hair">
        <color rgb="FF000000"/>
      </bottom>
      <diagonal/>
    </border>
    <border>
      <left style="hair">
        <color rgb="FF7F7F7F"/>
      </left>
      <right style="thin">
        <color rgb="FF12448A"/>
      </right>
      <top/>
      <bottom/>
      <diagonal/>
    </border>
    <border>
      <left style="thin">
        <color rgb="FF12448A"/>
      </left>
      <right/>
      <top style="hair">
        <color rgb="FF666666"/>
      </top>
      <bottom style="thin">
        <color rgb="FF000000"/>
      </bottom>
      <diagonal/>
    </border>
    <border>
      <left style="hair">
        <color rgb="FF7F7F7F"/>
      </left>
      <right style="hair">
        <color rgb="FF7F7F7F"/>
      </right>
      <top/>
      <bottom style="thin">
        <color rgb="FF12448A"/>
      </bottom>
      <diagonal/>
    </border>
    <border>
      <left style="hair">
        <color rgb="FF7F7F7F"/>
      </left>
      <right style="thin">
        <color rgb="FF12448A"/>
      </right>
      <top/>
      <bottom style="thin">
        <color rgb="FF12448A"/>
      </bottom>
      <diagonal/>
    </border>
    <border>
      <left style="hair">
        <color rgb="FF7F7F7F"/>
      </left>
      <right style="thin">
        <color rgb="FF12448A"/>
      </right>
      <top style="hair">
        <color rgb="FF7F7F7F"/>
      </top>
      <bottom/>
      <diagonal/>
    </border>
    <border>
      <left style="thin">
        <color rgb="FF12448A"/>
      </left>
      <right/>
      <top style="hair">
        <color rgb="FF808080"/>
      </top>
      <bottom style="hair">
        <color rgb="FF808080"/>
      </bottom>
      <diagonal/>
    </border>
    <border>
      <left style="thin">
        <color rgb="FF12448A"/>
      </left>
      <right/>
      <top style="hair">
        <color rgb="FF808080"/>
      </top>
      <bottom/>
      <diagonal/>
    </border>
    <border>
      <left style="thin">
        <color rgb="FF12448A"/>
      </left>
      <right style="thin">
        <color rgb="FF12448A"/>
      </right>
      <top style="double">
        <color rgb="FF12448A"/>
      </top>
      <bottom style="thin">
        <color rgb="FF12448A"/>
      </bottom>
      <diagonal/>
    </border>
    <border>
      <left/>
      <right/>
      <top style="double">
        <color rgb="FFE7E6E6"/>
      </top>
      <bottom style="hair">
        <color rgb="FF000000"/>
      </bottom>
      <diagonal/>
    </border>
    <border>
      <left style="thin">
        <color rgb="FF002060"/>
      </left>
      <right style="thin">
        <color rgb="FF002060"/>
      </right>
      <top/>
      <bottom style="hair">
        <color rgb="FF7F7F7F"/>
      </bottom>
      <diagonal/>
    </border>
    <border>
      <left style="thin">
        <color rgb="FF002060"/>
      </left>
      <right style="thin">
        <color rgb="FF002060"/>
      </right>
      <top style="hair">
        <color rgb="FF7F7F7F"/>
      </top>
      <bottom style="thin">
        <color rgb="FF002060"/>
      </bottom>
      <diagonal/>
    </border>
    <border>
      <left style="thin">
        <color rgb="FF002060"/>
      </left>
      <right/>
      <top style="hair">
        <color rgb="FF7F7F7F"/>
      </top>
      <bottom style="thin">
        <color rgb="FF002060"/>
      </bottom>
      <diagonal/>
    </border>
    <border>
      <left style="thin">
        <color rgb="FF12448A"/>
      </left>
      <right style="thin">
        <color rgb="FF002060"/>
      </right>
      <top/>
      <bottom style="hair">
        <color rgb="FF7F7F7F"/>
      </bottom>
      <diagonal/>
    </border>
    <border>
      <left/>
      <right/>
      <top style="double">
        <color rgb="FF12448A"/>
      </top>
      <bottom style="hair">
        <color rgb="FF000000"/>
      </bottom>
      <diagonal/>
    </border>
    <border>
      <left style="thin">
        <color rgb="FF12448A"/>
      </left>
      <right style="thin">
        <color rgb="FF002060"/>
      </right>
      <top style="hair">
        <color rgb="FF7F7F7F"/>
      </top>
      <bottom style="thin">
        <color rgb="FF002060"/>
      </bottom>
      <diagonal/>
    </border>
    <border>
      <left/>
      <right/>
      <top style="hair">
        <color rgb="FF000000"/>
      </top>
      <bottom style="thin">
        <color rgb="FF002060"/>
      </bottom>
      <diagonal/>
    </border>
    <border>
      <left style="thin">
        <color rgb="FFE7E6E6"/>
      </left>
      <right/>
      <top/>
      <bottom/>
      <diagonal/>
    </border>
    <border>
      <left style="thin">
        <color rgb="FF12448A"/>
      </left>
      <right style="thin">
        <color rgb="FF12448A"/>
      </right>
      <top/>
      <bottom style="thin">
        <color rgb="FF002060"/>
      </bottom>
      <diagonal/>
    </border>
    <border>
      <left style="thin">
        <color rgb="FFE7E6E6"/>
      </left>
      <right/>
      <top/>
      <bottom style="thin">
        <color rgb="FF002060"/>
      </bottom>
      <diagonal/>
    </border>
    <border>
      <left style="thin">
        <color rgb="FF002060"/>
      </left>
      <right/>
      <top/>
      <bottom style="thin">
        <color rgb="FF002060"/>
      </bottom>
      <diagonal/>
    </border>
    <border>
      <left style="thin">
        <color rgb="FF12448A"/>
      </left>
      <right/>
      <top style="double">
        <color rgb="FF002060"/>
      </top>
      <bottom style="hair">
        <color rgb="FF7F7F7F"/>
      </bottom>
      <diagonal/>
    </border>
    <border>
      <left style="thin">
        <color rgb="FF12448A"/>
      </left>
      <right style="thin">
        <color rgb="FF12448A"/>
      </right>
      <top style="hair">
        <color rgb="FF7F7F7F"/>
      </top>
      <bottom style="thin">
        <color rgb="FF002060"/>
      </bottom>
      <diagonal/>
    </border>
    <border>
      <left style="thin">
        <color rgb="FF12448A"/>
      </left>
      <right/>
      <top style="hair">
        <color rgb="FF7F7F7F"/>
      </top>
      <bottom style="thin">
        <color rgb="FF002060"/>
      </bottom>
      <diagonal/>
    </border>
    <border>
      <left/>
      <right/>
      <top/>
      <bottom style="double">
        <color rgb="FF000000"/>
      </bottom>
      <diagonal/>
    </border>
    <border>
      <left style="thin">
        <color rgb="FF12448A"/>
      </left>
      <right/>
      <top/>
      <bottom style="double">
        <color rgb="FF000000"/>
      </bottom>
      <diagonal/>
    </border>
    <border>
      <left/>
      <right/>
      <top style="double">
        <color rgb="FF000000"/>
      </top>
      <bottom style="thin">
        <color rgb="FF002060"/>
      </bottom>
      <diagonal/>
    </border>
    <border>
      <left/>
      <right style="thin">
        <color rgb="FF12448A"/>
      </right>
      <top style="double">
        <color rgb="FF000000"/>
      </top>
      <bottom style="thin">
        <color rgb="FF002060"/>
      </bottom>
      <diagonal/>
    </border>
    <border>
      <left/>
      <right/>
      <top style="thin">
        <color rgb="FF002060"/>
      </top>
      <bottom style="thin">
        <color rgb="FF000000"/>
      </bottom>
      <diagonal/>
    </border>
    <border>
      <left/>
      <right/>
      <top style="thin">
        <color rgb="FF002060"/>
      </top>
      <bottom/>
      <diagonal/>
    </border>
    <border>
      <left style="thin">
        <color rgb="FF12448A"/>
      </left>
      <right style="thin">
        <color rgb="FF12448A"/>
      </right>
      <top/>
      <bottom style="double">
        <color rgb="FF000000"/>
      </bottom>
      <diagonal/>
    </border>
    <border>
      <left style="thin">
        <color rgb="FF12448A"/>
      </left>
      <right style="thin">
        <color rgb="FF12448A"/>
      </right>
      <top style="hair">
        <color rgb="FF666666"/>
      </top>
      <bottom style="hair">
        <color rgb="FF666666"/>
      </bottom>
      <diagonal/>
    </border>
    <border>
      <left style="thin">
        <color rgb="FF12448A"/>
      </left>
      <right style="thin">
        <color rgb="FF12448A"/>
      </right>
      <top style="hair">
        <color rgb="FF666666"/>
      </top>
      <bottom style="thin">
        <color rgb="FF12448A"/>
      </bottom>
      <diagonal/>
    </border>
    <border>
      <left/>
      <right style="thin">
        <color rgb="FFFFFFFF"/>
      </right>
      <top/>
      <bottom/>
      <diagonal/>
    </border>
    <border>
      <left/>
      <right style="hair">
        <color rgb="FF666666"/>
      </right>
      <top/>
      <bottom style="double">
        <color rgb="FF12448A"/>
      </bottom>
      <diagonal/>
    </border>
    <border>
      <left style="hair">
        <color rgb="FF666666"/>
      </left>
      <right/>
      <top/>
      <bottom style="double">
        <color rgb="FF12448A"/>
      </bottom>
      <diagonal/>
    </border>
    <border>
      <left style="hair">
        <color rgb="FF000000"/>
      </left>
      <right/>
      <top/>
      <bottom style="double">
        <color rgb="FF12448A"/>
      </bottom>
      <diagonal/>
    </border>
    <border>
      <left/>
      <right style="thin">
        <color rgb="FFFFFFFF"/>
      </right>
      <top/>
      <bottom style="double">
        <color rgb="FF12448A"/>
      </bottom>
      <diagonal/>
    </border>
    <border>
      <left style="thin">
        <color rgb="FF002060"/>
      </left>
      <right/>
      <top/>
      <bottom style="double">
        <color rgb="FF12448A"/>
      </bottom>
      <diagonal/>
    </border>
    <border>
      <left/>
      <right style="thin">
        <color theme="0"/>
      </right>
      <top/>
      <bottom/>
      <diagonal/>
    </border>
    <border>
      <left style="thin">
        <color rgb="FF12448A"/>
      </left>
      <right/>
      <top/>
      <bottom style="hair">
        <color rgb="FF7F7F7F"/>
      </bottom>
      <diagonal/>
    </border>
    <border>
      <left style="thin">
        <color rgb="FF002060"/>
      </left>
      <right/>
      <top style="hair">
        <color rgb="FF7F7F7F"/>
      </top>
      <bottom style="hair">
        <color rgb="FF7F7F7F"/>
      </bottom>
      <diagonal/>
    </border>
    <border>
      <left/>
      <right/>
      <top style="hair">
        <color rgb="FF7F7F7F"/>
      </top>
      <bottom/>
      <diagonal/>
    </border>
    <border>
      <left style="hair">
        <color rgb="FF002060"/>
      </left>
      <right style="thin">
        <color rgb="FF12448A"/>
      </right>
      <top style="double">
        <color rgb="FF12448A"/>
      </top>
      <bottom style="thin">
        <color rgb="FF12448A"/>
      </bottom>
      <diagonal/>
    </border>
    <border>
      <left style="hair">
        <color rgb="FF002060"/>
      </left>
      <right style="thin">
        <color rgb="FF002060"/>
      </right>
      <top style="double">
        <color rgb="FF12448A"/>
      </top>
      <bottom style="thin">
        <color rgb="FF12448A"/>
      </bottom>
      <diagonal/>
    </border>
    <border>
      <left style="thin">
        <color rgb="FF002060"/>
      </left>
      <right/>
      <top style="double">
        <color rgb="FF12448A"/>
      </top>
      <bottom style="thin">
        <color rgb="FF12448A"/>
      </bottom>
      <diagonal/>
    </border>
    <border>
      <left style="hair">
        <color rgb="FF002060"/>
      </left>
      <right/>
      <top style="double">
        <color rgb="FF12448A"/>
      </top>
      <bottom style="thin">
        <color rgb="FF12448A"/>
      </bottom>
      <diagonal/>
    </border>
    <border>
      <left style="thin">
        <color rgb="FF000000"/>
      </left>
      <right/>
      <top/>
      <bottom style="thin">
        <color rgb="FFE7E6E6"/>
      </bottom>
      <diagonal/>
    </border>
    <border>
      <left/>
      <right style="thin">
        <color rgb="FF12448A"/>
      </right>
      <top style="double">
        <color rgb="FF12448A"/>
      </top>
      <bottom style="thin">
        <color rgb="FF002060"/>
      </bottom>
      <diagonal/>
    </border>
    <border>
      <left style="thin">
        <color rgb="FF12448A"/>
      </left>
      <right/>
      <top style="double">
        <color rgb="FF12448A"/>
      </top>
      <bottom style="thin">
        <color rgb="FF002060"/>
      </bottom>
      <diagonal/>
    </border>
    <border>
      <left/>
      <right/>
      <top style="double">
        <color rgb="FF12448A"/>
      </top>
      <bottom style="thin">
        <color rgb="FF002060"/>
      </bottom>
      <diagonal/>
    </border>
    <border>
      <left/>
      <right style="thin">
        <color rgb="FF12448A"/>
      </right>
      <top style="thin">
        <color rgb="FF002060"/>
      </top>
      <bottom style="hair">
        <color rgb="FF002060"/>
      </bottom>
      <diagonal/>
    </border>
    <border>
      <left style="thin">
        <color rgb="FF12448A"/>
      </left>
      <right/>
      <top style="thin">
        <color rgb="FF002060"/>
      </top>
      <bottom style="hair">
        <color rgb="FF002060"/>
      </bottom>
      <diagonal/>
    </border>
    <border>
      <left/>
      <right/>
      <top style="thin">
        <color rgb="FF002060"/>
      </top>
      <bottom style="hair">
        <color rgb="FF002060"/>
      </bottom>
      <diagonal/>
    </border>
    <border>
      <left/>
      <right style="thin">
        <color rgb="FF12448A"/>
      </right>
      <top/>
      <bottom style="thin">
        <color rgb="FF002060"/>
      </bottom>
      <diagonal/>
    </border>
    <border>
      <left style="thin">
        <color rgb="FF12448A"/>
      </left>
      <right/>
      <top/>
      <bottom style="thin">
        <color rgb="FF002060"/>
      </bottom>
      <diagonal/>
    </border>
    <border>
      <left style="thin">
        <color rgb="FF12448A"/>
      </left>
      <right/>
      <top/>
      <bottom style="thin">
        <color rgb="FF12448A"/>
      </bottom>
      <diagonal/>
    </border>
    <border>
      <left/>
      <right style="thin">
        <color rgb="FF12448A"/>
      </right>
      <top style="thin">
        <color rgb="FF12448A"/>
      </top>
      <bottom style="thin">
        <color rgb="FF12448A"/>
      </bottom>
      <diagonal/>
    </border>
    <border>
      <left style="thin">
        <color rgb="FF12448A"/>
      </left>
      <right style="thin">
        <color rgb="FF12448A"/>
      </right>
      <top style="thin">
        <color rgb="FF12448A"/>
      </top>
      <bottom style="thin">
        <color rgb="FF12448A"/>
      </bottom>
      <diagonal/>
    </border>
    <border>
      <left/>
      <right/>
      <top style="double">
        <color rgb="FF12448A"/>
      </top>
      <bottom style="hair">
        <color rgb="FF7F7F7F"/>
      </bottom>
      <diagonal/>
    </border>
    <border>
      <left/>
      <right/>
      <top style="hair">
        <color rgb="FF002060"/>
      </top>
      <bottom style="hair">
        <color rgb="FF000000"/>
      </bottom>
      <diagonal/>
    </border>
    <border>
      <left style="thin">
        <color rgb="FF12448A"/>
      </left>
      <right style="thin">
        <color rgb="FF002060"/>
      </right>
      <top/>
      <bottom style="thin">
        <color rgb="FF12448A"/>
      </bottom>
      <diagonal/>
    </border>
    <border>
      <left style="thin">
        <color rgb="FF12448A"/>
      </left>
      <right/>
      <top/>
      <bottom style="thin">
        <color rgb="FFEFEFEF"/>
      </bottom>
      <diagonal/>
    </border>
    <border>
      <left/>
      <right style="thin">
        <color rgb="FF12448A"/>
      </right>
      <top/>
      <bottom style="thin">
        <color rgb="FFEFEFEF"/>
      </bottom>
      <diagonal/>
    </border>
    <border>
      <left/>
      <right style="thin">
        <color rgb="FFFFFFFF"/>
      </right>
      <top/>
      <bottom style="thin">
        <color rgb="FFEFEFEF"/>
      </bottom>
      <diagonal/>
    </border>
    <border>
      <left/>
      <right style="thin">
        <color rgb="FF12448A"/>
      </right>
      <top style="thin">
        <color rgb="FF12448A"/>
      </top>
      <bottom/>
      <diagonal/>
    </border>
    <border>
      <left style="thin">
        <color rgb="FF12448A"/>
      </left>
      <right style="hair">
        <color rgb="FF7F7F7F"/>
      </right>
      <top style="hair">
        <color rgb="FF12448A"/>
      </top>
      <bottom/>
      <diagonal/>
    </border>
    <border>
      <left style="thin">
        <color rgb="FF12448A"/>
      </left>
      <right/>
      <top/>
      <bottom style="thin">
        <color rgb="FFF3F3F3"/>
      </bottom>
      <diagonal/>
    </border>
    <border>
      <left/>
      <right style="thin">
        <color rgb="FF12448A"/>
      </right>
      <top/>
      <bottom style="thin">
        <color rgb="FFF3F3F3"/>
      </bottom>
      <diagonal/>
    </border>
    <border>
      <left/>
      <right/>
      <top/>
      <bottom style="thin">
        <color rgb="FFF3F3F3"/>
      </bottom>
      <diagonal/>
    </border>
    <border>
      <left style="thin">
        <color rgb="FF002060"/>
      </left>
      <right style="thin">
        <color rgb="FF002060"/>
      </right>
      <top style="double">
        <color rgb="FF12448A"/>
      </top>
      <bottom style="hair">
        <color rgb="FF7F7F7F"/>
      </bottom>
      <diagonal/>
    </border>
    <border>
      <left style="thin">
        <color rgb="FF002060"/>
      </left>
      <right style="thin">
        <color rgb="FF002060"/>
      </right>
      <top style="hair">
        <color rgb="FF7F7F7F"/>
      </top>
      <bottom style="thin">
        <color rgb="FF12448A"/>
      </bottom>
      <diagonal/>
    </border>
    <border>
      <left style="hair">
        <color rgb="FF002060"/>
      </left>
      <right/>
      <top/>
      <bottom/>
      <diagonal/>
    </border>
    <border>
      <left/>
      <right style="hair">
        <color rgb="FF002060"/>
      </right>
      <top/>
      <bottom style="double">
        <color rgb="FF12448A"/>
      </bottom>
      <diagonal/>
    </border>
    <border>
      <left style="hair">
        <color rgb="FF002060"/>
      </left>
      <right/>
      <top/>
      <bottom style="double">
        <color rgb="FF002060"/>
      </bottom>
      <diagonal/>
    </border>
    <border>
      <left/>
      <right style="hair">
        <color rgb="FF002060"/>
      </right>
      <top/>
      <bottom style="double">
        <color rgb="FF002060"/>
      </bottom>
      <diagonal/>
    </border>
    <border>
      <left style="hair">
        <color rgb="FF002060"/>
      </left>
      <right/>
      <top/>
      <bottom style="double">
        <color rgb="FF12448A"/>
      </bottom>
      <diagonal/>
    </border>
    <border>
      <left/>
      <right style="hair">
        <color rgb="FF666666"/>
      </right>
      <top style="double">
        <color rgb="FF12448A"/>
      </top>
      <bottom/>
      <diagonal/>
    </border>
    <border>
      <left style="hair">
        <color rgb="FF666666"/>
      </left>
      <right/>
      <top style="double">
        <color rgb="FF002060"/>
      </top>
      <bottom/>
      <diagonal/>
    </border>
    <border>
      <left/>
      <right style="hair">
        <color rgb="FF666666"/>
      </right>
      <top style="double">
        <color rgb="FF002060"/>
      </top>
      <bottom/>
      <diagonal/>
    </border>
    <border>
      <left style="hair">
        <color rgb="FF666666"/>
      </left>
      <right/>
      <top/>
      <bottom style="hair">
        <color rgb="FF002060"/>
      </bottom>
      <diagonal/>
    </border>
    <border>
      <left/>
      <right style="hair">
        <color rgb="FF666666"/>
      </right>
      <top/>
      <bottom style="hair">
        <color rgb="FF002060"/>
      </bottom>
      <diagonal/>
    </border>
    <border>
      <left/>
      <right/>
      <top style="double">
        <color rgb="FF12448A"/>
      </top>
      <bottom/>
      <diagonal/>
    </border>
    <border>
      <left style="hair">
        <color rgb="FF002060"/>
      </left>
      <right/>
      <top style="double">
        <color rgb="FF002060"/>
      </top>
      <bottom/>
      <diagonal/>
    </border>
    <border>
      <left/>
      <right/>
      <top style="double">
        <color rgb="FF002060"/>
      </top>
      <bottom/>
      <diagonal/>
    </border>
    <border>
      <left/>
      <right style="hair">
        <color rgb="FF002060"/>
      </right>
      <top style="double">
        <color rgb="FF002060"/>
      </top>
      <bottom/>
      <diagonal/>
    </border>
    <border>
      <left/>
      <right style="hair">
        <color rgb="FF002060"/>
      </right>
      <top/>
      <bottom/>
      <diagonal/>
    </border>
    <border>
      <left style="hair">
        <color rgb="FF7F7F7F"/>
      </left>
      <right style="dotted">
        <color rgb="FFFFFFFF"/>
      </right>
      <top/>
      <bottom style="double">
        <color rgb="FF12448A"/>
      </bottom>
      <diagonal/>
    </border>
    <border>
      <left style="hair">
        <color rgb="FF7F7F7F"/>
      </left>
      <right style="thin">
        <color rgb="FF000000"/>
      </right>
      <top style="double">
        <color rgb="FF12448A"/>
      </top>
      <bottom/>
      <diagonal/>
    </border>
    <border>
      <left style="hair">
        <color rgb="FF7F7F7F"/>
      </left>
      <right style="thin">
        <color rgb="FF000000"/>
      </right>
      <top style="hair">
        <color rgb="FF7F7F7F"/>
      </top>
      <bottom style="thin">
        <color rgb="FF12448A"/>
      </bottom>
      <diagonal/>
    </border>
    <border>
      <left style="hair">
        <color rgb="FF7F7F7F"/>
      </left>
      <right/>
      <top style="thin">
        <color rgb="FF002060"/>
      </top>
      <bottom style="thin">
        <color rgb="FF12448A"/>
      </bottom>
      <diagonal/>
    </border>
    <border>
      <left style="thin">
        <color rgb="FF12448A"/>
      </left>
      <right style="hair">
        <color rgb="FF002060"/>
      </right>
      <top style="thin">
        <color rgb="FF12448A"/>
      </top>
      <bottom style="thin">
        <color rgb="FF12448A"/>
      </bottom>
      <diagonal/>
    </border>
    <border>
      <left style="thin">
        <color rgb="FF002060"/>
      </left>
      <right/>
      <top style="thin">
        <color rgb="FF12448A"/>
      </top>
      <bottom style="thin">
        <color rgb="FF002060"/>
      </bottom>
      <diagonal/>
    </border>
    <border>
      <left style="hair">
        <color rgb="FF7F7F7F"/>
      </left>
      <right/>
      <top style="thin">
        <color rgb="FF12448A"/>
      </top>
      <bottom style="thin">
        <color rgb="FF002060"/>
      </bottom>
      <diagonal/>
    </border>
    <border>
      <left/>
      <right style="hair">
        <color rgb="FF666666"/>
      </right>
      <top style="thin">
        <color rgb="FF12448A"/>
      </top>
      <bottom style="hair">
        <color rgb="FF666666"/>
      </bottom>
      <diagonal/>
    </border>
    <border>
      <left/>
      <right style="hair">
        <color rgb="FF666666"/>
      </right>
      <top style="hair">
        <color rgb="FF666666"/>
      </top>
      <bottom style="hair">
        <color rgb="FF666666"/>
      </bottom>
      <diagonal/>
    </border>
    <border>
      <left style="hair">
        <color rgb="FF7F7F7F"/>
      </left>
      <right style="hair">
        <color rgb="FF666666"/>
      </right>
      <top style="hair">
        <color rgb="FF666666"/>
      </top>
      <bottom style="hair">
        <color rgb="FF7F7F7F"/>
      </bottom>
      <diagonal/>
    </border>
    <border>
      <left/>
      <right style="hair">
        <color rgb="FF666666"/>
      </right>
      <top style="hair">
        <color rgb="FF666666"/>
      </top>
      <bottom style="thin">
        <color rgb="FF000000"/>
      </bottom>
      <diagonal/>
    </border>
    <border>
      <left style="hair">
        <color rgb="FF666666"/>
      </left>
      <right/>
      <top style="hair">
        <color rgb="FF666666"/>
      </top>
      <bottom style="thin">
        <color rgb="FF000000"/>
      </bottom>
      <diagonal/>
    </border>
    <border>
      <left style="thin">
        <color rgb="FF12448A"/>
      </left>
      <right style="hair">
        <color rgb="FF7F7F7F"/>
      </right>
      <top style="thin">
        <color rgb="FF12448A"/>
      </top>
      <bottom style="hair">
        <color rgb="FF12448A"/>
      </bottom>
      <diagonal/>
    </border>
    <border>
      <left style="hair">
        <color rgb="FF7F7F7F"/>
      </left>
      <right/>
      <top style="thin">
        <color rgb="FF12448A"/>
      </top>
      <bottom style="hair">
        <color rgb="FF12448A"/>
      </bottom>
      <diagonal/>
    </border>
    <border>
      <left/>
      <right style="thin">
        <color rgb="FF12448A"/>
      </right>
      <top/>
      <bottom style="hair">
        <color rgb="FF7F7F7F"/>
      </bottom>
      <diagonal/>
    </border>
    <border>
      <left style="thin">
        <color rgb="FF12448A"/>
      </left>
      <right style="hair">
        <color rgb="FF666666"/>
      </right>
      <top/>
      <bottom/>
      <diagonal/>
    </border>
    <border>
      <left style="hair">
        <color rgb="FF666666"/>
      </left>
      <right/>
      <top/>
      <bottom/>
      <diagonal/>
    </border>
    <border>
      <left style="thin">
        <color rgb="FF12448A"/>
      </left>
      <right style="hair">
        <color rgb="FF666666"/>
      </right>
      <top style="hair">
        <color rgb="FF12448A"/>
      </top>
      <bottom style="thin">
        <color rgb="FF12448A"/>
      </bottom>
      <diagonal/>
    </border>
    <border>
      <left style="hair">
        <color rgb="FF7F7F7F"/>
      </left>
      <right/>
      <top style="hair">
        <color rgb="FF7F7F7F"/>
      </top>
      <bottom style="thin">
        <color rgb="FF000000"/>
      </bottom>
      <diagonal/>
    </border>
    <border>
      <left style="thin">
        <color rgb="FF12448A"/>
      </left>
      <right style="thin">
        <color rgb="FF12448A"/>
      </right>
      <top style="hair">
        <color rgb="FF7F7F7F"/>
      </top>
      <bottom style="hair">
        <color rgb="FF000000"/>
      </bottom>
      <diagonal/>
    </border>
    <border>
      <left style="thin">
        <color rgb="FF12448A"/>
      </left>
      <right/>
      <top style="hair">
        <color rgb="FF7F7F7F"/>
      </top>
      <bottom style="thin">
        <color rgb="FF000000"/>
      </bottom>
      <diagonal/>
    </border>
    <border>
      <left style="hair">
        <color rgb="FF7F7F7F"/>
      </left>
      <right style="thin">
        <color rgb="FFFFFFFF"/>
      </right>
      <top/>
      <bottom style="double">
        <color rgb="FF12448A"/>
      </bottom>
      <diagonal/>
    </border>
    <border>
      <left/>
      <right style="hair">
        <color rgb="FF7F7F7F"/>
      </right>
      <top style="double">
        <color rgb="FF12448A"/>
      </top>
      <bottom style="thin">
        <color rgb="FF12448A"/>
      </bottom>
      <diagonal/>
    </border>
    <border>
      <left style="hair">
        <color rgb="FF7F7F7F"/>
      </left>
      <right style="thin">
        <color rgb="FFFFFFFF"/>
      </right>
      <top style="double">
        <color rgb="FF12448A"/>
      </top>
      <bottom style="thin">
        <color rgb="FF12448A"/>
      </bottom>
      <diagonal/>
    </border>
    <border>
      <left style="thin">
        <color rgb="FF12448A"/>
      </left>
      <right style="thin">
        <color rgb="FF12448A"/>
      </right>
      <top style="double">
        <color rgb="FF12448A"/>
      </top>
      <bottom/>
      <diagonal/>
    </border>
    <border>
      <left/>
      <right style="hair">
        <color rgb="FF7F7F7F"/>
      </right>
      <top/>
      <bottom style="thin">
        <color rgb="FF12448A"/>
      </bottom>
      <diagonal/>
    </border>
    <border>
      <left style="thin">
        <color rgb="FF12448A"/>
      </left>
      <right/>
      <top style="thin">
        <color rgb="FF12448A"/>
      </top>
      <bottom style="thin">
        <color rgb="FF12448A"/>
      </bottom>
      <diagonal/>
    </border>
    <border>
      <left style="thin">
        <color rgb="FF12448A"/>
      </left>
      <right/>
      <top style="thin">
        <color rgb="FF12448A"/>
      </top>
      <bottom/>
      <diagonal/>
    </border>
    <border>
      <left/>
      <right style="thin">
        <color rgb="FF12448A"/>
      </right>
      <top/>
      <bottom style="thin">
        <color rgb="FF000000"/>
      </bottom>
      <diagonal/>
    </border>
    <border>
      <left style="thin">
        <color rgb="FF12448A"/>
      </left>
      <right/>
      <top/>
      <bottom style="thin">
        <color rgb="FF000000"/>
      </bottom>
      <diagonal/>
    </border>
    <border>
      <left/>
      <right style="thin">
        <color rgb="FF12448A"/>
      </right>
      <top style="thin">
        <color rgb="FF000000"/>
      </top>
      <bottom/>
      <diagonal/>
    </border>
    <border>
      <left style="thin">
        <color rgb="FF12448A"/>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12448A"/>
      </bottom>
      <diagonal/>
    </border>
    <border>
      <left style="thin">
        <color rgb="FF000000"/>
      </left>
      <right/>
      <top/>
      <bottom style="thin">
        <color rgb="FF12448A"/>
      </bottom>
      <diagonal/>
    </border>
    <border>
      <left/>
      <right style="thin">
        <color rgb="FF000000"/>
      </right>
      <top style="thin">
        <color rgb="FF12448A"/>
      </top>
      <bottom/>
      <diagonal/>
    </border>
    <border>
      <left style="thin">
        <color rgb="FF000000"/>
      </left>
      <right/>
      <top style="thin">
        <color rgb="FF12448A"/>
      </top>
      <bottom/>
      <diagonal/>
    </border>
    <border>
      <left style="thin">
        <color rgb="FF12448A"/>
      </left>
      <right/>
      <top/>
      <bottom style="double">
        <color rgb="FF12448A"/>
      </bottom>
      <diagonal/>
    </border>
    <border>
      <left/>
      <right style="hair">
        <color rgb="FF7F7F7F"/>
      </right>
      <top/>
      <bottom style="double">
        <color rgb="FF12448A"/>
      </bottom>
      <diagonal/>
    </border>
    <border>
      <left style="hair">
        <color rgb="FF7F7F7F"/>
      </left>
      <right/>
      <top/>
      <bottom style="double">
        <color rgb="FF12448A"/>
      </bottom>
      <diagonal/>
    </border>
    <border>
      <left/>
      <right style="thin">
        <color rgb="FF002060"/>
      </right>
      <top/>
      <bottom style="thin">
        <color rgb="FF12448A"/>
      </bottom>
      <diagonal/>
    </border>
    <border>
      <left/>
      <right/>
      <top style="double">
        <color rgb="FF12448A"/>
      </top>
      <bottom style="hair">
        <color rgb="FF808080"/>
      </bottom>
      <diagonal/>
    </border>
    <border>
      <left/>
      <right style="thin">
        <color rgb="FF12448A"/>
      </right>
      <top style="double">
        <color rgb="FF12448A"/>
      </top>
      <bottom style="hair">
        <color rgb="FF808080"/>
      </bottom>
      <diagonal/>
    </border>
    <border>
      <left/>
      <right style="thin">
        <color rgb="FF12448A"/>
      </right>
      <top style="hair">
        <color rgb="FF808080"/>
      </top>
      <bottom/>
      <diagonal/>
    </border>
    <border>
      <left style="thin">
        <color rgb="FF12448A"/>
      </left>
      <right style="thin">
        <color rgb="FF12448A"/>
      </right>
      <top style="hair">
        <color rgb="FF808080"/>
      </top>
      <bottom/>
      <diagonal/>
    </border>
    <border>
      <left/>
      <right style="thin">
        <color rgb="FF12448A"/>
      </right>
      <top/>
      <bottom style="thin">
        <color rgb="FF12448A"/>
      </bottom>
      <diagonal/>
    </border>
    <border>
      <left/>
      <right/>
      <top style="thin">
        <color rgb="FF12448A"/>
      </top>
      <bottom style="hair">
        <color rgb="FF808080"/>
      </bottom>
      <diagonal/>
    </border>
    <border>
      <left/>
      <right style="thin">
        <color rgb="FF12448A"/>
      </right>
      <top style="thin">
        <color rgb="FF12448A"/>
      </top>
      <bottom style="hair">
        <color rgb="FF808080"/>
      </bottom>
      <diagonal/>
    </border>
    <border>
      <left/>
      <right style="hair">
        <color rgb="FF808080"/>
      </right>
      <top/>
      <bottom style="thin">
        <color rgb="FF12448A"/>
      </bottom>
      <diagonal/>
    </border>
    <border>
      <left/>
      <right style="hair">
        <color rgb="FF808080"/>
      </right>
      <top style="hair">
        <color rgb="FF808080"/>
      </top>
      <bottom style="thin">
        <color rgb="FF12448A"/>
      </bottom>
      <diagonal/>
    </border>
    <border>
      <left/>
      <right style="hair">
        <color rgb="FF808080"/>
      </right>
      <top/>
      <bottom style="hair">
        <color rgb="FF808080"/>
      </bottom>
      <diagonal/>
    </border>
    <border>
      <left/>
      <right style="hair">
        <color rgb="FF808080"/>
      </right>
      <top/>
      <bottom/>
      <diagonal/>
    </border>
    <border>
      <left/>
      <right style="hair">
        <color rgb="FF808080"/>
      </right>
      <top style="thin">
        <color rgb="FF12448A"/>
      </top>
      <bottom style="hair">
        <color rgb="FF808080"/>
      </bottom>
      <diagonal/>
    </border>
    <border>
      <left/>
      <right style="hair">
        <color rgb="FF808080"/>
      </right>
      <top style="double">
        <color rgb="FF12448A"/>
      </top>
      <bottom style="hair">
        <color rgb="FF808080"/>
      </bottom>
      <diagonal/>
    </border>
    <border>
      <left style="hair">
        <color rgb="FF808080"/>
      </left>
      <right style="thin">
        <color rgb="FF12448A"/>
      </right>
      <top/>
      <bottom/>
      <diagonal/>
    </border>
    <border>
      <left style="thin">
        <color rgb="FF12448A"/>
      </left>
      <right style="hair">
        <color rgb="FF808080"/>
      </right>
      <top/>
      <bottom/>
      <diagonal/>
    </border>
    <border>
      <left style="hair">
        <color rgb="FF808080"/>
      </left>
      <right style="hair">
        <color rgb="FF808080"/>
      </right>
      <top/>
      <bottom/>
      <diagonal/>
    </border>
    <border>
      <left style="hair">
        <color rgb="FF808080"/>
      </left>
      <right/>
      <top/>
      <bottom/>
      <diagonal/>
    </border>
    <border>
      <left style="thin">
        <color rgb="FF12448A"/>
      </left>
      <right style="hair">
        <color rgb="FF808080"/>
      </right>
      <top/>
      <bottom style="hair">
        <color rgb="FF808080"/>
      </bottom>
      <diagonal/>
    </border>
    <border>
      <left style="hair">
        <color rgb="FF808080"/>
      </left>
      <right style="hair">
        <color rgb="FF808080"/>
      </right>
      <top/>
      <bottom style="hair">
        <color rgb="FF808080"/>
      </bottom>
      <diagonal/>
    </border>
    <border>
      <left style="hair">
        <color rgb="FF808080"/>
      </left>
      <right style="thin">
        <color rgb="FF12448A"/>
      </right>
      <top/>
      <bottom style="hair">
        <color rgb="FF808080"/>
      </bottom>
      <diagonal/>
    </border>
    <border>
      <left style="hair">
        <color rgb="FF808080"/>
      </left>
      <right/>
      <top/>
      <bottom style="hair">
        <color rgb="FF808080"/>
      </bottom>
      <diagonal/>
    </border>
    <border>
      <left/>
      <right style="thin">
        <color rgb="FF12448A"/>
      </right>
      <top/>
      <bottom/>
      <diagonal/>
    </border>
    <border>
      <left/>
      <right style="hair">
        <color rgb="FF808080"/>
      </right>
      <top/>
      <bottom style="double">
        <color rgb="FF12448A"/>
      </bottom>
      <diagonal/>
    </border>
    <border>
      <left/>
      <right style="hair">
        <color rgb="FF808080"/>
      </right>
      <top style="hair">
        <color rgb="FF808080"/>
      </top>
      <bottom style="hair">
        <color rgb="FF808080"/>
      </bottom>
      <diagonal/>
    </border>
    <border>
      <left style="thin">
        <color rgb="FF12448A"/>
      </left>
      <right/>
      <top style="hair">
        <color rgb="FF808080"/>
      </top>
      <bottom style="thin">
        <color rgb="FF12448A"/>
      </bottom>
      <diagonal/>
    </border>
    <border>
      <left style="thin">
        <color rgb="FF000000"/>
      </left>
      <right/>
      <top/>
      <bottom/>
      <diagonal/>
    </border>
    <border>
      <left/>
      <right style="thin">
        <color rgb="FF000000"/>
      </right>
      <top/>
      <bottom/>
      <diagonal/>
    </border>
    <border>
      <left style="thin">
        <color rgb="FF000000"/>
      </left>
      <right/>
      <top/>
      <bottom style="double">
        <color rgb="FF12448A"/>
      </bottom>
      <diagonal/>
    </border>
    <border>
      <left/>
      <right style="thin">
        <color rgb="FF000000"/>
      </right>
      <top/>
      <bottom style="double">
        <color rgb="FF12448A"/>
      </bottom>
      <diagonal/>
    </border>
    <border>
      <left style="thin">
        <color rgb="FF000000"/>
      </left>
      <right/>
      <top style="double">
        <color rgb="FF12448A"/>
      </top>
      <bottom style="hair">
        <color rgb="FF808080"/>
      </bottom>
      <diagonal/>
    </border>
    <border>
      <left/>
      <right style="thin">
        <color rgb="FF000000"/>
      </right>
      <top style="double">
        <color rgb="FF12448A"/>
      </top>
      <bottom style="hair">
        <color rgb="FF808080"/>
      </bottom>
      <diagonal/>
    </border>
    <border>
      <left style="thin">
        <color rgb="FF000000"/>
      </left>
      <right/>
      <top style="hair">
        <color rgb="FF808080"/>
      </top>
      <bottom style="hair">
        <color rgb="FF808080"/>
      </bottom>
      <diagonal/>
    </border>
    <border>
      <left/>
      <right style="thin">
        <color rgb="FF000000"/>
      </right>
      <top style="hair">
        <color rgb="FF808080"/>
      </top>
      <bottom style="hair">
        <color rgb="FF808080"/>
      </bottom>
      <diagonal/>
    </border>
    <border>
      <left style="thin">
        <color rgb="FF000000"/>
      </left>
      <right/>
      <top style="hair">
        <color rgb="FF808080"/>
      </top>
      <bottom/>
      <diagonal/>
    </border>
    <border>
      <left/>
      <right style="thin">
        <color rgb="FF000000"/>
      </right>
      <top style="hair">
        <color rgb="FF808080"/>
      </top>
      <bottom/>
      <diagonal/>
    </border>
    <border>
      <left/>
      <right/>
      <top/>
      <bottom style="double">
        <color rgb="FF073763"/>
      </bottom>
      <diagonal/>
    </border>
    <border>
      <left/>
      <right style="hair">
        <color rgb="FF595959"/>
      </right>
      <top/>
      <bottom style="double">
        <color rgb="FF073763"/>
      </bottom>
      <diagonal/>
    </border>
    <border>
      <left style="hair">
        <color rgb="FF595959"/>
      </left>
      <right/>
      <top style="double">
        <color rgb="FF073763"/>
      </top>
      <bottom/>
      <diagonal/>
    </border>
    <border>
      <left/>
      <right/>
      <top style="double">
        <color rgb="FF073763"/>
      </top>
      <bottom/>
      <diagonal/>
    </border>
    <border>
      <left/>
      <right style="hair">
        <color rgb="FF073763"/>
      </right>
      <top style="double">
        <color rgb="FF073763"/>
      </top>
      <bottom/>
      <diagonal/>
    </border>
    <border>
      <left style="hair">
        <color rgb="FF073763"/>
      </left>
      <right/>
      <top/>
      <bottom/>
      <diagonal/>
    </border>
    <border>
      <left/>
      <right style="hair">
        <color rgb="FF073763"/>
      </right>
      <top/>
      <bottom/>
      <diagonal/>
    </border>
    <border>
      <left/>
      <right/>
      <top/>
      <bottom style="dotted">
        <color rgb="FFA5A5A5"/>
      </bottom>
      <diagonal/>
    </border>
    <border>
      <left/>
      <right style="hair">
        <color rgb="FF073763"/>
      </right>
      <top/>
      <bottom style="dotted">
        <color rgb="FFA5A5A5"/>
      </bottom>
      <diagonal/>
    </border>
    <border>
      <left style="hair">
        <color rgb="FF595959"/>
      </left>
      <right/>
      <top style="thin">
        <color rgb="FF073763"/>
      </top>
      <bottom/>
      <diagonal/>
    </border>
    <border>
      <left style="hair">
        <color rgb="FF7F7F7F"/>
      </left>
      <right/>
      <top style="hair">
        <color rgb="FF12448A"/>
      </top>
      <bottom/>
      <diagonal/>
    </border>
    <border>
      <left/>
      <right/>
      <top style="hair">
        <color rgb="FF12448A"/>
      </top>
      <bottom/>
      <diagonal/>
    </border>
    <border>
      <left style="hair">
        <color rgb="FF595959"/>
      </left>
      <right/>
      <top style="thin">
        <color rgb="FF12448A"/>
      </top>
      <bottom/>
      <diagonal/>
    </border>
    <border>
      <left/>
      <right/>
      <top style="thin">
        <color rgb="FF12448A"/>
      </top>
      <bottom style="hair">
        <color rgb="FF000000"/>
      </bottom>
      <diagonal/>
    </border>
    <border>
      <left style="hair">
        <color rgb="FF000000"/>
      </left>
      <right/>
      <top style="hair">
        <color rgb="FF000000"/>
      </top>
      <bottom/>
      <diagonal/>
    </border>
    <border>
      <left/>
      <right/>
      <top/>
      <bottom style="hair">
        <color rgb="FF12448A"/>
      </bottom>
      <diagonal/>
    </border>
    <border>
      <left style="hair">
        <color rgb="FF7F7F7F"/>
      </left>
      <right/>
      <top style="thin">
        <color rgb="FF12448A"/>
      </top>
      <bottom/>
      <diagonal/>
    </border>
    <border>
      <left style="hair">
        <color rgb="FF595959"/>
      </left>
      <right/>
      <top/>
      <bottom style="thin">
        <color rgb="FF073763"/>
      </bottom>
      <diagonal/>
    </border>
    <border>
      <left style="hair">
        <color rgb="FF595959"/>
      </left>
      <right/>
      <top/>
      <bottom style="thin">
        <color rgb="FF12448A"/>
      </bottom>
      <diagonal/>
    </border>
    <border>
      <left style="hair">
        <color rgb="FF595959"/>
      </left>
      <right/>
      <top style="thin">
        <color rgb="FF125778"/>
      </top>
      <bottom/>
      <diagonal/>
    </border>
    <border>
      <left/>
      <right/>
      <top style="hair">
        <color rgb="FF073763"/>
      </top>
      <bottom/>
      <diagonal/>
    </border>
    <border>
      <left/>
      <right style="hair">
        <color rgb="FF000000"/>
      </right>
      <top style="hair">
        <color rgb="FF073763"/>
      </top>
      <bottom/>
      <diagonal/>
    </border>
    <border>
      <left style="hair">
        <color rgb="FF7F7F7F"/>
      </left>
      <right/>
      <top/>
      <bottom/>
      <diagonal/>
    </border>
    <border>
      <left/>
      <right style="hair">
        <color rgb="FF7F7F7F"/>
      </right>
      <top style="thin">
        <color rgb="FF12448A"/>
      </top>
      <bottom/>
      <diagonal/>
    </border>
    <border>
      <left style="hair">
        <color rgb="FF595959"/>
      </left>
      <right/>
      <top/>
      <bottom style="thin">
        <color rgb="FF002060"/>
      </bottom>
      <diagonal/>
    </border>
    <border>
      <left/>
      <right style="hair">
        <color rgb="FF7F7F7F"/>
      </right>
      <top/>
      <bottom style="thin">
        <color rgb="FF002060"/>
      </bottom>
      <diagonal/>
    </border>
    <border>
      <left style="hair">
        <color rgb="FF7F7F7F"/>
      </left>
      <right/>
      <top/>
      <bottom style="thin">
        <color rgb="FF002060"/>
      </bottom>
      <diagonal/>
    </border>
    <border>
      <left style="hair">
        <color rgb="FF7F7F7F"/>
      </left>
      <right/>
      <top style="thin">
        <color rgb="FF002060"/>
      </top>
      <bottom style="hair">
        <color rgb="FF7F7F7F"/>
      </bottom>
      <diagonal/>
    </border>
    <border>
      <left style="hair">
        <color rgb="FF595959"/>
      </left>
      <right/>
      <top/>
      <bottom/>
      <diagonal/>
    </border>
    <border>
      <left/>
      <right style="hair">
        <color rgb="FF7F7F7F"/>
      </right>
      <top/>
      <bottom/>
      <diagonal/>
    </border>
    <border>
      <left/>
      <right style="hair">
        <color rgb="FF7F7F7F"/>
      </right>
      <top/>
      <bottom style="hair">
        <color rgb="FF000000"/>
      </bottom>
      <diagonal/>
    </border>
    <border>
      <left style="hair">
        <color rgb="FF7F7F7F"/>
      </left>
      <right/>
      <top/>
      <bottom style="hair">
        <color rgb="FF000000"/>
      </bottom>
      <diagonal/>
    </border>
    <border>
      <left/>
      <right style="hair">
        <color rgb="FF7F7F7F"/>
      </right>
      <top/>
      <bottom style="hair">
        <color rgb="FF073763"/>
      </bottom>
      <diagonal/>
    </border>
    <border>
      <left/>
      <right style="hair">
        <color rgb="FF595959"/>
      </right>
      <top/>
      <bottom style="thin">
        <color rgb="FF002060"/>
      </bottom>
      <diagonal/>
    </border>
    <border>
      <left/>
      <right style="hair">
        <color rgb="FF595959"/>
      </right>
      <top/>
      <bottom style="double">
        <color rgb="FF12448A"/>
      </bottom>
      <diagonal/>
    </border>
    <border>
      <left style="hair">
        <color rgb="FF595959"/>
      </left>
      <right/>
      <top style="double">
        <color rgb="FF12448A"/>
      </top>
      <bottom/>
      <diagonal/>
    </border>
    <border>
      <left style="hair">
        <color rgb="FF002060"/>
      </left>
      <right/>
      <top/>
      <bottom style="thin">
        <color rgb="FF002060"/>
      </bottom>
      <diagonal/>
    </border>
    <border>
      <left/>
      <right style="hair">
        <color rgb="FF002060"/>
      </right>
      <top/>
      <bottom style="thin">
        <color rgb="FF002060"/>
      </bottom>
      <diagonal/>
    </border>
    <border>
      <left style="hair">
        <color rgb="FF002060"/>
      </left>
      <right/>
      <top style="hair">
        <color rgb="FF002060"/>
      </top>
      <bottom/>
      <diagonal/>
    </border>
    <border>
      <left style="hair">
        <color rgb="FF002060"/>
      </left>
      <right/>
      <top style="thin">
        <color rgb="FF002060"/>
      </top>
      <bottom style="thin">
        <color rgb="FF002060"/>
      </bottom>
      <diagonal/>
    </border>
    <border>
      <left/>
      <right style="hair">
        <color rgb="FF002060"/>
      </right>
      <top style="thin">
        <color rgb="FF002060"/>
      </top>
      <bottom style="thin">
        <color rgb="FF002060"/>
      </bottom>
      <diagonal/>
    </border>
    <border>
      <left style="hair">
        <color rgb="FF002060"/>
      </left>
      <right/>
      <top style="hair">
        <color rgb="FF002060"/>
      </top>
      <bottom style="hair">
        <color rgb="FF002060"/>
      </bottom>
      <diagonal/>
    </border>
    <border>
      <left/>
      <right style="hair">
        <color rgb="FF002060"/>
      </right>
      <top style="hair">
        <color rgb="FF002060"/>
      </top>
      <bottom style="hair">
        <color rgb="FF002060"/>
      </bottom>
      <diagonal/>
    </border>
    <border>
      <left style="thin">
        <color rgb="FF12448A"/>
      </left>
      <right/>
      <top style="hair">
        <color rgb="FF000000"/>
      </top>
      <bottom style="hair">
        <color rgb="FF000000"/>
      </bottom>
      <diagonal/>
    </border>
    <border>
      <left style="thin">
        <color rgb="FF12448A"/>
      </left>
      <right/>
      <top style="hair">
        <color rgb="FF7F7F7F"/>
      </top>
      <bottom style="hair">
        <color rgb="FF000000"/>
      </bottom>
      <diagonal/>
    </border>
    <border>
      <left style="thin">
        <color rgb="FF12448A"/>
      </left>
      <right/>
      <top style="hair">
        <color rgb="FF000000"/>
      </top>
      <bottom style="hair">
        <color rgb="FF7F7F7F"/>
      </bottom>
      <diagonal/>
    </border>
    <border>
      <left style="thin">
        <color rgb="FF12448A"/>
      </left>
      <right/>
      <top style="hair">
        <color rgb="FF000000"/>
      </top>
      <bottom/>
      <diagonal/>
    </border>
    <border>
      <left style="thin">
        <color rgb="FF12448A"/>
      </left>
      <right/>
      <top style="hair">
        <color rgb="FF7F7F7F"/>
      </top>
      <bottom/>
      <diagonal/>
    </border>
    <border>
      <left/>
      <right style="hair">
        <color rgb="FF002060"/>
      </right>
      <top/>
      <bottom style="double">
        <color rgb="FF595959"/>
      </bottom>
      <diagonal/>
    </border>
    <border>
      <left style="hair">
        <color rgb="FF002060"/>
      </left>
      <right/>
      <top/>
      <bottom style="double">
        <color rgb="FF595959"/>
      </bottom>
      <diagonal/>
    </border>
    <border>
      <left style="hair">
        <color rgb="FF000000"/>
      </left>
      <right style="hair">
        <color rgb="FF000000"/>
      </right>
      <top/>
      <bottom style="double">
        <color rgb="FF595959"/>
      </bottom>
      <diagonal/>
    </border>
    <border>
      <left style="hair">
        <color rgb="FF000000"/>
      </left>
      <right style="hair">
        <color rgb="FF000000"/>
      </right>
      <top/>
      <bottom style="double">
        <color rgb="FF002060"/>
      </bottom>
      <diagonal/>
    </border>
    <border>
      <left style="hair">
        <color rgb="FF000000"/>
      </left>
      <right style="hair">
        <color rgb="FF002060"/>
      </right>
      <top/>
      <bottom style="double">
        <color rgb="FF595959"/>
      </bottom>
      <diagonal/>
    </border>
    <border>
      <left style="hair">
        <color rgb="FF002060"/>
      </left>
      <right style="hair">
        <color rgb="FF002060"/>
      </right>
      <top/>
      <bottom style="double">
        <color rgb="FF595959"/>
      </bottom>
      <diagonal/>
    </border>
    <border>
      <left style="hair">
        <color rgb="FF000000"/>
      </left>
      <right/>
      <top/>
      <bottom style="double">
        <color rgb="FF595959"/>
      </bottom>
      <diagonal/>
    </border>
    <border>
      <left style="hair">
        <color rgb="FF595959"/>
      </left>
      <right style="hair">
        <color rgb="FF002060"/>
      </right>
      <top style="double">
        <color rgb="FF595959"/>
      </top>
      <bottom style="hair">
        <color rgb="FF595959"/>
      </bottom>
      <diagonal/>
    </border>
    <border>
      <left style="hair">
        <color rgb="FF002060"/>
      </left>
      <right style="hair">
        <color rgb="FF002060"/>
      </right>
      <top style="double">
        <color rgb="FF595959"/>
      </top>
      <bottom style="hair">
        <color rgb="FF595959"/>
      </bottom>
      <diagonal/>
    </border>
    <border>
      <left/>
      <right/>
      <top style="double">
        <color rgb="FF595959"/>
      </top>
      <bottom style="hair">
        <color rgb="FF595959"/>
      </bottom>
      <diagonal/>
    </border>
    <border>
      <left style="hair">
        <color rgb="FF002060"/>
      </left>
      <right/>
      <top/>
      <bottom style="hair">
        <color rgb="FF595959"/>
      </bottom>
      <diagonal/>
    </border>
    <border>
      <left style="hair">
        <color rgb="FF002060"/>
      </left>
      <right style="hair">
        <color rgb="FF002060"/>
      </right>
      <top/>
      <bottom style="hair">
        <color rgb="FF595959"/>
      </bottom>
      <diagonal/>
    </border>
    <border>
      <left/>
      <right style="hair">
        <color rgb="FF002060"/>
      </right>
      <top style="double">
        <color rgb="FF595959"/>
      </top>
      <bottom style="hair">
        <color rgb="FF595959"/>
      </bottom>
      <diagonal/>
    </border>
    <border>
      <left style="hair">
        <color rgb="FF595959"/>
      </left>
      <right style="hair">
        <color rgb="FF002060"/>
      </right>
      <top style="hair">
        <color rgb="FF595959"/>
      </top>
      <bottom style="hair">
        <color rgb="FF595959"/>
      </bottom>
      <diagonal/>
    </border>
    <border>
      <left style="hair">
        <color rgb="FF002060"/>
      </left>
      <right style="hair">
        <color rgb="FF002060"/>
      </right>
      <top style="hair">
        <color rgb="FF595959"/>
      </top>
      <bottom style="hair">
        <color rgb="FF595959"/>
      </bottom>
      <diagonal/>
    </border>
    <border>
      <left style="hair">
        <color rgb="FF002060"/>
      </left>
      <right/>
      <top style="hair">
        <color rgb="FF595959"/>
      </top>
      <bottom style="hair">
        <color rgb="FF595959"/>
      </bottom>
      <diagonal/>
    </border>
    <border>
      <left/>
      <right/>
      <top style="hair">
        <color rgb="FF595959"/>
      </top>
      <bottom style="hair">
        <color rgb="FF595959"/>
      </bottom>
      <diagonal/>
    </border>
    <border>
      <left/>
      <right/>
      <top style="hair">
        <color rgb="FF595959"/>
      </top>
      <bottom style="hair">
        <color rgb="FF002060"/>
      </bottom>
      <diagonal/>
    </border>
    <border>
      <left style="hair">
        <color rgb="FF002060"/>
      </left>
      <right style="hair">
        <color rgb="FF002060"/>
      </right>
      <top style="hair">
        <color rgb="FF595959"/>
      </top>
      <bottom style="hair">
        <color rgb="FF002060"/>
      </bottom>
      <diagonal/>
    </border>
    <border>
      <left/>
      <right/>
      <top/>
      <bottom style="hair">
        <color rgb="FF595959"/>
      </bottom>
      <diagonal/>
    </border>
    <border>
      <left style="hair">
        <color rgb="FF002060"/>
      </left>
      <right style="hair">
        <color rgb="FF002060"/>
      </right>
      <top/>
      <bottom style="hair">
        <color rgb="FF002060"/>
      </bottom>
      <diagonal/>
    </border>
    <border>
      <left/>
      <right style="hair">
        <color rgb="FF002060"/>
      </right>
      <top style="hair">
        <color rgb="FF595959"/>
      </top>
      <bottom style="hair">
        <color rgb="FF595959"/>
      </bottom>
      <diagonal/>
    </border>
    <border>
      <left style="hair">
        <color rgb="FF595959"/>
      </left>
      <right style="hair">
        <color rgb="FF002060"/>
      </right>
      <top style="hair">
        <color rgb="FF595959"/>
      </top>
      <bottom style="thin">
        <color rgb="FF002060"/>
      </bottom>
      <diagonal/>
    </border>
    <border>
      <left style="hair">
        <color rgb="FF002060"/>
      </left>
      <right style="hair">
        <color rgb="FF002060"/>
      </right>
      <top style="hair">
        <color rgb="FF595959"/>
      </top>
      <bottom style="thin">
        <color rgb="FF002060"/>
      </bottom>
      <diagonal/>
    </border>
    <border>
      <left/>
      <right style="thin">
        <color rgb="FF002060"/>
      </right>
      <top style="hair">
        <color rgb="FF595959"/>
      </top>
      <bottom style="thin">
        <color rgb="FF002060"/>
      </bottom>
      <diagonal/>
    </border>
    <border>
      <left style="thin">
        <color rgb="FF002060"/>
      </left>
      <right style="thin">
        <color rgb="FF002060"/>
      </right>
      <top/>
      <bottom style="thin">
        <color rgb="FF002060"/>
      </bottom>
      <diagonal/>
    </border>
    <border>
      <left style="thin">
        <color rgb="FF002060"/>
      </left>
      <right style="hair">
        <color rgb="FF002060"/>
      </right>
      <top style="hair">
        <color rgb="FF595959"/>
      </top>
      <bottom style="thin">
        <color rgb="FF002060"/>
      </bottom>
      <diagonal/>
    </border>
    <border>
      <left/>
      <right style="hair">
        <color rgb="FF002060"/>
      </right>
      <top style="hair">
        <color rgb="FF595959"/>
      </top>
      <bottom style="thin">
        <color rgb="FF002060"/>
      </bottom>
      <diagonal/>
    </border>
    <border>
      <left/>
      <right style="hair">
        <color rgb="FF595959"/>
      </right>
      <top/>
      <bottom style="double">
        <color rgb="FF595959"/>
      </bottom>
      <diagonal/>
    </border>
    <border>
      <left style="hair">
        <color rgb="FF595959"/>
      </left>
      <right style="hair">
        <color rgb="FF595959"/>
      </right>
      <top/>
      <bottom style="double">
        <color rgb="FF595959"/>
      </bottom>
      <diagonal/>
    </border>
    <border>
      <left style="hair">
        <color rgb="FF595959"/>
      </left>
      <right style="hair">
        <color rgb="FF595959"/>
      </right>
      <top/>
      <bottom style="double">
        <color rgb="FF002060"/>
      </bottom>
      <diagonal/>
    </border>
    <border>
      <left style="hair">
        <color rgb="FF595959"/>
      </left>
      <right/>
      <top/>
      <bottom style="double">
        <color rgb="FF595959"/>
      </bottom>
      <diagonal/>
    </border>
    <border>
      <left style="hair">
        <color rgb="FF595959"/>
      </left>
      <right style="hair">
        <color rgb="FF595959"/>
      </right>
      <top/>
      <bottom style="hair">
        <color rgb="FF595959"/>
      </bottom>
      <diagonal/>
    </border>
    <border>
      <left style="hair">
        <color rgb="FF595959"/>
      </left>
      <right style="hair">
        <color rgb="FF595959"/>
      </right>
      <top style="hair">
        <color rgb="FF595959"/>
      </top>
      <bottom style="hair">
        <color rgb="FF595959"/>
      </bottom>
      <diagonal/>
    </border>
    <border>
      <left style="hair">
        <color rgb="FF002060"/>
      </left>
      <right/>
      <top style="double">
        <color rgb="FF002060"/>
      </top>
      <bottom style="thin">
        <color rgb="FF002060"/>
      </bottom>
      <diagonal/>
    </border>
    <border>
      <left/>
      <right style="hair">
        <color rgb="FF002060"/>
      </right>
      <top style="double">
        <color rgb="FF002060"/>
      </top>
      <bottom style="thin">
        <color rgb="FF002060"/>
      </bottom>
      <diagonal/>
    </border>
    <border>
      <left style="hair">
        <color rgb="FF002060"/>
      </left>
      <right/>
      <top style="thin">
        <color rgb="FF002060"/>
      </top>
      <bottom/>
      <diagonal/>
    </border>
    <border>
      <left/>
      <right style="hair">
        <color rgb="FF002060"/>
      </right>
      <top style="thin">
        <color rgb="FF002060"/>
      </top>
      <bottom/>
      <diagonal/>
    </border>
    <border>
      <left style="hair">
        <color rgb="FF002060"/>
      </left>
      <right style="hair">
        <color rgb="FF002060"/>
      </right>
      <top style="hair">
        <color rgb="FF002060"/>
      </top>
      <bottom style="hair">
        <color rgb="FF002060"/>
      </bottom>
      <diagonal/>
    </border>
    <border>
      <left style="hair">
        <color rgb="FF002060"/>
      </left>
      <right/>
      <top style="hair">
        <color rgb="FF002060"/>
      </top>
      <bottom style="thin">
        <color rgb="FF002060"/>
      </bottom>
      <diagonal/>
    </border>
    <border>
      <left/>
      <right/>
      <top style="hair">
        <color rgb="FF002060"/>
      </top>
      <bottom style="thin">
        <color rgb="FF002060"/>
      </bottom>
      <diagonal/>
    </border>
    <border>
      <left/>
      <right style="hair">
        <color rgb="FF002060"/>
      </right>
      <top style="hair">
        <color rgb="FF002060"/>
      </top>
      <bottom style="thin">
        <color rgb="FF002060"/>
      </bottom>
      <diagonal/>
    </border>
    <border>
      <left style="hair">
        <color rgb="FF002060"/>
      </left>
      <right style="hair">
        <color rgb="FF002060"/>
      </right>
      <top style="hair">
        <color rgb="FF002060"/>
      </top>
      <bottom style="thin">
        <color rgb="FF002060"/>
      </bottom>
      <diagonal/>
    </border>
    <border>
      <left style="hair">
        <color rgb="FF002060"/>
      </left>
      <right/>
      <top/>
      <bottom style="hair">
        <color rgb="FF002060"/>
      </bottom>
      <diagonal/>
    </border>
    <border>
      <left/>
      <right style="hair">
        <color rgb="FF002060"/>
      </right>
      <top/>
      <bottom style="hair">
        <color rgb="FF002060"/>
      </bottom>
      <diagonal/>
    </border>
    <border>
      <left style="thin">
        <color theme="0"/>
      </left>
      <right style="thin">
        <color theme="0"/>
      </right>
      <top style="thin">
        <color theme="0"/>
      </top>
      <bottom style="thin">
        <color theme="0"/>
      </bottom>
      <diagonal/>
    </border>
    <border>
      <left/>
      <right/>
      <top style="thin">
        <color rgb="FF002060"/>
      </top>
      <bottom style="thin">
        <color rgb="FF12448A"/>
      </bottom>
      <diagonal/>
    </border>
    <border>
      <left/>
      <right style="thin">
        <color rgb="FF12448A"/>
      </right>
      <top style="hair">
        <color rgb="FF666666"/>
      </top>
      <bottom/>
      <diagonal/>
    </border>
    <border>
      <left/>
      <right style="thin">
        <color rgb="FF12448A"/>
      </right>
      <top/>
      <bottom style="thin">
        <color rgb="FF125778"/>
      </bottom>
      <diagonal/>
    </border>
    <border>
      <left style="thin">
        <color rgb="FFFFFFFF"/>
      </left>
      <right/>
      <top style="thin">
        <color rgb="FF12448A"/>
      </top>
      <bottom style="thin">
        <color rgb="FF12448A"/>
      </bottom>
      <diagonal/>
    </border>
    <border>
      <left style="thin">
        <color rgb="FF002060"/>
      </left>
      <right style="thin">
        <color rgb="FF12448A"/>
      </right>
      <top/>
      <bottom/>
      <diagonal/>
    </border>
    <border>
      <left style="thin">
        <color rgb="FF002060"/>
      </left>
      <right style="thin">
        <color rgb="FF12448A"/>
      </right>
      <top/>
      <bottom style="double">
        <color rgb="FF12448A"/>
      </bottom>
      <diagonal/>
    </border>
    <border>
      <left style="thin">
        <color rgb="FF12448A"/>
      </left>
      <right style="hair">
        <color rgb="FF000000"/>
      </right>
      <top/>
      <bottom/>
      <diagonal/>
    </border>
    <border>
      <left style="thin">
        <color rgb="FF12448A"/>
      </left>
      <right style="hair">
        <color rgb="FF000000"/>
      </right>
      <top/>
      <bottom style="double">
        <color rgb="FF12448A"/>
      </bottom>
      <diagonal/>
    </border>
    <border>
      <left style="hair">
        <color rgb="FF000000"/>
      </left>
      <right style="thin">
        <color rgb="FF12448A"/>
      </right>
      <top/>
      <bottom/>
      <diagonal/>
    </border>
    <border>
      <left style="hair">
        <color rgb="FF000000"/>
      </left>
      <right style="thin">
        <color rgb="FF12448A"/>
      </right>
      <top/>
      <bottom style="double">
        <color rgb="FF12448A"/>
      </bottom>
      <diagonal/>
    </border>
    <border>
      <left/>
      <right style="dotted">
        <color rgb="FF12448A"/>
      </right>
      <top style="double">
        <color rgb="FF073763"/>
      </top>
      <bottom/>
      <diagonal/>
    </border>
    <border>
      <left/>
      <right style="dotted">
        <color rgb="FF12448A"/>
      </right>
      <top/>
      <bottom/>
      <diagonal/>
    </border>
    <border>
      <left/>
      <right style="dotted">
        <color rgb="FF12448A"/>
      </right>
      <top style="thin">
        <color rgb="FF073763"/>
      </top>
      <bottom/>
      <diagonal/>
    </border>
    <border>
      <left/>
      <right style="dotted">
        <color rgb="FF12448A"/>
      </right>
      <top style="thin">
        <color rgb="FF12448A"/>
      </top>
      <bottom/>
      <diagonal/>
    </border>
    <border>
      <left/>
      <right style="dotted">
        <color rgb="FF12448A"/>
      </right>
      <top/>
      <bottom style="thin">
        <color rgb="FF073763"/>
      </bottom>
      <diagonal/>
    </border>
    <border>
      <left/>
      <right style="dotted">
        <color rgb="FF12448A"/>
      </right>
      <top/>
      <bottom style="thin">
        <color rgb="FF12448A"/>
      </bottom>
      <diagonal/>
    </border>
    <border>
      <left/>
      <right style="dotted">
        <color rgb="FF12448A"/>
      </right>
      <top style="thin">
        <color rgb="FF125778"/>
      </top>
      <bottom/>
      <diagonal/>
    </border>
    <border>
      <left/>
      <right style="dotted">
        <color rgb="FF12448A"/>
      </right>
      <top/>
      <bottom style="thin">
        <color rgb="FF002060"/>
      </bottom>
      <diagonal/>
    </border>
    <border>
      <left style="dotted">
        <color rgb="FF000000"/>
      </left>
      <right/>
      <top style="dotted">
        <color rgb="FF000000"/>
      </top>
      <bottom/>
      <diagonal/>
    </border>
    <border>
      <left/>
      <right/>
      <top style="dotted">
        <color rgb="FF000000"/>
      </top>
      <bottom/>
      <diagonal/>
    </border>
    <border>
      <left/>
      <right style="dotted">
        <color rgb="FF000000"/>
      </right>
      <top style="dotted">
        <color rgb="FF000000"/>
      </top>
      <bottom/>
      <diagonal/>
    </border>
    <border>
      <left style="dotted">
        <color rgb="FF000000"/>
      </left>
      <right/>
      <top/>
      <bottom/>
      <diagonal/>
    </border>
    <border>
      <left/>
      <right style="dotted">
        <color rgb="FF000000"/>
      </right>
      <top/>
      <bottom/>
      <diagonal/>
    </border>
    <border>
      <left style="dotted">
        <color rgb="FF000000"/>
      </left>
      <right/>
      <top/>
      <bottom style="dotted">
        <color rgb="FF000000"/>
      </bottom>
      <diagonal/>
    </border>
    <border>
      <left/>
      <right/>
      <top/>
      <bottom style="dotted">
        <color rgb="FF000000"/>
      </bottom>
      <diagonal/>
    </border>
    <border>
      <left/>
      <right style="dotted">
        <color rgb="FF000000"/>
      </right>
      <top/>
      <bottom style="dotted">
        <color rgb="FF000000"/>
      </bottom>
      <diagonal/>
    </border>
    <border>
      <left/>
      <right style="hair">
        <color rgb="FF595959"/>
      </right>
      <top style="thin">
        <color rgb="FF002060"/>
      </top>
      <bottom style="thin">
        <color rgb="FF002060"/>
      </bottom>
      <diagonal/>
    </border>
    <border>
      <left style="hair">
        <color rgb="FF7F7F7F"/>
      </left>
      <right/>
      <top style="thin">
        <color rgb="FF002060"/>
      </top>
      <bottom style="thin">
        <color rgb="FF002060"/>
      </bottom>
      <diagonal/>
    </border>
    <border>
      <left style="dotted">
        <color rgb="FF000000"/>
      </left>
      <right/>
      <top style="thin">
        <color rgb="FF002060"/>
      </top>
      <bottom style="thin">
        <color rgb="FF002060"/>
      </bottom>
      <diagonal/>
    </border>
    <border>
      <left style="hair">
        <color rgb="FF7F7F7F"/>
      </left>
      <right/>
      <top style="thin">
        <color rgb="FF002060"/>
      </top>
      <bottom/>
      <diagonal/>
    </border>
    <border>
      <left/>
      <right style="hair">
        <color rgb="FF595959"/>
      </right>
      <top style="thin">
        <color rgb="FF002060"/>
      </top>
      <bottom/>
      <diagonal/>
    </border>
    <border>
      <left/>
      <right style="hair">
        <color rgb="FF7F7F7F"/>
      </right>
      <top style="thin">
        <color rgb="FF002060"/>
      </top>
      <bottom/>
      <diagonal/>
    </border>
    <border>
      <left style="hair">
        <color rgb="FF7F7F7F"/>
      </left>
      <right/>
      <top style="hair">
        <color rgb="FF002060"/>
      </top>
      <bottom/>
      <diagonal/>
    </border>
    <border>
      <left style="hair">
        <color rgb="FF7F7F7F"/>
      </left>
      <right/>
      <top/>
      <bottom style="hair">
        <color rgb="FF002060"/>
      </bottom>
      <diagonal/>
    </border>
    <border>
      <left/>
      <right style="hair">
        <color rgb="FF7F7F7F"/>
      </right>
      <top/>
      <bottom style="hair">
        <color rgb="FF002060"/>
      </bottom>
      <diagonal/>
    </border>
    <border>
      <left style="hair">
        <color rgb="FF7F7F7F"/>
      </left>
      <right/>
      <top style="hair">
        <color rgb="FF002060"/>
      </top>
      <bottom style="thin">
        <color rgb="FF002060"/>
      </bottom>
      <diagonal/>
    </border>
    <border>
      <left/>
      <right style="hair">
        <color rgb="FF7F7F7F"/>
      </right>
      <top style="hair">
        <color rgb="FF002060"/>
      </top>
      <bottom style="thin">
        <color rgb="FF002060"/>
      </bottom>
      <diagonal/>
    </border>
    <border>
      <left style="hair">
        <color rgb="FF7F7F7F"/>
      </left>
      <right/>
      <top style="hair">
        <color rgb="FF002060"/>
      </top>
      <bottom style="hair">
        <color rgb="FF002060"/>
      </bottom>
      <diagonal/>
    </border>
    <border>
      <left/>
      <right style="hair">
        <color rgb="FF7F7F7F"/>
      </right>
      <top style="hair">
        <color rgb="FF002060"/>
      </top>
      <bottom style="hair">
        <color rgb="FF002060"/>
      </bottom>
      <diagonal/>
    </border>
    <border>
      <left/>
      <right style="hair">
        <color rgb="FF7F7F7F"/>
      </right>
      <top style="hair">
        <color rgb="FF002060"/>
      </top>
      <bottom/>
      <diagonal/>
    </border>
    <border>
      <left style="hair">
        <color rgb="FF073763"/>
      </left>
      <right/>
      <top style="double">
        <color rgb="FF12448A"/>
      </top>
      <bottom style="thin">
        <color rgb="FF002060"/>
      </bottom>
      <diagonal/>
    </border>
    <border>
      <left/>
      <right style="hair">
        <color rgb="FF595959"/>
      </right>
      <top style="double">
        <color rgb="FF12448A"/>
      </top>
      <bottom style="thin">
        <color rgb="FF002060"/>
      </bottom>
      <diagonal/>
    </border>
    <border>
      <left style="hair">
        <color rgb="FF073763"/>
      </left>
      <right/>
      <top style="thin">
        <color rgb="FF002060"/>
      </top>
      <bottom style="thin">
        <color rgb="FF002060"/>
      </bottom>
      <diagonal/>
    </border>
    <border>
      <left style="hair">
        <color rgb="FF000000"/>
      </left>
      <right/>
      <top style="thin">
        <color rgb="FF002060"/>
      </top>
      <bottom style="thin">
        <color rgb="FF002060"/>
      </bottom>
      <diagonal/>
    </border>
    <border>
      <left style="hair">
        <color rgb="FF002060"/>
      </left>
      <right/>
      <top style="double">
        <color rgb="FF002060"/>
      </top>
      <bottom style="hair">
        <color rgb="FF002060"/>
      </bottom>
      <diagonal/>
    </border>
    <border>
      <left/>
      <right style="hair">
        <color rgb="FF002060"/>
      </right>
      <top style="double">
        <color rgb="FF002060"/>
      </top>
      <bottom style="hair">
        <color rgb="FF002060"/>
      </bottom>
      <diagonal/>
    </border>
    <border>
      <left/>
      <right style="thin">
        <color rgb="FF000000"/>
      </right>
      <top/>
      <bottom style="double">
        <color rgb="FF000000"/>
      </bottom>
      <diagonal/>
    </border>
    <border>
      <left style="thin">
        <color rgb="FF12448A"/>
      </left>
      <right style="thin">
        <color theme="0"/>
      </right>
      <top style="hair">
        <color rgb="FF7F7F7F"/>
      </top>
      <bottom style="hair">
        <color rgb="FF7F7F7F"/>
      </bottom>
      <diagonal/>
    </border>
    <border>
      <left style="thin">
        <color rgb="FF12448A"/>
      </left>
      <right style="thin">
        <color theme="0"/>
      </right>
      <top style="hair">
        <color rgb="FF7F7F7F"/>
      </top>
      <bottom style="thin">
        <color rgb="FF12448A"/>
      </bottom>
      <diagonal/>
    </border>
    <border>
      <left style="dotted">
        <color rgb="FF12448A"/>
      </left>
      <right/>
      <top style="dotted">
        <color rgb="FFA5A5A5"/>
      </top>
      <bottom/>
      <diagonal/>
    </border>
    <border>
      <left/>
      <right/>
      <top style="dotted">
        <color rgb="FFA5A5A5"/>
      </top>
      <bottom/>
      <diagonal/>
    </border>
    <border>
      <left/>
      <right style="hair">
        <color rgb="FF7F7F7F"/>
      </right>
      <top style="dotted">
        <color rgb="FFA5A5A5"/>
      </top>
      <bottom/>
      <diagonal/>
    </border>
    <border>
      <left style="dotted">
        <color rgb="FF12448A"/>
      </left>
      <right/>
      <top/>
      <bottom/>
      <diagonal/>
    </border>
    <border>
      <left style="dotted">
        <color rgb="FF12448A"/>
      </left>
      <right/>
      <top/>
      <bottom style="dotted">
        <color rgb="FF000000"/>
      </bottom>
      <diagonal/>
    </border>
    <border>
      <left/>
      <right style="hair">
        <color rgb="FF7F7F7F"/>
      </right>
      <top/>
      <bottom style="dotted">
        <color rgb="FF000000"/>
      </bottom>
      <diagonal/>
    </border>
  </borders>
  <cellStyleXfs count="3">
    <xf numFmtId="0" fontId="0" fillId="0" borderId="0"/>
    <xf numFmtId="0" fontId="236" fillId="0" borderId="0" applyNumberFormat="0" applyFill="0" applyBorder="0" applyAlignment="0" applyProtection="0"/>
    <xf numFmtId="0" fontId="236" fillId="0" borderId="0" applyNumberFormat="0" applyFill="0" applyBorder="0" applyAlignment="0" applyProtection="0"/>
  </cellStyleXfs>
  <cellXfs count="4501">
    <xf numFmtId="0" fontId="0" fillId="0" borderId="0" xfId="0"/>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wrapText="1"/>
    </xf>
    <xf numFmtId="0" fontId="14" fillId="0" borderId="0" xfId="0" applyFont="1" applyAlignment="1">
      <alignment vertical="center"/>
    </xf>
    <xf numFmtId="0" fontId="15" fillId="0" borderId="0" xfId="0" applyFont="1" applyAlignment="1">
      <alignment vertical="center"/>
    </xf>
    <xf numFmtId="0" fontId="13" fillId="0" borderId="0" xfId="0" applyFont="1" applyAlignment="1">
      <alignment horizontal="left" vertical="center"/>
    </xf>
    <xf numFmtId="0" fontId="13" fillId="0" borderId="0" xfId="0" applyFont="1" applyAlignment="1">
      <alignment vertical="center"/>
    </xf>
    <xf numFmtId="0" fontId="17" fillId="0" borderId="0" xfId="0" applyFont="1" applyAlignment="1">
      <alignment vertical="center"/>
    </xf>
    <xf numFmtId="0" fontId="21" fillId="0" borderId="0" xfId="0" applyFont="1"/>
    <xf numFmtId="3" fontId="13" fillId="0" borderId="1" xfId="0" applyNumberFormat="1" applyFont="1" applyBorder="1" applyAlignment="1">
      <alignment vertical="center" wrapText="1"/>
    </xf>
    <xf numFmtId="3" fontId="13" fillId="6" borderId="1" xfId="0" applyNumberFormat="1" applyFont="1" applyFill="1" applyBorder="1" applyAlignment="1">
      <alignment vertical="center" wrapText="1"/>
    </xf>
    <xf numFmtId="164" fontId="13" fillId="6" borderId="2" xfId="0" applyNumberFormat="1" applyFont="1" applyFill="1" applyBorder="1" applyAlignment="1">
      <alignment vertical="center" wrapText="1"/>
    </xf>
    <xf numFmtId="3" fontId="13" fillId="0" borderId="3" xfId="0" applyNumberFormat="1" applyFont="1" applyBorder="1" applyAlignment="1">
      <alignment vertical="center" wrapText="1"/>
    </xf>
    <xf numFmtId="3" fontId="13" fillId="6" borderId="3" xfId="0" applyNumberFormat="1" applyFont="1" applyFill="1" applyBorder="1" applyAlignment="1">
      <alignment vertical="center" wrapText="1"/>
    </xf>
    <xf numFmtId="164" fontId="13" fillId="6" borderId="4" xfId="0" applyNumberFormat="1" applyFont="1" applyFill="1" applyBorder="1" applyAlignment="1">
      <alignment vertical="center" wrapText="1"/>
    </xf>
    <xf numFmtId="3" fontId="13" fillId="0" borderId="5" xfId="0" applyNumberFormat="1" applyFont="1" applyBorder="1" applyAlignment="1">
      <alignment vertical="center" wrapText="1"/>
    </xf>
    <xf numFmtId="3" fontId="13" fillId="6" borderId="5" xfId="0" applyNumberFormat="1" applyFont="1" applyFill="1" applyBorder="1" applyAlignment="1">
      <alignment vertical="center" wrapText="1"/>
    </xf>
    <xf numFmtId="164" fontId="13" fillId="6" borderId="6" xfId="0" applyNumberFormat="1" applyFont="1" applyFill="1" applyBorder="1" applyAlignment="1">
      <alignment vertical="center" wrapText="1"/>
    </xf>
    <xf numFmtId="3" fontId="13" fillId="0" borderId="7" xfId="0" applyNumberFormat="1" applyFont="1" applyBorder="1" applyAlignment="1">
      <alignment horizontal="right" vertical="center" wrapText="1"/>
    </xf>
    <xf numFmtId="3" fontId="13" fillId="6" borderId="7" xfId="0" applyNumberFormat="1" applyFont="1" applyFill="1" applyBorder="1" applyAlignment="1">
      <alignment horizontal="right" vertical="center" wrapText="1"/>
    </xf>
    <xf numFmtId="164" fontId="13" fillId="6" borderId="8" xfId="0" applyNumberFormat="1" applyFont="1" applyFill="1" applyBorder="1" applyAlignment="1">
      <alignment horizontal="right" vertical="center" wrapText="1"/>
    </xf>
    <xf numFmtId="3" fontId="13" fillId="0" borderId="9" xfId="0" applyNumberFormat="1" applyFont="1" applyBorder="1" applyAlignment="1">
      <alignment horizontal="right" vertical="center" wrapText="1"/>
    </xf>
    <xf numFmtId="3" fontId="13" fillId="6" borderId="9" xfId="0" applyNumberFormat="1" applyFont="1" applyFill="1" applyBorder="1" applyAlignment="1">
      <alignment horizontal="right" vertical="center" wrapText="1"/>
    </xf>
    <xf numFmtId="164" fontId="13" fillId="6" borderId="10" xfId="0" applyNumberFormat="1" applyFont="1" applyFill="1" applyBorder="1" applyAlignment="1">
      <alignment vertical="center" wrapText="1"/>
    </xf>
    <xf numFmtId="164" fontId="13" fillId="6" borderId="10" xfId="0" applyNumberFormat="1" applyFont="1" applyFill="1" applyBorder="1" applyAlignment="1">
      <alignment horizontal="right" vertical="center" wrapText="1"/>
    </xf>
    <xf numFmtId="3" fontId="23" fillId="0" borderId="12" xfId="0" applyNumberFormat="1" applyFont="1" applyBorder="1" applyAlignment="1">
      <alignment horizontal="right" vertical="center" wrapText="1"/>
    </xf>
    <xf numFmtId="3" fontId="23" fillId="0" borderId="13" xfId="0" applyNumberFormat="1" applyFont="1" applyBorder="1" applyAlignment="1">
      <alignment horizontal="right" vertical="center" wrapText="1"/>
    </xf>
    <xf numFmtId="3" fontId="23" fillId="6" borderId="13" xfId="0" applyNumberFormat="1" applyFont="1" applyFill="1" applyBorder="1" applyAlignment="1">
      <alignment horizontal="right" vertical="center" wrapText="1"/>
    </xf>
    <xf numFmtId="164" fontId="23" fillId="6" borderId="14" xfId="0" applyNumberFormat="1" applyFont="1" applyFill="1" applyBorder="1" applyAlignment="1">
      <alignment horizontal="right" vertical="center" wrapText="1"/>
    </xf>
    <xf numFmtId="0" fontId="13" fillId="4" borderId="17" xfId="0" applyFont="1" applyFill="1" applyBorder="1" applyAlignment="1">
      <alignment horizontal="right" vertical="center" wrapText="1"/>
    </xf>
    <xf numFmtId="3" fontId="13" fillId="6" borderId="18" xfId="0" applyNumberFormat="1" applyFont="1" applyFill="1" applyBorder="1" applyAlignment="1">
      <alignment horizontal="right" vertical="center" wrapText="1"/>
    </xf>
    <xf numFmtId="164" fontId="13" fillId="6" borderId="19" xfId="0" applyNumberFormat="1" applyFont="1" applyFill="1" applyBorder="1" applyAlignment="1">
      <alignment horizontal="right" vertical="center" wrapText="1"/>
    </xf>
    <xf numFmtId="0" fontId="25" fillId="0" borderId="0" xfId="0" applyFont="1"/>
    <xf numFmtId="3" fontId="13" fillId="0" borderId="21" xfId="0" applyNumberFormat="1" applyFont="1" applyBorder="1" applyAlignment="1">
      <alignment vertical="center" wrapText="1"/>
    </xf>
    <xf numFmtId="0" fontId="13" fillId="0" borderId="22" xfId="0" applyFont="1" applyBorder="1" applyAlignment="1">
      <alignment horizontal="left" vertical="center" wrapText="1"/>
    </xf>
    <xf numFmtId="3" fontId="13" fillId="0" borderId="23" xfId="0" applyNumberFormat="1" applyFont="1" applyBorder="1" applyAlignment="1">
      <alignment horizontal="right" vertical="center" wrapText="1"/>
    </xf>
    <xf numFmtId="0" fontId="13" fillId="4" borderId="24" xfId="0" applyFont="1" applyFill="1" applyBorder="1" applyAlignment="1">
      <alignment horizontal="right" vertical="center" wrapText="1"/>
    </xf>
    <xf numFmtId="3" fontId="13" fillId="6" borderId="25" xfId="0" applyNumberFormat="1" applyFont="1" applyFill="1" applyBorder="1" applyAlignment="1">
      <alignment horizontal="right" vertical="center" wrapText="1"/>
    </xf>
    <xf numFmtId="164" fontId="13" fillId="6" borderId="26" xfId="0" applyNumberFormat="1" applyFont="1" applyFill="1" applyBorder="1" applyAlignment="1">
      <alignment horizontal="right" vertical="center" wrapText="1"/>
    </xf>
    <xf numFmtId="0" fontId="1" fillId="2" borderId="29" xfId="0" applyFont="1" applyFill="1" applyBorder="1" applyAlignment="1">
      <alignment horizontal="center"/>
    </xf>
    <xf numFmtId="1" fontId="20" fillId="0" borderId="31" xfId="0" applyNumberFormat="1" applyFont="1" applyBorder="1" applyAlignment="1">
      <alignment horizontal="right"/>
    </xf>
    <xf numFmtId="1" fontId="20" fillId="0" borderId="32" xfId="0" applyNumberFormat="1" applyFont="1" applyBorder="1" applyAlignment="1">
      <alignment horizontal="right"/>
    </xf>
    <xf numFmtId="1" fontId="20" fillId="0" borderId="35" xfId="0" applyNumberFormat="1" applyFont="1" applyBorder="1" applyAlignment="1">
      <alignment horizontal="right"/>
    </xf>
    <xf numFmtId="1" fontId="20" fillId="0" borderId="36" xfId="0" applyNumberFormat="1" applyFont="1" applyBorder="1" applyAlignment="1">
      <alignment horizontal="right"/>
    </xf>
    <xf numFmtId="1" fontId="26" fillId="0" borderId="38" xfId="0" applyNumberFormat="1" applyFont="1" applyBorder="1" applyAlignment="1">
      <alignment horizontal="right"/>
    </xf>
    <xf numFmtId="1" fontId="26" fillId="0" borderId="39" xfId="0" applyNumberFormat="1" applyFont="1" applyBorder="1" applyAlignment="1">
      <alignment horizontal="right"/>
    </xf>
    <xf numFmtId="165" fontId="20" fillId="0" borderId="41" xfId="0" applyNumberFormat="1" applyFont="1" applyBorder="1" applyAlignment="1">
      <alignment horizontal="right"/>
    </xf>
    <xf numFmtId="165" fontId="20" fillId="0" borderId="42" xfId="0" applyNumberFormat="1" applyFont="1" applyBorder="1" applyAlignment="1">
      <alignment horizontal="right"/>
    </xf>
    <xf numFmtId="165" fontId="20" fillId="0" borderId="44" xfId="0" applyNumberFormat="1" applyFont="1" applyBorder="1" applyAlignment="1">
      <alignment horizontal="right"/>
    </xf>
    <xf numFmtId="165" fontId="20" fillId="0" borderId="45" xfId="0" applyNumberFormat="1" applyFont="1" applyBorder="1" applyAlignment="1">
      <alignment horizontal="right"/>
    </xf>
    <xf numFmtId="165" fontId="26" fillId="0" borderId="46" xfId="0" applyNumberFormat="1" applyFont="1" applyBorder="1" applyAlignment="1">
      <alignment horizontal="right"/>
    </xf>
    <xf numFmtId="165" fontId="26" fillId="0" borderId="47" xfId="0" applyNumberFormat="1" applyFont="1" applyBorder="1" applyAlignment="1">
      <alignment horizontal="right"/>
    </xf>
    <xf numFmtId="166" fontId="23" fillId="4" borderId="48" xfId="0" applyNumberFormat="1" applyFont="1" applyFill="1" applyBorder="1" applyAlignment="1">
      <alignment horizontal="right" vertical="center"/>
    </xf>
    <xf numFmtId="166" fontId="20" fillId="4" borderId="49" xfId="0" applyNumberFormat="1" applyFont="1" applyFill="1" applyBorder="1" applyAlignment="1">
      <alignment horizontal="right"/>
    </xf>
    <xf numFmtId="0" fontId="20" fillId="0" borderId="0" xfId="0" applyFont="1"/>
    <xf numFmtId="166" fontId="20" fillId="4" borderId="45" xfId="0" applyNumberFormat="1" applyFont="1" applyFill="1" applyBorder="1" applyAlignment="1">
      <alignment horizontal="right"/>
    </xf>
    <xf numFmtId="166" fontId="26" fillId="4" borderId="47" xfId="0" applyNumberFormat="1" applyFont="1" applyFill="1" applyBorder="1" applyAlignment="1">
      <alignment horizontal="right"/>
    </xf>
    <xf numFmtId="165" fontId="26" fillId="4" borderId="48" xfId="0" applyNumberFormat="1" applyFont="1" applyFill="1" applyBorder="1" applyAlignment="1">
      <alignment horizontal="right"/>
    </xf>
    <xf numFmtId="0" fontId="26" fillId="0" borderId="0" xfId="0" applyFont="1"/>
    <xf numFmtId="0" fontId="13" fillId="0" borderId="0" xfId="0" applyFont="1" applyAlignment="1">
      <alignment vertical="center" wrapText="1"/>
    </xf>
    <xf numFmtId="166" fontId="20" fillId="6" borderId="41" xfId="0" applyNumberFormat="1" applyFont="1" applyFill="1" applyBorder="1" applyAlignment="1">
      <alignment horizontal="right"/>
    </xf>
    <xf numFmtId="166" fontId="20" fillId="6" borderId="50" xfId="0" applyNumberFormat="1" applyFont="1" applyFill="1" applyBorder="1" applyAlignment="1">
      <alignment horizontal="right"/>
    </xf>
    <xf numFmtId="166" fontId="26" fillId="6" borderId="49" xfId="0" applyNumberFormat="1" applyFont="1" applyFill="1" applyBorder="1" applyAlignment="1">
      <alignment horizontal="right"/>
    </xf>
    <xf numFmtId="166" fontId="20" fillId="6" borderId="44" xfId="0" applyNumberFormat="1" applyFont="1" applyFill="1" applyBorder="1" applyAlignment="1">
      <alignment horizontal="right"/>
    </xf>
    <xf numFmtId="166" fontId="20" fillId="6" borderId="51" xfId="0" applyNumberFormat="1" applyFont="1" applyFill="1" applyBorder="1" applyAlignment="1">
      <alignment horizontal="right"/>
    </xf>
    <xf numFmtId="166" fontId="26" fillId="6" borderId="46" xfId="0" applyNumberFormat="1" applyFont="1" applyFill="1" applyBorder="1" applyAlignment="1">
      <alignment horizontal="right"/>
    </xf>
    <xf numFmtId="166" fontId="23" fillId="6" borderId="52" xfId="0" applyNumberFormat="1" applyFont="1" applyFill="1" applyBorder="1" applyAlignment="1">
      <alignment horizontal="right"/>
    </xf>
    <xf numFmtId="166" fontId="26" fillId="6" borderId="52" xfId="0" applyNumberFormat="1" applyFont="1" applyFill="1" applyBorder="1" applyAlignment="1">
      <alignment horizontal="right"/>
    </xf>
    <xf numFmtId="166" fontId="26" fillId="6" borderId="48" xfId="0" applyNumberFormat="1" applyFont="1" applyFill="1" applyBorder="1" applyAlignment="1">
      <alignment horizontal="right"/>
    </xf>
    <xf numFmtId="0" fontId="23" fillId="0" borderId="0" xfId="0" applyFont="1" applyAlignment="1">
      <alignment horizontal="left" vertical="center"/>
    </xf>
    <xf numFmtId="0" fontId="26" fillId="0" borderId="0" xfId="0" applyFont="1" applyAlignment="1">
      <alignment horizontal="right"/>
    </xf>
    <xf numFmtId="4" fontId="26" fillId="0" borderId="0" xfId="0" applyNumberFormat="1" applyFont="1" applyAlignment="1">
      <alignment horizontal="right"/>
    </xf>
    <xf numFmtId="0" fontId="1" fillId="2" borderId="55" xfId="0" applyFont="1" applyFill="1" applyBorder="1" applyAlignment="1">
      <alignment horizontal="center"/>
    </xf>
    <xf numFmtId="0" fontId="1" fillId="2" borderId="56" xfId="0" applyFont="1" applyFill="1" applyBorder="1" applyAlignment="1">
      <alignment horizontal="center"/>
    </xf>
    <xf numFmtId="0" fontId="1" fillId="2" borderId="57" xfId="0" applyFont="1" applyFill="1" applyBorder="1" applyAlignment="1">
      <alignment horizontal="center"/>
    </xf>
    <xf numFmtId="9" fontId="20" fillId="0" borderId="60" xfId="0" applyNumberFormat="1" applyFont="1" applyBorder="1" applyAlignment="1">
      <alignment horizontal="right"/>
    </xf>
    <xf numFmtId="164" fontId="20" fillId="6" borderId="61" xfId="0" applyNumberFormat="1" applyFont="1" applyFill="1" applyBorder="1" applyAlignment="1">
      <alignment horizontal="right"/>
    </xf>
    <xf numFmtId="9" fontId="20" fillId="0" borderId="64" xfId="0" applyNumberFormat="1" applyFont="1" applyBorder="1" applyAlignment="1">
      <alignment horizontal="right"/>
    </xf>
    <xf numFmtId="9" fontId="20" fillId="0" borderId="65" xfId="0" applyNumberFormat="1" applyFont="1" applyBorder="1" applyAlignment="1">
      <alignment horizontal="right"/>
    </xf>
    <xf numFmtId="164" fontId="20" fillId="6" borderId="65" xfId="0" applyNumberFormat="1" applyFont="1" applyFill="1" applyBorder="1" applyAlignment="1">
      <alignment horizontal="right"/>
    </xf>
    <xf numFmtId="9" fontId="20" fillId="0" borderId="68" xfId="0" applyNumberFormat="1" applyFont="1" applyBorder="1" applyAlignment="1">
      <alignment horizontal="right"/>
    </xf>
    <xf numFmtId="164" fontId="20" fillId="6" borderId="69" xfId="0" applyNumberFormat="1" applyFont="1" applyFill="1" applyBorder="1" applyAlignment="1">
      <alignment horizontal="right"/>
    </xf>
    <xf numFmtId="0" fontId="1" fillId="2" borderId="70" xfId="0" applyFont="1" applyFill="1" applyBorder="1" applyAlignment="1">
      <alignment horizontal="center"/>
    </xf>
    <xf numFmtId="164" fontId="20" fillId="6" borderId="71" xfId="0" applyNumberFormat="1" applyFont="1" applyFill="1" applyBorder="1" applyAlignment="1">
      <alignment horizontal="right"/>
    </xf>
    <xf numFmtId="0" fontId="1" fillId="2" borderId="73" xfId="0" applyFont="1" applyFill="1" applyBorder="1" applyAlignment="1">
      <alignment horizontal="center"/>
    </xf>
    <xf numFmtId="0" fontId="1" fillId="2" borderId="74" xfId="0" applyFont="1" applyFill="1" applyBorder="1" applyAlignment="1">
      <alignment horizontal="center"/>
    </xf>
    <xf numFmtId="0" fontId="1" fillId="2" borderId="75" xfId="0" applyFont="1" applyFill="1" applyBorder="1" applyAlignment="1">
      <alignment horizontal="center"/>
    </xf>
    <xf numFmtId="3" fontId="13" fillId="6" borderId="1" xfId="0" applyNumberFormat="1" applyFont="1" applyFill="1" applyBorder="1" applyAlignment="1">
      <alignment vertical="center"/>
    </xf>
    <xf numFmtId="3" fontId="13" fillId="6" borderId="79" xfId="0" applyNumberFormat="1" applyFont="1" applyFill="1" applyBorder="1" applyAlignment="1">
      <alignment vertical="center"/>
    </xf>
    <xf numFmtId="3" fontId="23" fillId="6" borderId="2" xfId="0" applyNumberFormat="1" applyFont="1" applyFill="1" applyBorder="1" applyAlignment="1">
      <alignment vertical="center"/>
    </xf>
    <xf numFmtId="3" fontId="23" fillId="6" borderId="4" xfId="0" applyNumberFormat="1" applyFont="1" applyFill="1" applyBorder="1" applyAlignment="1">
      <alignment vertical="center"/>
    </xf>
    <xf numFmtId="3" fontId="13" fillId="6" borderId="3" xfId="0" applyNumberFormat="1" applyFont="1" applyFill="1" applyBorder="1" applyAlignment="1">
      <alignment vertical="center"/>
    </xf>
    <xf numFmtId="3" fontId="13" fillId="6" borderId="80" xfId="0" applyNumberFormat="1" applyFont="1" applyFill="1" applyBorder="1" applyAlignment="1">
      <alignment vertical="center"/>
    </xf>
    <xf numFmtId="3" fontId="21" fillId="6" borderId="80" xfId="0" applyNumberFormat="1" applyFont="1" applyFill="1" applyBorder="1" applyAlignment="1">
      <alignment vertical="center"/>
    </xf>
    <xf numFmtId="3" fontId="23" fillId="6" borderId="81" xfId="0" applyNumberFormat="1" applyFont="1" applyFill="1" applyBorder="1" applyAlignment="1">
      <alignment vertical="center"/>
    </xf>
    <xf numFmtId="3" fontId="23" fillId="6" borderId="82" xfId="0" applyNumberFormat="1" applyFont="1" applyFill="1" applyBorder="1" applyAlignment="1">
      <alignment vertical="center"/>
    </xf>
    <xf numFmtId="3" fontId="21" fillId="6" borderId="3" xfId="0" applyNumberFormat="1" applyFont="1" applyFill="1" applyBorder="1" applyAlignment="1">
      <alignment vertical="center"/>
    </xf>
    <xf numFmtId="3" fontId="28" fillId="6" borderId="4" xfId="0" applyNumberFormat="1" applyFont="1" applyFill="1" applyBorder="1" applyAlignment="1">
      <alignment vertical="center"/>
    </xf>
    <xf numFmtId="3" fontId="23" fillId="6" borderId="83" xfId="0" applyNumberFormat="1" applyFont="1" applyFill="1" applyBorder="1" applyAlignment="1">
      <alignment vertical="center"/>
    </xf>
    <xf numFmtId="3" fontId="23" fillId="6" borderId="3" xfId="0" applyNumberFormat="1" applyFont="1" applyFill="1" applyBorder="1" applyAlignment="1">
      <alignment vertical="center"/>
    </xf>
    <xf numFmtId="3" fontId="23" fillId="6" borderId="80" xfId="0" applyNumberFormat="1" applyFont="1" applyFill="1" applyBorder="1" applyAlignment="1">
      <alignment vertical="center"/>
    </xf>
    <xf numFmtId="3" fontId="23" fillId="6" borderId="84" xfId="0" applyNumberFormat="1" applyFont="1" applyFill="1" applyBorder="1" applyAlignment="1">
      <alignment vertical="center"/>
    </xf>
    <xf numFmtId="0" fontId="30" fillId="0" borderId="0" xfId="0" applyFont="1" applyAlignment="1">
      <alignment horizontal="left" vertical="center" wrapText="1"/>
    </xf>
    <xf numFmtId="3" fontId="13" fillId="0" borderId="0" xfId="0" applyNumberFormat="1" applyFont="1" applyAlignment="1">
      <alignment vertical="center"/>
    </xf>
    <xf numFmtId="166" fontId="13" fillId="6" borderId="92" xfId="0" applyNumberFormat="1" applyFont="1" applyFill="1" applyBorder="1" applyAlignment="1">
      <alignment horizontal="right" vertical="center"/>
    </xf>
    <xf numFmtId="0" fontId="13" fillId="6" borderId="93" xfId="0" applyFont="1" applyFill="1" applyBorder="1" applyAlignment="1">
      <alignment vertical="center"/>
    </xf>
    <xf numFmtId="0" fontId="20" fillId="6" borderId="93" xfId="0" applyFont="1" applyFill="1" applyBorder="1" applyAlignment="1">
      <alignment vertical="center"/>
    </xf>
    <xf numFmtId="164" fontId="13" fillId="6" borderId="94" xfId="0" applyNumberFormat="1" applyFont="1" applyFill="1" applyBorder="1" applyAlignment="1">
      <alignment horizontal="right" vertical="center"/>
    </xf>
    <xf numFmtId="164" fontId="13" fillId="6" borderId="94" xfId="0" applyNumberFormat="1" applyFont="1" applyFill="1" applyBorder="1" applyAlignment="1">
      <alignment horizontal="right"/>
    </xf>
    <xf numFmtId="164" fontId="20" fillId="6" borderId="94" xfId="0" applyNumberFormat="1" applyFont="1" applyFill="1" applyBorder="1" applyAlignment="1">
      <alignment horizontal="right"/>
    </xf>
    <xf numFmtId="3" fontId="13" fillId="6" borderId="2" xfId="0" applyNumberFormat="1" applyFont="1" applyFill="1" applyBorder="1" applyAlignment="1">
      <alignment vertical="center"/>
    </xf>
    <xf numFmtId="3" fontId="20" fillId="6" borderId="1" xfId="0" applyNumberFormat="1" applyFont="1" applyFill="1" applyBorder="1" applyAlignment="1">
      <alignment vertical="center"/>
    </xf>
    <xf numFmtId="3" fontId="20" fillId="6" borderId="2" xfId="0" applyNumberFormat="1" applyFont="1" applyFill="1" applyBorder="1" applyAlignment="1">
      <alignment vertical="center"/>
    </xf>
    <xf numFmtId="3" fontId="13" fillId="6" borderId="5" xfId="0" applyNumberFormat="1" applyFont="1" applyFill="1" applyBorder="1" applyAlignment="1">
      <alignment vertical="center"/>
    </xf>
    <xf numFmtId="3" fontId="13" fillId="6" borderId="95" xfId="0" applyNumberFormat="1" applyFont="1" applyFill="1" applyBorder="1" applyAlignment="1">
      <alignment vertical="center"/>
    </xf>
    <xf numFmtId="3" fontId="20" fillId="6" borderId="5" xfId="0" applyNumberFormat="1" applyFont="1" applyFill="1" applyBorder="1" applyAlignment="1">
      <alignment vertical="center"/>
    </xf>
    <xf numFmtId="3" fontId="20" fillId="6" borderId="95" xfId="0" applyNumberFormat="1" applyFont="1" applyFill="1" applyBorder="1" applyAlignment="1">
      <alignment vertical="center"/>
    </xf>
    <xf numFmtId="3" fontId="13" fillId="6" borderId="4" xfId="0" applyNumberFormat="1" applyFont="1" applyFill="1" applyBorder="1" applyAlignment="1">
      <alignment vertical="center"/>
    </xf>
    <xf numFmtId="3" fontId="20" fillId="6" borderId="3" xfId="0" applyNumberFormat="1" applyFont="1" applyFill="1" applyBorder="1" applyAlignment="1">
      <alignment vertical="center"/>
    </xf>
    <xf numFmtId="3" fontId="20" fillId="6" borderId="4" xfId="0" applyNumberFormat="1" applyFont="1" applyFill="1" applyBorder="1" applyAlignment="1">
      <alignment vertical="center"/>
    </xf>
    <xf numFmtId="3" fontId="23" fillId="6" borderId="5" xfId="0" applyNumberFormat="1" applyFont="1" applyFill="1" applyBorder="1" applyAlignment="1">
      <alignment vertical="center"/>
    </xf>
    <xf numFmtId="3" fontId="23" fillId="6" borderId="95" xfId="0" applyNumberFormat="1" applyFont="1" applyFill="1" applyBorder="1" applyAlignment="1">
      <alignment vertical="center"/>
    </xf>
    <xf numFmtId="0" fontId="2" fillId="2" borderId="96" xfId="0" applyFont="1" applyFill="1" applyBorder="1" applyAlignment="1">
      <alignment horizontal="center" vertical="center" wrapText="1"/>
    </xf>
    <xf numFmtId="164" fontId="13" fillId="6" borderId="1" xfId="0" applyNumberFormat="1" applyFont="1" applyFill="1" applyBorder="1" applyAlignment="1">
      <alignment vertical="center"/>
    </xf>
    <xf numFmtId="164" fontId="13" fillId="6" borderId="2" xfId="0" applyNumberFormat="1" applyFont="1" applyFill="1" applyBorder="1" applyAlignment="1">
      <alignment vertical="center"/>
    </xf>
    <xf numFmtId="164" fontId="13" fillId="6" borderId="97" xfId="0" applyNumberFormat="1" applyFont="1" applyFill="1" applyBorder="1" applyAlignment="1">
      <alignment vertical="center"/>
    </xf>
    <xf numFmtId="164" fontId="20" fillId="6" borderId="97" xfId="0" applyNumberFormat="1" applyFont="1" applyFill="1" applyBorder="1" applyAlignment="1">
      <alignment vertical="center"/>
    </xf>
    <xf numFmtId="164" fontId="20" fillId="6" borderId="2" xfId="0" applyNumberFormat="1" applyFont="1" applyFill="1" applyBorder="1" applyAlignment="1">
      <alignment horizontal="right" vertical="center"/>
    </xf>
    <xf numFmtId="164" fontId="13" fillId="6" borderId="5" xfId="0" applyNumberFormat="1" applyFont="1" applyFill="1" applyBorder="1" applyAlignment="1">
      <alignment vertical="center"/>
    </xf>
    <xf numFmtId="164" fontId="13" fillId="6" borderId="95" xfId="0" applyNumberFormat="1" applyFont="1" applyFill="1" applyBorder="1" applyAlignment="1">
      <alignment vertical="center"/>
    </xf>
    <xf numFmtId="164" fontId="20" fillId="6" borderId="5" xfId="0" applyNumberFormat="1" applyFont="1" applyFill="1" applyBorder="1" applyAlignment="1">
      <alignment vertical="center"/>
    </xf>
    <xf numFmtId="164" fontId="20" fillId="6" borderId="95" xfId="0" applyNumberFormat="1" applyFont="1" applyFill="1" applyBorder="1" applyAlignment="1">
      <alignment vertical="center"/>
    </xf>
    <xf numFmtId="164" fontId="20" fillId="6" borderId="1" xfId="0" applyNumberFormat="1" applyFont="1" applyFill="1" applyBorder="1" applyAlignment="1">
      <alignment horizontal="right" vertical="center"/>
    </xf>
    <xf numFmtId="164" fontId="13" fillId="6" borderId="3" xfId="0" applyNumberFormat="1" applyFont="1" applyFill="1" applyBorder="1" applyAlignment="1">
      <alignment vertical="center"/>
    </xf>
    <xf numFmtId="164" fontId="13" fillId="6" borderId="4" xfId="0" applyNumberFormat="1" applyFont="1" applyFill="1" applyBorder="1" applyAlignment="1">
      <alignment vertical="center"/>
    </xf>
    <xf numFmtId="164" fontId="20" fillId="6" borderId="3" xfId="0" applyNumberFormat="1" applyFont="1" applyFill="1" applyBorder="1" applyAlignment="1">
      <alignment horizontal="right" vertical="center"/>
    </xf>
    <xf numFmtId="164" fontId="20" fillId="6" borderId="4" xfId="0" applyNumberFormat="1" applyFont="1" applyFill="1" applyBorder="1" applyAlignment="1">
      <alignment horizontal="right" vertical="center"/>
    </xf>
    <xf numFmtId="164" fontId="20" fillId="6" borderId="5" xfId="0" applyNumberFormat="1" applyFont="1" applyFill="1" applyBorder="1" applyAlignment="1">
      <alignment horizontal="right" vertical="center"/>
    </xf>
    <xf numFmtId="164" fontId="20" fillId="6" borderId="95" xfId="0" applyNumberFormat="1" applyFont="1" applyFill="1" applyBorder="1" applyAlignment="1">
      <alignment horizontal="right" vertical="center"/>
    </xf>
    <xf numFmtId="164" fontId="23" fillId="6" borderId="5" xfId="0" applyNumberFormat="1" applyFont="1" applyFill="1" applyBorder="1" applyAlignment="1">
      <alignment vertical="center"/>
    </xf>
    <xf numFmtId="164" fontId="23" fillId="6" borderId="95" xfId="0" applyNumberFormat="1" applyFont="1" applyFill="1" applyBorder="1" applyAlignment="1">
      <alignment vertical="center"/>
    </xf>
    <xf numFmtId="0" fontId="1" fillId="2" borderId="98" xfId="0" applyFont="1" applyFill="1" applyBorder="1" applyAlignment="1">
      <alignment horizontal="center" vertical="center"/>
    </xf>
    <xf numFmtId="0" fontId="13" fillId="0" borderId="99" xfId="0" applyFont="1" applyBorder="1" applyAlignment="1">
      <alignment horizontal="center" vertical="center"/>
    </xf>
    <xf numFmtId="3" fontId="13" fillId="6" borderId="100" xfId="0" applyNumberFormat="1" applyFont="1" applyFill="1" applyBorder="1" applyAlignment="1">
      <alignment vertical="center"/>
    </xf>
    <xf numFmtId="3" fontId="13" fillId="6" borderId="101" xfId="0" applyNumberFormat="1" applyFont="1" applyFill="1" applyBorder="1" applyAlignment="1">
      <alignment vertical="center"/>
    </xf>
    <xf numFmtId="0" fontId="13" fillId="0" borderId="102" xfId="0" applyFont="1" applyBorder="1" applyAlignment="1">
      <alignment horizontal="center" vertical="center"/>
    </xf>
    <xf numFmtId="3" fontId="13" fillId="6" borderId="103" xfId="0" applyNumberFormat="1" applyFont="1" applyFill="1" applyBorder="1" applyAlignment="1">
      <alignment vertical="center"/>
    </xf>
    <xf numFmtId="3" fontId="13" fillId="6" borderId="104" xfId="0" applyNumberFormat="1" applyFont="1" applyFill="1" applyBorder="1" applyAlignment="1">
      <alignment vertical="center"/>
    </xf>
    <xf numFmtId="0" fontId="13" fillId="0" borderId="105" xfId="0" applyFont="1" applyBorder="1" applyAlignment="1">
      <alignment horizontal="center" vertical="center"/>
    </xf>
    <xf numFmtId="3" fontId="21" fillId="0" borderId="0" xfId="0" applyNumberFormat="1" applyFont="1"/>
    <xf numFmtId="0" fontId="13" fillId="0" borderId="106" xfId="0" applyFont="1" applyBorder="1" applyAlignment="1">
      <alignment horizontal="center" vertical="center"/>
    </xf>
    <xf numFmtId="0" fontId="13" fillId="0" borderId="108" xfId="0" applyFont="1" applyBorder="1" applyAlignment="1">
      <alignment horizontal="center" vertical="center"/>
    </xf>
    <xf numFmtId="3" fontId="13" fillId="6" borderId="109" xfId="0" applyNumberFormat="1" applyFont="1" applyFill="1" applyBorder="1" applyAlignment="1">
      <alignment vertical="center"/>
    </xf>
    <xf numFmtId="3" fontId="13" fillId="6" borderId="110" xfId="0" applyNumberFormat="1" applyFont="1" applyFill="1" applyBorder="1" applyAlignment="1">
      <alignment vertical="center"/>
    </xf>
    <xf numFmtId="166" fontId="13" fillId="6" borderId="112" xfId="0" applyNumberFormat="1" applyFont="1" applyFill="1" applyBorder="1" applyAlignment="1">
      <alignment vertical="center"/>
    </xf>
    <xf numFmtId="166" fontId="13" fillId="6" borderId="112" xfId="0" applyNumberFormat="1" applyFont="1" applyFill="1" applyBorder="1" applyAlignment="1">
      <alignment horizontal="right" vertical="center"/>
    </xf>
    <xf numFmtId="166" fontId="23" fillId="6" borderId="113" xfId="0" applyNumberFormat="1" applyFont="1" applyFill="1" applyBorder="1" applyAlignment="1">
      <alignment vertical="center"/>
    </xf>
    <xf numFmtId="9" fontId="10" fillId="0" borderId="0" xfId="0" applyNumberFormat="1" applyFont="1" applyAlignment="1">
      <alignment vertical="center"/>
    </xf>
    <xf numFmtId="164" fontId="13" fillId="0" borderId="114" xfId="0" applyNumberFormat="1" applyFont="1" applyBorder="1" applyAlignment="1">
      <alignment vertical="center"/>
    </xf>
    <xf numFmtId="164" fontId="13" fillId="0" borderId="114" xfId="0" applyNumberFormat="1" applyFont="1" applyBorder="1" applyAlignment="1">
      <alignment horizontal="right" vertical="center"/>
    </xf>
    <xf numFmtId="164" fontId="13" fillId="0" borderId="115" xfId="0" applyNumberFormat="1" applyFont="1" applyBorder="1" applyAlignment="1">
      <alignment vertical="center"/>
    </xf>
    <xf numFmtId="164" fontId="13" fillId="0" borderId="115" xfId="0" applyNumberFormat="1" applyFont="1" applyBorder="1" applyAlignment="1">
      <alignment horizontal="right" vertical="center"/>
    </xf>
    <xf numFmtId="0" fontId="22" fillId="6" borderId="116" xfId="0" applyFont="1" applyFill="1" applyBorder="1" applyAlignment="1">
      <alignment vertical="center"/>
    </xf>
    <xf numFmtId="164" fontId="13" fillId="6" borderId="117" xfId="0" applyNumberFormat="1" applyFont="1" applyFill="1" applyBorder="1" applyAlignment="1">
      <alignment horizontal="right" vertical="center"/>
    </xf>
    <xf numFmtId="164" fontId="13" fillId="0" borderId="118" xfId="0" applyNumberFormat="1" applyFont="1" applyBorder="1" applyAlignment="1">
      <alignment vertical="center"/>
    </xf>
    <xf numFmtId="164" fontId="13" fillId="0" borderId="119" xfId="0" applyNumberFormat="1" applyFont="1" applyBorder="1" applyAlignment="1">
      <alignment horizontal="right" vertical="center"/>
    </xf>
    <xf numFmtId="164" fontId="23" fillId="0" borderId="115" xfId="0" applyNumberFormat="1" applyFont="1" applyBorder="1" applyAlignment="1">
      <alignment vertical="center"/>
    </xf>
    <xf numFmtId="164" fontId="13" fillId="0" borderId="120" xfId="0" applyNumberFormat="1" applyFont="1" applyBorder="1" applyAlignment="1">
      <alignment horizontal="right" vertical="center"/>
    </xf>
    <xf numFmtId="0" fontId="2" fillId="2" borderId="121" xfId="0" applyFont="1" applyFill="1" applyBorder="1" applyAlignment="1">
      <alignment horizontal="center" vertical="center" wrapText="1"/>
    </xf>
    <xf numFmtId="164" fontId="13" fillId="0" borderId="123" xfId="0" applyNumberFormat="1" applyFont="1" applyBorder="1" applyAlignment="1">
      <alignment vertical="center"/>
    </xf>
    <xf numFmtId="164" fontId="13" fillId="0" borderId="124" xfId="0" applyNumberFormat="1" applyFont="1" applyBorder="1" applyAlignment="1">
      <alignment vertical="center"/>
    </xf>
    <xf numFmtId="164" fontId="13" fillId="0" borderId="125" xfId="0" applyNumberFormat="1" applyFont="1" applyBorder="1" applyAlignment="1">
      <alignment vertical="center"/>
    </xf>
    <xf numFmtId="164" fontId="13" fillId="6" borderId="126" xfId="0" applyNumberFormat="1" applyFont="1" applyFill="1" applyBorder="1" applyAlignment="1">
      <alignment vertical="center"/>
    </xf>
    <xf numFmtId="164" fontId="13" fillId="0" borderId="80" xfId="0" applyNumberFormat="1" applyFont="1" applyBorder="1" applyAlignment="1">
      <alignment vertical="center"/>
    </xf>
    <xf numFmtId="164" fontId="13" fillId="0" borderId="127" xfId="0" applyNumberFormat="1" applyFont="1" applyBorder="1" applyAlignment="1">
      <alignment vertical="center"/>
    </xf>
    <xf numFmtId="164" fontId="13" fillId="0" borderId="128" xfId="0" applyNumberFormat="1" applyFont="1" applyBorder="1" applyAlignment="1">
      <alignment vertical="center"/>
    </xf>
    <xf numFmtId="164" fontId="13" fillId="6" borderId="129" xfId="0" applyNumberFormat="1" applyFont="1" applyFill="1" applyBorder="1" applyAlignment="1">
      <alignment vertical="center"/>
    </xf>
    <xf numFmtId="164" fontId="23" fillId="0" borderId="130" xfId="0" applyNumberFormat="1" applyFont="1" applyBorder="1" applyAlignment="1">
      <alignment vertical="center"/>
    </xf>
    <xf numFmtId="164" fontId="23" fillId="0" borderId="131" xfId="0" applyNumberFormat="1" applyFont="1" applyBorder="1" applyAlignment="1">
      <alignment vertical="center"/>
    </xf>
    <xf numFmtId="164" fontId="23" fillId="0" borderId="82" xfId="0" applyNumberFormat="1" applyFont="1" applyBorder="1" applyAlignment="1">
      <alignment vertical="center"/>
    </xf>
    <xf numFmtId="164" fontId="23" fillId="6" borderId="132" xfId="0" applyNumberFormat="1" applyFont="1" applyFill="1" applyBorder="1" applyAlignment="1">
      <alignment vertical="center"/>
    </xf>
    <xf numFmtId="164" fontId="13" fillId="0" borderId="133" xfId="0" applyNumberFormat="1" applyFont="1" applyBorder="1" applyAlignment="1">
      <alignment vertical="center"/>
    </xf>
    <xf numFmtId="164" fontId="13" fillId="0" borderId="134" xfId="0" applyNumberFormat="1" applyFont="1" applyBorder="1" applyAlignment="1">
      <alignment vertical="center"/>
    </xf>
    <xf numFmtId="164" fontId="13" fillId="6" borderId="133" xfId="0" applyNumberFormat="1" applyFont="1" applyFill="1" applyBorder="1" applyAlignment="1">
      <alignment vertical="center"/>
    </xf>
    <xf numFmtId="164" fontId="13" fillId="6" borderId="123" xfId="0" applyNumberFormat="1" applyFont="1" applyFill="1" applyBorder="1" applyAlignment="1">
      <alignment vertical="center"/>
    </xf>
    <xf numFmtId="164" fontId="13" fillId="0" borderId="3" xfId="0" applyNumberFormat="1" applyFont="1" applyBorder="1" applyAlignment="1">
      <alignment vertical="center"/>
    </xf>
    <xf numFmtId="164" fontId="13" fillId="6" borderId="80" xfId="0" applyNumberFormat="1" applyFont="1" applyFill="1" applyBorder="1" applyAlignment="1">
      <alignment vertical="center"/>
    </xf>
    <xf numFmtId="164" fontId="13" fillId="4" borderId="80" xfId="0" applyNumberFormat="1" applyFont="1" applyFill="1" applyBorder="1" applyAlignment="1">
      <alignment vertical="center"/>
    </xf>
    <xf numFmtId="164" fontId="13" fillId="4" borderId="4" xfId="0" applyNumberFormat="1" applyFont="1" applyFill="1" applyBorder="1" applyAlignment="1">
      <alignment vertical="center"/>
    </xf>
    <xf numFmtId="164" fontId="23" fillId="0" borderId="135" xfId="0" applyNumberFormat="1" applyFont="1" applyBorder="1" applyAlignment="1">
      <alignment vertical="center"/>
    </xf>
    <xf numFmtId="164" fontId="23" fillId="0" borderId="136" xfId="0" applyNumberFormat="1" applyFont="1" applyBorder="1" applyAlignment="1">
      <alignment vertical="center"/>
    </xf>
    <xf numFmtId="164" fontId="13" fillId="0" borderId="137" xfId="0" applyNumberFormat="1" applyFont="1" applyBorder="1" applyAlignment="1">
      <alignment horizontal="right" vertical="center"/>
    </xf>
    <xf numFmtId="164" fontId="13" fillId="0" borderId="112" xfId="0" applyNumberFormat="1" applyFont="1" applyBorder="1" applyAlignment="1">
      <alignment horizontal="right" vertical="center"/>
    </xf>
    <xf numFmtId="164" fontId="13" fillId="0" borderId="118" xfId="0" applyNumberFormat="1" applyFont="1" applyBorder="1" applyAlignment="1">
      <alignment horizontal="right" vertical="center"/>
    </xf>
    <xf numFmtId="164" fontId="23" fillId="0" borderId="138" xfId="0" applyNumberFormat="1" applyFont="1" applyBorder="1" applyAlignment="1">
      <alignment horizontal="right" vertical="center"/>
    </xf>
    <xf numFmtId="164" fontId="23" fillId="0" borderId="115" xfId="0" applyNumberFormat="1" applyFont="1" applyBorder="1" applyAlignment="1">
      <alignment horizontal="right" vertical="center"/>
    </xf>
    <xf numFmtId="164" fontId="13" fillId="4" borderId="112" xfId="0" applyNumberFormat="1" applyFont="1" applyFill="1" applyBorder="1" applyAlignment="1">
      <alignment horizontal="right" vertical="center"/>
    </xf>
    <xf numFmtId="164" fontId="20" fillId="6" borderId="137" xfId="0" applyNumberFormat="1" applyFont="1" applyFill="1" applyBorder="1" applyAlignment="1">
      <alignment horizontal="right" vertical="center"/>
    </xf>
    <xf numFmtId="164" fontId="20" fillId="6" borderId="139" xfId="0" applyNumberFormat="1" applyFont="1" applyFill="1" applyBorder="1" applyAlignment="1">
      <alignment horizontal="right" vertical="center"/>
    </xf>
    <xf numFmtId="164" fontId="20" fillId="6" borderId="112" xfId="0" applyNumberFormat="1" applyFont="1" applyFill="1" applyBorder="1" applyAlignment="1">
      <alignment horizontal="right" vertical="center"/>
    </xf>
    <xf numFmtId="164" fontId="26" fillId="6" borderId="138" xfId="0" applyNumberFormat="1" applyFont="1" applyFill="1" applyBorder="1" applyAlignment="1">
      <alignment horizontal="right" vertical="center"/>
    </xf>
    <xf numFmtId="164" fontId="13" fillId="6" borderId="139" xfId="0" applyNumberFormat="1" applyFont="1" applyFill="1" applyBorder="1" applyAlignment="1">
      <alignment horizontal="right" vertical="center"/>
    </xf>
    <xf numFmtId="3" fontId="13" fillId="0" borderId="133" xfId="0" applyNumberFormat="1" applyFont="1" applyBorder="1" applyAlignment="1">
      <alignment horizontal="right" vertical="center"/>
    </xf>
    <xf numFmtId="3" fontId="13" fillId="0" borderId="123" xfId="0" applyNumberFormat="1" applyFont="1" applyBorder="1" applyAlignment="1">
      <alignment horizontal="right" vertical="center"/>
    </xf>
    <xf numFmtId="3" fontId="23" fillId="0" borderId="134" xfId="0" applyNumberFormat="1" applyFont="1" applyBorder="1" applyAlignment="1">
      <alignment horizontal="right" vertical="center"/>
    </xf>
    <xf numFmtId="3" fontId="20" fillId="6" borderId="133" xfId="0" applyNumberFormat="1" applyFont="1" applyFill="1" applyBorder="1" applyAlignment="1">
      <alignment horizontal="right" vertical="center"/>
    </xf>
    <xf numFmtId="3" fontId="20" fillId="6" borderId="123" xfId="0" applyNumberFormat="1" applyFont="1" applyFill="1" applyBorder="1" applyAlignment="1">
      <alignment horizontal="right" vertical="center"/>
    </xf>
    <xf numFmtId="3" fontId="13" fillId="0" borderId="135" xfId="0" applyNumberFormat="1" applyFont="1" applyBorder="1" applyAlignment="1">
      <alignment horizontal="right" vertical="center"/>
    </xf>
    <xf numFmtId="3" fontId="13" fillId="0" borderId="136" xfId="0" applyNumberFormat="1" applyFont="1" applyBorder="1" applyAlignment="1">
      <alignment horizontal="right" vertical="center"/>
    </xf>
    <xf numFmtId="3" fontId="13" fillId="0" borderId="3" xfId="0" applyNumberFormat="1" applyFont="1" applyBorder="1" applyAlignment="1">
      <alignment horizontal="right" vertical="center"/>
    </xf>
    <xf numFmtId="3" fontId="13" fillId="0" borderId="80" xfId="0" applyNumberFormat="1" applyFont="1" applyBorder="1" applyAlignment="1">
      <alignment horizontal="right" vertical="center"/>
    </xf>
    <xf numFmtId="3" fontId="20" fillId="0" borderId="3" xfId="0" applyNumberFormat="1" applyFont="1" applyBorder="1" applyAlignment="1">
      <alignment horizontal="right" vertical="center"/>
    </xf>
    <xf numFmtId="3" fontId="20" fillId="0" borderId="80" xfId="0" applyNumberFormat="1" applyFont="1" applyBorder="1" applyAlignment="1">
      <alignment horizontal="right" vertical="center"/>
    </xf>
    <xf numFmtId="3" fontId="20" fillId="6" borderId="3" xfId="0" applyNumberFormat="1" applyFont="1" applyFill="1" applyBorder="1" applyAlignment="1">
      <alignment horizontal="right" vertical="center"/>
    </xf>
    <xf numFmtId="3" fontId="20" fillId="6" borderId="80" xfId="0" applyNumberFormat="1" applyFont="1" applyFill="1" applyBorder="1" applyAlignment="1">
      <alignment horizontal="right" vertical="center"/>
    </xf>
    <xf numFmtId="3" fontId="26" fillId="6" borderId="4" xfId="0" applyNumberFormat="1" applyFont="1" applyFill="1" applyBorder="1" applyAlignment="1">
      <alignment horizontal="right" vertical="center"/>
    </xf>
    <xf numFmtId="3" fontId="23" fillId="4" borderId="140" xfId="0" applyNumberFormat="1" applyFont="1" applyFill="1" applyBorder="1" applyAlignment="1">
      <alignment horizontal="right" vertical="center"/>
    </xf>
    <xf numFmtId="4" fontId="13" fillId="0" borderId="135" xfId="0" applyNumberFormat="1" applyFont="1" applyBorder="1" applyAlignment="1">
      <alignment horizontal="right" vertical="center"/>
    </xf>
    <xf numFmtId="4" fontId="13" fillId="0" borderId="3" xfId="0" applyNumberFormat="1" applyFont="1" applyBorder="1" applyAlignment="1">
      <alignment horizontal="right" vertical="center"/>
    </xf>
    <xf numFmtId="4" fontId="13" fillId="0" borderId="80" xfId="0" applyNumberFormat="1" applyFont="1" applyBorder="1" applyAlignment="1">
      <alignment horizontal="right" vertical="center"/>
    </xf>
    <xf numFmtId="4" fontId="20" fillId="4" borderId="3" xfId="0" applyNumberFormat="1" applyFont="1" applyFill="1" applyBorder="1" applyAlignment="1">
      <alignment horizontal="right" vertical="center"/>
    </xf>
    <xf numFmtId="4" fontId="20" fillId="4" borderId="80" xfId="0" applyNumberFormat="1" applyFont="1" applyFill="1" applyBorder="1" applyAlignment="1">
      <alignment horizontal="right" vertical="center"/>
    </xf>
    <xf numFmtId="4" fontId="23" fillId="4" borderId="4" xfId="0" applyNumberFormat="1" applyFont="1" applyFill="1" applyBorder="1" applyAlignment="1">
      <alignment horizontal="right" vertical="center"/>
    </xf>
    <xf numFmtId="4" fontId="20" fillId="6" borderId="3" xfId="0" applyNumberFormat="1" applyFont="1" applyFill="1" applyBorder="1" applyAlignment="1">
      <alignment horizontal="right" vertical="center"/>
    </xf>
    <xf numFmtId="4" fontId="20" fillId="6" borderId="80" xfId="0" applyNumberFormat="1" applyFont="1" applyFill="1" applyBorder="1" applyAlignment="1">
      <alignment horizontal="right" vertical="center"/>
    </xf>
    <xf numFmtId="4" fontId="26" fillId="6" borderId="4" xfId="0" applyNumberFormat="1" applyFont="1" applyFill="1" applyBorder="1" applyAlignment="1">
      <alignment horizontal="right" vertical="center"/>
    </xf>
    <xf numFmtId="3" fontId="13" fillId="0" borderId="5" xfId="0" applyNumberFormat="1" applyFont="1" applyBorder="1" applyAlignment="1">
      <alignment horizontal="right" vertical="center"/>
    </xf>
    <xf numFmtId="3" fontId="13" fillId="0" borderId="130" xfId="0" applyNumberFormat="1" applyFont="1" applyBorder="1" applyAlignment="1">
      <alignment horizontal="right" vertical="center"/>
    </xf>
    <xf numFmtId="3" fontId="20" fillId="4" borderId="5" xfId="0" applyNumberFormat="1" applyFont="1" applyFill="1" applyBorder="1" applyAlignment="1">
      <alignment horizontal="right" vertical="center"/>
    </xf>
    <xf numFmtId="3" fontId="20" fillId="4" borderId="130" xfId="0" applyNumberFormat="1" applyFont="1" applyFill="1" applyBorder="1" applyAlignment="1">
      <alignment horizontal="right" vertical="center"/>
    </xf>
    <xf numFmtId="3" fontId="23" fillId="4" borderId="95" xfId="0" applyNumberFormat="1" applyFont="1" applyFill="1" applyBorder="1" applyAlignment="1">
      <alignment horizontal="right" vertical="center"/>
    </xf>
    <xf numFmtId="3" fontId="20" fillId="6" borderId="5" xfId="0" applyNumberFormat="1" applyFont="1" applyFill="1" applyBorder="1" applyAlignment="1">
      <alignment horizontal="right" vertical="center"/>
    </xf>
    <xf numFmtId="3" fontId="20" fillId="6" borderId="130" xfId="0" applyNumberFormat="1" applyFont="1" applyFill="1" applyBorder="1" applyAlignment="1">
      <alignment horizontal="right" vertical="center"/>
    </xf>
    <xf numFmtId="3" fontId="26" fillId="6" borderId="95" xfId="0" applyNumberFormat="1" applyFont="1" applyFill="1" applyBorder="1" applyAlignment="1">
      <alignment horizontal="right" vertical="center"/>
    </xf>
    <xf numFmtId="3" fontId="20" fillId="6" borderId="139" xfId="0" applyNumberFormat="1" applyFont="1" applyFill="1" applyBorder="1" applyAlignment="1">
      <alignment vertical="center"/>
    </xf>
    <xf numFmtId="166" fontId="13" fillId="0" borderId="115" xfId="0" applyNumberFormat="1" applyFont="1" applyBorder="1" applyAlignment="1">
      <alignment vertical="center"/>
    </xf>
    <xf numFmtId="0" fontId="1" fillId="2" borderId="144" xfId="0" applyFont="1" applyFill="1" applyBorder="1" applyAlignment="1">
      <alignment horizontal="center" vertical="center"/>
    </xf>
    <xf numFmtId="164" fontId="13" fillId="4" borderId="145" xfId="0" applyNumberFormat="1" applyFont="1" applyFill="1" applyBorder="1" applyAlignment="1">
      <alignment vertical="center"/>
    </xf>
    <xf numFmtId="164" fontId="13" fillId="4" borderId="146" xfId="0" applyNumberFormat="1" applyFont="1" applyFill="1" applyBorder="1" applyAlignment="1">
      <alignment vertical="center"/>
    </xf>
    <xf numFmtId="164" fontId="13" fillId="6" borderId="146" xfId="0" applyNumberFormat="1" applyFont="1" applyFill="1" applyBorder="1" applyAlignment="1">
      <alignment vertical="center"/>
    </xf>
    <xf numFmtId="164" fontId="13" fillId="6" borderId="31" xfId="0" applyNumberFormat="1" applyFont="1" applyFill="1" applyBorder="1" applyAlignment="1">
      <alignment vertical="center"/>
    </xf>
    <xf numFmtId="164" fontId="13" fillId="6" borderId="147" xfId="0" applyNumberFormat="1" applyFont="1" applyFill="1" applyBorder="1" applyAlignment="1">
      <alignment vertical="center"/>
    </xf>
    <xf numFmtId="164" fontId="13" fillId="6" borderId="147" xfId="0" applyNumberFormat="1" applyFont="1" applyFill="1" applyBorder="1" applyAlignment="1">
      <alignment horizontal="right" vertical="center"/>
    </xf>
    <xf numFmtId="164" fontId="13" fillId="4" borderId="148" xfId="0" applyNumberFormat="1" applyFont="1" applyFill="1" applyBorder="1" applyAlignment="1">
      <alignment vertical="center"/>
    </xf>
    <xf numFmtId="164" fontId="13" fillId="4" borderId="149" xfId="0" applyNumberFormat="1" applyFont="1" applyFill="1" applyBorder="1" applyAlignment="1">
      <alignment vertical="center"/>
    </xf>
    <xf numFmtId="164" fontId="13" fillId="6" borderId="149" xfId="0" applyNumberFormat="1" applyFont="1" applyFill="1" applyBorder="1" applyAlignment="1">
      <alignment vertical="center"/>
    </xf>
    <xf numFmtId="164" fontId="13" fillId="6" borderId="35" xfId="0" applyNumberFormat="1" applyFont="1" applyFill="1" applyBorder="1" applyAlignment="1">
      <alignment vertical="center"/>
    </xf>
    <xf numFmtId="164" fontId="13" fillId="6" borderId="149" xfId="0" applyNumberFormat="1" applyFont="1" applyFill="1" applyBorder="1" applyAlignment="1">
      <alignment horizontal="right" vertical="center"/>
    </xf>
    <xf numFmtId="164" fontId="23" fillId="4" borderId="150" xfId="0" applyNumberFormat="1" applyFont="1" applyFill="1" applyBorder="1" applyAlignment="1">
      <alignment vertical="center"/>
    </xf>
    <xf numFmtId="164" fontId="23" fillId="6" borderId="151" xfId="0" applyNumberFormat="1" applyFont="1" applyFill="1" applyBorder="1" applyAlignment="1">
      <alignment horizontal="right" vertical="center"/>
    </xf>
    <xf numFmtId="164" fontId="23" fillId="6" borderId="38" xfId="0" applyNumberFormat="1" applyFont="1" applyFill="1" applyBorder="1" applyAlignment="1">
      <alignment vertical="center"/>
    </xf>
    <xf numFmtId="164" fontId="23" fillId="6" borderId="69" xfId="0" applyNumberFormat="1" applyFont="1" applyFill="1" applyBorder="1" applyAlignment="1">
      <alignment vertical="center"/>
    </xf>
    <xf numFmtId="164" fontId="23" fillId="6" borderId="69" xfId="0" applyNumberFormat="1" applyFont="1" applyFill="1" applyBorder="1" applyAlignment="1">
      <alignment horizontal="right" vertical="center"/>
    </xf>
    <xf numFmtId="3" fontId="20" fillId="6" borderId="152" xfId="0" applyNumberFormat="1" applyFont="1" applyFill="1" applyBorder="1" applyAlignment="1">
      <alignment vertical="center"/>
    </xf>
    <xf numFmtId="3" fontId="13" fillId="6" borderId="139" xfId="0" applyNumberFormat="1" applyFont="1" applyFill="1" applyBorder="1" applyAlignment="1">
      <alignment vertical="center"/>
    </xf>
    <xf numFmtId="0" fontId="1" fillId="2" borderId="153" xfId="0" applyFont="1" applyFill="1" applyBorder="1" applyAlignment="1">
      <alignment horizontal="center" vertical="center"/>
    </xf>
    <xf numFmtId="3" fontId="20" fillId="0" borderId="156" xfId="0" applyNumberFormat="1" applyFont="1" applyBorder="1"/>
    <xf numFmtId="0" fontId="20" fillId="0" borderId="157" xfId="0" applyFont="1" applyBorder="1"/>
    <xf numFmtId="3" fontId="20" fillId="0" borderId="156" xfId="0" applyNumberFormat="1" applyFont="1" applyBorder="1" applyAlignment="1">
      <alignment horizontal="right"/>
    </xf>
    <xf numFmtId="3" fontId="26" fillId="0" borderId="156" xfId="0" applyNumberFormat="1" applyFont="1" applyBorder="1"/>
    <xf numFmtId="0" fontId="26" fillId="0" borderId="156" xfId="0" applyFont="1" applyBorder="1"/>
    <xf numFmtId="3" fontId="26" fillId="0" borderId="156" xfId="0" applyNumberFormat="1" applyFont="1" applyBorder="1" applyAlignment="1">
      <alignment horizontal="right"/>
    </xf>
    <xf numFmtId="3" fontId="20" fillId="0" borderId="162" xfId="0" applyNumberFormat="1" applyFont="1" applyBorder="1"/>
    <xf numFmtId="0" fontId="20" fillId="0" borderId="162" xfId="0" applyFont="1" applyBorder="1"/>
    <xf numFmtId="3" fontId="13" fillId="0" borderId="165" xfId="0" applyNumberFormat="1" applyFont="1" applyBorder="1" applyAlignment="1">
      <alignment vertical="center"/>
    </xf>
    <xf numFmtId="0" fontId="19" fillId="0" borderId="0" xfId="0" applyFont="1" applyAlignment="1">
      <alignment vertical="center"/>
    </xf>
    <xf numFmtId="3" fontId="20" fillId="0" borderId="168" xfId="0" applyNumberFormat="1" applyFont="1" applyBorder="1"/>
    <xf numFmtId="3" fontId="20" fillId="0" borderId="169" xfId="0" applyNumberFormat="1" applyFont="1" applyBorder="1"/>
    <xf numFmtId="0" fontId="35" fillId="0" borderId="0" xfId="0" applyFont="1" applyAlignment="1">
      <alignment horizontal="left" vertical="center"/>
    </xf>
    <xf numFmtId="3" fontId="13" fillId="6" borderId="137" xfId="0" applyNumberFormat="1" applyFont="1" applyFill="1" applyBorder="1" applyAlignment="1">
      <alignment vertical="center"/>
    </xf>
    <xf numFmtId="3" fontId="20" fillId="6" borderId="170" xfId="0" applyNumberFormat="1" applyFont="1" applyFill="1" applyBorder="1"/>
    <xf numFmtId="3" fontId="20" fillId="6" borderId="171" xfId="0" applyNumberFormat="1" applyFont="1" applyFill="1" applyBorder="1"/>
    <xf numFmtId="3" fontId="13" fillId="6" borderId="172" xfId="0" applyNumberFormat="1" applyFont="1" applyFill="1" applyBorder="1" applyAlignment="1">
      <alignment vertical="center"/>
    </xf>
    <xf numFmtId="3" fontId="20" fillId="6" borderId="173" xfId="0" applyNumberFormat="1" applyFont="1" applyFill="1" applyBorder="1"/>
    <xf numFmtId="0" fontId="36" fillId="0" borderId="0" xfId="0" applyFont="1" applyAlignment="1">
      <alignment vertical="center"/>
    </xf>
    <xf numFmtId="4" fontId="13" fillId="0" borderId="174" xfId="0" applyNumberFormat="1" applyFont="1" applyBorder="1" applyAlignment="1">
      <alignment horizontal="right" vertical="center"/>
    </xf>
    <xf numFmtId="166" fontId="20" fillId="6" borderId="175" xfId="0" applyNumberFormat="1" applyFont="1" applyFill="1" applyBorder="1" applyAlignment="1">
      <alignment vertical="center"/>
    </xf>
    <xf numFmtId="164" fontId="10" fillId="0" borderId="0" xfId="0" applyNumberFormat="1" applyFont="1" applyAlignment="1">
      <alignment vertical="center"/>
    </xf>
    <xf numFmtId="166" fontId="20" fillId="6" borderId="176" xfId="0" applyNumberFormat="1" applyFont="1" applyFill="1" applyBorder="1" applyAlignment="1">
      <alignment vertical="center"/>
    </xf>
    <xf numFmtId="166" fontId="20" fillId="6" borderId="177" xfId="0" applyNumberFormat="1" applyFont="1" applyFill="1" applyBorder="1" applyAlignment="1">
      <alignment vertical="center"/>
    </xf>
    <xf numFmtId="166" fontId="20" fillId="6" borderId="178" xfId="0" applyNumberFormat="1" applyFont="1" applyFill="1" applyBorder="1" applyAlignment="1">
      <alignment vertical="center"/>
    </xf>
    <xf numFmtId="166" fontId="20" fillId="6" borderId="94" xfId="0" applyNumberFormat="1" applyFont="1" applyFill="1" applyBorder="1" applyAlignment="1">
      <alignment vertical="center"/>
    </xf>
    <xf numFmtId="0" fontId="37" fillId="0" borderId="0" xfId="0" applyFont="1"/>
    <xf numFmtId="0" fontId="1" fillId="2" borderId="179" xfId="0" applyFont="1" applyFill="1" applyBorder="1" applyAlignment="1">
      <alignment horizontal="center" vertical="center"/>
    </xf>
    <xf numFmtId="0" fontId="1" fillId="2" borderId="180" xfId="0" applyFont="1" applyFill="1" applyBorder="1" applyAlignment="1">
      <alignment horizontal="center" vertical="center"/>
    </xf>
    <xf numFmtId="0" fontId="38" fillId="0" borderId="0" xfId="0" applyFont="1"/>
    <xf numFmtId="0" fontId="41" fillId="0" borderId="0" xfId="0" applyFont="1"/>
    <xf numFmtId="3" fontId="20" fillId="0" borderId="183" xfId="0" applyNumberFormat="1" applyFont="1" applyBorder="1"/>
    <xf numFmtId="3" fontId="20" fillId="0" borderId="184" xfId="0" applyNumberFormat="1" applyFont="1" applyBorder="1"/>
    <xf numFmtId="3" fontId="20" fillId="6" borderId="185" xfId="0" applyNumberFormat="1" applyFont="1" applyFill="1" applyBorder="1" applyAlignment="1">
      <alignment horizontal="right"/>
    </xf>
    <xf numFmtId="3" fontId="20" fillId="6" borderId="186" xfId="0" applyNumberFormat="1" applyFont="1" applyFill="1" applyBorder="1" applyAlignment="1">
      <alignment horizontal="right"/>
    </xf>
    <xf numFmtId="3" fontId="20" fillId="6" borderId="187" xfId="0" applyNumberFormat="1" applyFont="1" applyFill="1" applyBorder="1" applyAlignment="1">
      <alignment horizontal="right"/>
    </xf>
    <xf numFmtId="0" fontId="42" fillId="0" borderId="0" xfId="0" applyFont="1"/>
    <xf numFmtId="9" fontId="20" fillId="0" borderId="189" xfId="0" applyNumberFormat="1" applyFont="1" applyBorder="1"/>
    <xf numFmtId="9" fontId="20" fillId="0" borderId="190" xfId="0" applyNumberFormat="1" applyFont="1" applyBorder="1"/>
    <xf numFmtId="0" fontId="43" fillId="0" borderId="0" xfId="0" applyFont="1"/>
    <xf numFmtId="166" fontId="13" fillId="0" borderId="0" xfId="0" applyNumberFormat="1" applyFont="1" applyAlignment="1">
      <alignment vertical="center"/>
    </xf>
    <xf numFmtId="4" fontId="44" fillId="0" borderId="0" xfId="0" applyNumberFormat="1" applyFont="1"/>
    <xf numFmtId="4" fontId="10" fillId="0" borderId="0" xfId="0" applyNumberFormat="1" applyFont="1" applyAlignment="1">
      <alignment vertical="center"/>
    </xf>
    <xf numFmtId="0" fontId="1" fillId="2" borderId="121" xfId="0" applyFont="1" applyFill="1" applyBorder="1" applyAlignment="1">
      <alignment horizontal="center" vertical="center"/>
    </xf>
    <xf numFmtId="0" fontId="1" fillId="2" borderId="96" xfId="0" applyFont="1" applyFill="1" applyBorder="1" applyAlignment="1">
      <alignment horizontal="center" vertical="center"/>
    </xf>
    <xf numFmtId="164" fontId="13" fillId="0" borderId="194" xfId="0" applyNumberFormat="1" applyFont="1" applyBorder="1" applyAlignment="1">
      <alignment vertical="center"/>
    </xf>
    <xf numFmtId="164" fontId="13" fillId="0" borderId="195" xfId="0" applyNumberFormat="1" applyFont="1" applyBorder="1" applyAlignment="1">
      <alignment vertical="center"/>
    </xf>
    <xf numFmtId="164" fontId="20" fillId="6" borderId="196" xfId="0" applyNumberFormat="1" applyFont="1" applyFill="1" applyBorder="1" applyAlignment="1">
      <alignment vertical="center"/>
    </xf>
    <xf numFmtId="164" fontId="20" fillId="6" borderId="197" xfId="0" applyNumberFormat="1" applyFont="1" applyFill="1" applyBorder="1" applyAlignment="1">
      <alignment vertical="center"/>
    </xf>
    <xf numFmtId="3" fontId="13" fillId="0" borderId="198" xfId="0" applyNumberFormat="1" applyFont="1" applyBorder="1"/>
    <xf numFmtId="3" fontId="13" fillId="0" borderId="118" xfId="0" applyNumberFormat="1" applyFont="1" applyBorder="1" applyAlignment="1">
      <alignment vertical="center"/>
    </xf>
    <xf numFmtId="3" fontId="13" fillId="0" borderId="156" xfId="0" applyNumberFormat="1" applyFont="1" applyBorder="1"/>
    <xf numFmtId="3" fontId="23" fillId="0" borderId="118" xfId="0" applyNumberFormat="1" applyFont="1" applyBorder="1" applyAlignment="1">
      <alignment vertical="center"/>
    </xf>
    <xf numFmtId="166" fontId="13" fillId="6" borderId="199" xfId="0" applyNumberFormat="1" applyFont="1" applyFill="1" applyBorder="1" applyAlignment="1">
      <alignment vertical="center"/>
    </xf>
    <xf numFmtId="166" fontId="13" fillId="6" borderId="200" xfId="0" applyNumberFormat="1" applyFont="1" applyFill="1" applyBorder="1" applyAlignment="1">
      <alignment vertical="center"/>
    </xf>
    <xf numFmtId="166" fontId="13" fillId="6" borderId="201" xfId="0" applyNumberFormat="1" applyFont="1" applyFill="1" applyBorder="1" applyAlignment="1">
      <alignment vertical="center"/>
    </xf>
    <xf numFmtId="166" fontId="13" fillId="6" borderId="103" xfId="0" applyNumberFormat="1" applyFont="1" applyFill="1" applyBorder="1" applyAlignment="1">
      <alignment vertical="center"/>
    </xf>
    <xf numFmtId="166" fontId="23" fillId="6" borderId="202" xfId="0" applyNumberFormat="1" applyFont="1" applyFill="1" applyBorder="1" applyAlignment="1">
      <alignment vertical="center"/>
    </xf>
    <xf numFmtId="166" fontId="23" fillId="6" borderId="203" xfId="0" applyNumberFormat="1" applyFont="1" applyFill="1" applyBorder="1" applyAlignment="1">
      <alignment vertical="center"/>
    </xf>
    <xf numFmtId="166" fontId="26" fillId="6" borderId="204" xfId="0" applyNumberFormat="1" applyFont="1" applyFill="1" applyBorder="1" applyAlignment="1">
      <alignment vertical="center"/>
    </xf>
    <xf numFmtId="166" fontId="13" fillId="6" borderId="205" xfId="0" applyNumberFormat="1" applyFont="1" applyFill="1" applyBorder="1" applyAlignment="1">
      <alignment vertical="center"/>
    </xf>
    <xf numFmtId="166" fontId="13" fillId="6" borderId="206" xfId="0" applyNumberFormat="1" applyFont="1" applyFill="1" applyBorder="1" applyAlignment="1">
      <alignment vertical="center"/>
    </xf>
    <xf numFmtId="166" fontId="13" fillId="6" borderId="207" xfId="0" applyNumberFormat="1" applyFont="1" applyFill="1" applyBorder="1" applyAlignment="1">
      <alignment vertical="center"/>
    </xf>
    <xf numFmtId="166" fontId="23" fillId="6" borderId="208" xfId="0" applyNumberFormat="1" applyFont="1" applyFill="1" applyBorder="1" applyAlignment="1">
      <alignment vertical="center"/>
    </xf>
    <xf numFmtId="166" fontId="23" fillId="6" borderId="209" xfId="0" applyNumberFormat="1" applyFont="1" applyFill="1" applyBorder="1" applyAlignment="1">
      <alignment vertical="center"/>
    </xf>
    <xf numFmtId="166" fontId="13" fillId="0" borderId="114" xfId="0" applyNumberFormat="1" applyFont="1" applyBorder="1" applyAlignment="1">
      <alignment vertical="center"/>
    </xf>
    <xf numFmtId="166" fontId="13" fillId="0" borderId="118" xfId="0" applyNumberFormat="1" applyFont="1" applyBorder="1" applyAlignment="1">
      <alignment vertical="center"/>
    </xf>
    <xf numFmtId="166" fontId="23" fillId="0" borderId="115" xfId="0" applyNumberFormat="1" applyFont="1" applyBorder="1" applyAlignment="1">
      <alignment vertical="center"/>
    </xf>
    <xf numFmtId="166" fontId="13" fillId="4" borderId="139" xfId="0" applyNumberFormat="1" applyFont="1" applyFill="1" applyBorder="1" applyAlignment="1">
      <alignment vertical="center"/>
    </xf>
    <xf numFmtId="166" fontId="13" fillId="6" borderId="139" xfId="0" applyNumberFormat="1" applyFont="1" applyFill="1" applyBorder="1" applyAlignment="1">
      <alignment vertical="center"/>
    </xf>
    <xf numFmtId="0" fontId="13" fillId="4" borderId="212" xfId="0" applyFont="1" applyFill="1" applyBorder="1" applyAlignment="1">
      <alignment vertical="center"/>
    </xf>
    <xf numFmtId="0" fontId="13" fillId="0" borderId="213" xfId="0" applyFont="1" applyBorder="1" applyAlignment="1">
      <alignment vertical="center"/>
    </xf>
    <xf numFmtId="0" fontId="13" fillId="6" borderId="212" xfId="0" applyFont="1" applyFill="1" applyBorder="1" applyAlignment="1">
      <alignment vertical="center"/>
    </xf>
    <xf numFmtId="0" fontId="13" fillId="4" borderId="214" xfId="0" applyFont="1" applyFill="1" applyBorder="1" applyAlignment="1">
      <alignment vertical="center"/>
    </xf>
    <xf numFmtId="0" fontId="10" fillId="0" borderId="215" xfId="0" applyFont="1" applyBorder="1" applyAlignment="1">
      <alignment vertical="center"/>
    </xf>
    <xf numFmtId="0" fontId="13" fillId="6" borderId="214" xfId="0" applyFont="1" applyFill="1" applyBorder="1" applyAlignment="1">
      <alignment vertical="center"/>
    </xf>
    <xf numFmtId="0" fontId="13" fillId="0" borderId="215" xfId="0" applyFont="1" applyBorder="1" applyAlignment="1">
      <alignment vertical="center"/>
    </xf>
    <xf numFmtId="0" fontId="13" fillId="4" borderId="216" xfId="0" applyFont="1" applyFill="1" applyBorder="1" applyAlignment="1">
      <alignment vertical="center"/>
    </xf>
    <xf numFmtId="0" fontId="13" fillId="0" borderId="217" xfId="0" applyFont="1" applyBorder="1" applyAlignment="1">
      <alignment vertical="center"/>
    </xf>
    <xf numFmtId="0" fontId="13" fillId="6" borderId="216" xfId="0" applyFont="1" applyFill="1" applyBorder="1" applyAlignment="1">
      <alignment vertical="center"/>
    </xf>
    <xf numFmtId="0" fontId="46" fillId="0" borderId="0" xfId="0" applyFont="1" applyAlignment="1">
      <alignment vertical="center"/>
    </xf>
    <xf numFmtId="3" fontId="23" fillId="4" borderId="49" xfId="0" applyNumberFormat="1" applyFont="1" applyFill="1" applyBorder="1" applyAlignment="1">
      <alignment vertical="center"/>
    </xf>
    <xf numFmtId="3" fontId="26" fillId="6" borderId="219" xfId="0" applyNumberFormat="1" applyFont="1" applyFill="1" applyBorder="1" applyAlignment="1">
      <alignment vertical="center"/>
    </xf>
    <xf numFmtId="3" fontId="13" fillId="4" borderId="47" xfId="0" applyNumberFormat="1" applyFont="1" applyFill="1" applyBorder="1" applyAlignment="1">
      <alignment vertical="center"/>
    </xf>
    <xf numFmtId="3" fontId="20" fillId="6" borderId="224" xfId="0" applyNumberFormat="1" applyFont="1" applyFill="1" applyBorder="1" applyAlignment="1">
      <alignment vertical="center"/>
    </xf>
    <xf numFmtId="0" fontId="13" fillId="6" borderId="235" xfId="0" applyFont="1" applyFill="1" applyBorder="1" applyAlignment="1">
      <alignment horizontal="left" vertical="center"/>
    </xf>
    <xf numFmtId="3" fontId="23" fillId="6" borderId="236" xfId="0" applyNumberFormat="1" applyFont="1" applyFill="1" applyBorder="1" applyAlignment="1">
      <alignment vertical="center"/>
    </xf>
    <xf numFmtId="0" fontId="13" fillId="6" borderId="237" xfId="0" applyFont="1" applyFill="1" applyBorder="1" applyAlignment="1">
      <alignment horizontal="left" vertical="center"/>
    </xf>
    <xf numFmtId="3" fontId="23" fillId="6" borderId="128" xfId="0" applyNumberFormat="1" applyFont="1" applyFill="1" applyBorder="1" applyAlignment="1">
      <alignment vertical="center"/>
    </xf>
    <xf numFmtId="3" fontId="13" fillId="6" borderId="129" xfId="0" applyNumberFormat="1" applyFont="1" applyFill="1" applyBorder="1" applyAlignment="1">
      <alignment vertical="center"/>
    </xf>
    <xf numFmtId="0" fontId="23" fillId="6" borderId="86" xfId="0" applyFont="1" applyFill="1" applyBorder="1" applyAlignment="1">
      <alignment horizontal="left" vertical="center"/>
    </xf>
    <xf numFmtId="3" fontId="13" fillId="6" borderId="238" xfId="0" applyNumberFormat="1" applyFont="1" applyFill="1" applyBorder="1" applyAlignment="1">
      <alignment vertical="center"/>
    </xf>
    <xf numFmtId="3" fontId="13" fillId="6" borderId="239" xfId="0" applyNumberFormat="1" applyFont="1" applyFill="1" applyBorder="1" applyAlignment="1">
      <alignment vertical="center"/>
    </xf>
    <xf numFmtId="3" fontId="13" fillId="6" borderId="240" xfId="0" applyNumberFormat="1" applyFont="1" applyFill="1" applyBorder="1" applyAlignment="1">
      <alignment vertical="center"/>
    </xf>
    <xf numFmtId="3" fontId="13" fillId="6" borderId="241" xfId="0" applyNumberFormat="1" applyFont="1" applyFill="1" applyBorder="1" applyAlignment="1">
      <alignment vertical="center"/>
    </xf>
    <xf numFmtId="3" fontId="23" fillId="6" borderId="242" xfId="0" applyNumberFormat="1" applyFont="1" applyFill="1" applyBorder="1" applyAlignment="1">
      <alignment vertical="center"/>
    </xf>
    <xf numFmtId="3" fontId="23" fillId="6" borderId="243" xfId="0" applyNumberFormat="1" applyFont="1" applyFill="1" applyBorder="1" applyAlignment="1">
      <alignment vertical="center"/>
    </xf>
    <xf numFmtId="3" fontId="13" fillId="6" borderId="245" xfId="0" applyNumberFormat="1" applyFont="1" applyFill="1" applyBorder="1" applyAlignment="1">
      <alignment vertical="center"/>
    </xf>
    <xf numFmtId="3" fontId="13" fillId="0" borderId="133" xfId="0" applyNumberFormat="1" applyFont="1" applyBorder="1" applyAlignment="1">
      <alignment vertical="center"/>
    </xf>
    <xf numFmtId="3" fontId="13" fillId="0" borderId="142" xfId="0" applyNumberFormat="1" applyFont="1" applyBorder="1" applyAlignment="1">
      <alignment vertical="center"/>
    </xf>
    <xf numFmtId="3" fontId="23" fillId="0" borderId="124" xfId="0" applyNumberFormat="1" applyFont="1" applyBorder="1" applyAlignment="1">
      <alignment vertical="center"/>
    </xf>
    <xf numFmtId="3" fontId="13" fillId="6" borderId="248" xfId="0" applyNumberFormat="1" applyFont="1" applyFill="1" applyBorder="1" applyAlignment="1">
      <alignment vertical="center"/>
    </xf>
    <xf numFmtId="3" fontId="13" fillId="0" borderId="3" xfId="0" applyNumberFormat="1" applyFont="1" applyBorder="1" applyAlignment="1">
      <alignment vertical="center"/>
    </xf>
    <xf numFmtId="3" fontId="13" fillId="0" borderId="80" xfId="0" applyNumberFormat="1" applyFont="1" applyBorder="1" applyAlignment="1">
      <alignment vertical="center"/>
    </xf>
    <xf numFmtId="3" fontId="23" fillId="0" borderId="5" xfId="0" applyNumberFormat="1" applyFont="1" applyBorder="1" applyAlignment="1">
      <alignment vertical="center"/>
    </xf>
    <xf numFmtId="3" fontId="23" fillId="0" borderId="130" xfId="0" applyNumberFormat="1" applyFont="1" applyBorder="1" applyAlignment="1">
      <alignment vertical="center"/>
    </xf>
    <xf numFmtId="3" fontId="23" fillId="6" borderId="130" xfId="0" applyNumberFormat="1" applyFont="1" applyFill="1" applyBorder="1" applyAlignment="1">
      <alignment vertical="center"/>
    </xf>
    <xf numFmtId="0" fontId="47" fillId="2" borderId="153" xfId="0" applyFont="1" applyFill="1" applyBorder="1" applyAlignment="1">
      <alignment horizontal="center" vertical="center"/>
    </xf>
    <xf numFmtId="3" fontId="13" fillId="0" borderId="115" xfId="0" applyNumberFormat="1" applyFont="1" applyBorder="1" applyAlignment="1">
      <alignment vertical="center"/>
    </xf>
    <xf numFmtId="0" fontId="49" fillId="0" borderId="0" xfId="0" applyFont="1" applyAlignment="1">
      <alignment horizontal="left" vertical="center"/>
    </xf>
    <xf numFmtId="164" fontId="13" fillId="0" borderId="1" xfId="0" applyNumberFormat="1" applyFont="1" applyBorder="1" applyAlignment="1">
      <alignment vertical="center"/>
    </xf>
    <xf numFmtId="164" fontId="13" fillId="0" borderId="5" xfId="0" applyNumberFormat="1" applyFont="1" applyBorder="1" applyAlignment="1">
      <alignment vertical="center"/>
    </xf>
    <xf numFmtId="164" fontId="23" fillId="0" borderId="5" xfId="0" applyNumberFormat="1" applyFont="1" applyBorder="1" applyAlignment="1">
      <alignment vertical="center"/>
    </xf>
    <xf numFmtId="164" fontId="23" fillId="4" borderId="5" xfId="0" applyNumberFormat="1" applyFont="1" applyFill="1" applyBorder="1" applyAlignment="1">
      <alignment vertical="center"/>
    </xf>
    <xf numFmtId="164" fontId="23" fillId="4" borderId="95" xfId="0" applyNumberFormat="1" applyFont="1" applyFill="1" applyBorder="1" applyAlignment="1">
      <alignment vertical="center"/>
    </xf>
    <xf numFmtId="3" fontId="13" fillId="0" borderId="1" xfId="0" applyNumberFormat="1" applyFont="1" applyBorder="1" applyAlignment="1">
      <alignment vertical="center"/>
    </xf>
    <xf numFmtId="3" fontId="13" fillId="0" borderId="5" xfId="0" applyNumberFormat="1" applyFont="1" applyBorder="1" applyAlignment="1">
      <alignment vertical="center"/>
    </xf>
    <xf numFmtId="3" fontId="23" fillId="0" borderId="249" xfId="0" applyNumberFormat="1" applyFont="1" applyBorder="1" applyAlignment="1">
      <alignment vertical="center"/>
    </xf>
    <xf numFmtId="164" fontId="13" fillId="6" borderId="250" xfId="0" applyNumberFormat="1" applyFont="1" applyFill="1" applyBorder="1" applyAlignment="1">
      <alignment vertical="center"/>
    </xf>
    <xf numFmtId="164" fontId="20" fillId="6" borderId="250" xfId="0" applyNumberFormat="1" applyFont="1" applyFill="1" applyBorder="1" applyAlignment="1">
      <alignment vertical="center"/>
    </xf>
    <xf numFmtId="164" fontId="13" fillId="6" borderId="251" xfId="0" applyNumberFormat="1" applyFont="1" applyFill="1" applyBorder="1" applyAlignment="1">
      <alignment vertical="center"/>
    </xf>
    <xf numFmtId="164" fontId="20" fillId="6" borderId="252" xfId="0" applyNumberFormat="1" applyFont="1" applyFill="1" applyBorder="1" applyAlignment="1">
      <alignment vertical="center"/>
    </xf>
    <xf numFmtId="164" fontId="13" fillId="6" borderId="253" xfId="0" applyNumberFormat="1" applyFont="1" applyFill="1" applyBorder="1" applyAlignment="1">
      <alignment vertical="center"/>
    </xf>
    <xf numFmtId="164" fontId="13" fillId="6" borderId="127" xfId="0" applyNumberFormat="1" applyFont="1" applyFill="1" applyBorder="1" applyAlignment="1">
      <alignment vertical="center"/>
    </xf>
    <xf numFmtId="166" fontId="13" fillId="6" borderId="256" xfId="0" applyNumberFormat="1" applyFont="1" applyFill="1" applyBorder="1" applyAlignment="1">
      <alignment vertical="center"/>
    </xf>
    <xf numFmtId="166" fontId="13" fillId="6" borderId="138" xfId="0" applyNumberFormat="1" applyFont="1" applyFill="1" applyBorder="1" applyAlignment="1">
      <alignment vertical="center"/>
    </xf>
    <xf numFmtId="166" fontId="13" fillId="6" borderId="257" xfId="0" applyNumberFormat="1" applyFont="1" applyFill="1" applyBorder="1" applyAlignment="1">
      <alignment vertical="center"/>
    </xf>
    <xf numFmtId="166" fontId="20" fillId="6" borderId="258" xfId="0" applyNumberFormat="1" applyFont="1" applyFill="1" applyBorder="1" applyAlignment="1">
      <alignment vertical="center"/>
    </xf>
    <xf numFmtId="166" fontId="13" fillId="6" borderId="259" xfId="0" applyNumberFormat="1" applyFont="1" applyFill="1" applyBorder="1" applyAlignment="1">
      <alignment vertical="center"/>
    </xf>
    <xf numFmtId="166" fontId="20" fillId="6" borderId="104" xfId="0" applyNumberFormat="1" applyFont="1" applyFill="1" applyBorder="1" applyAlignment="1">
      <alignment vertical="center"/>
    </xf>
    <xf numFmtId="166" fontId="13" fillId="6" borderId="260" xfId="0" applyNumberFormat="1" applyFont="1" applyFill="1" applyBorder="1" applyAlignment="1">
      <alignment vertical="center"/>
    </xf>
    <xf numFmtId="166" fontId="13" fillId="6" borderId="103" xfId="0" applyNumberFormat="1" applyFont="1" applyFill="1" applyBorder="1" applyAlignment="1">
      <alignment horizontal="right" vertical="center"/>
    </xf>
    <xf numFmtId="166" fontId="26" fillId="6" borderId="263" xfId="0" applyNumberFormat="1" applyFont="1" applyFill="1" applyBorder="1" applyAlignment="1">
      <alignment vertical="center"/>
    </xf>
    <xf numFmtId="9" fontId="13" fillId="0" borderId="0" xfId="0" applyNumberFormat="1" applyFont="1" applyAlignment="1">
      <alignment vertical="center"/>
    </xf>
    <xf numFmtId="0" fontId="47" fillId="2" borderId="264" xfId="0" applyFont="1" applyFill="1" applyBorder="1" applyAlignment="1">
      <alignment horizontal="center" vertical="center"/>
    </xf>
    <xf numFmtId="0" fontId="48" fillId="2" borderId="265" xfId="0" applyFont="1" applyFill="1" applyBorder="1" applyAlignment="1">
      <alignment horizontal="center" vertical="center"/>
    </xf>
    <xf numFmtId="0" fontId="47" fillId="2" borderId="121" xfId="0" applyFont="1" applyFill="1" applyBorder="1" applyAlignment="1">
      <alignment horizontal="center" vertical="center"/>
    </xf>
    <xf numFmtId="0" fontId="48" fillId="2" borderId="266" xfId="0" applyFont="1" applyFill="1" applyBorder="1" applyAlignment="1">
      <alignment horizontal="center" vertical="center"/>
    </xf>
    <xf numFmtId="166" fontId="13" fillId="6" borderId="267" xfId="0" applyNumberFormat="1" applyFont="1" applyFill="1" applyBorder="1" applyAlignment="1">
      <alignment vertical="center"/>
    </xf>
    <xf numFmtId="166" fontId="13" fillId="6" borderId="268" xfId="0" applyNumberFormat="1" applyFont="1" applyFill="1" applyBorder="1" applyAlignment="1">
      <alignment vertical="center"/>
    </xf>
    <xf numFmtId="166" fontId="13" fillId="6" borderId="269" xfId="0" applyNumberFormat="1" applyFont="1" applyFill="1" applyBorder="1" applyAlignment="1">
      <alignment vertical="center"/>
    </xf>
    <xf numFmtId="166" fontId="13" fillId="6" borderId="270" xfId="0" applyNumberFormat="1" applyFont="1" applyFill="1" applyBorder="1" applyAlignment="1">
      <alignment vertical="center"/>
    </xf>
    <xf numFmtId="166" fontId="13" fillId="6" borderId="271" xfId="0" applyNumberFormat="1" applyFont="1" applyFill="1" applyBorder="1" applyAlignment="1">
      <alignment vertical="center"/>
    </xf>
    <xf numFmtId="166" fontId="13" fillId="6" borderId="272" xfId="0" applyNumberFormat="1" applyFont="1" applyFill="1" applyBorder="1" applyAlignment="1">
      <alignment vertical="center"/>
    </xf>
    <xf numFmtId="166" fontId="13" fillId="6" borderId="237" xfId="0" applyNumberFormat="1" applyFont="1" applyFill="1" applyBorder="1" applyAlignment="1">
      <alignment vertical="center"/>
    </xf>
    <xf numFmtId="166" fontId="13" fillId="6" borderId="267" xfId="0" applyNumberFormat="1" applyFont="1" applyFill="1" applyBorder="1" applyAlignment="1">
      <alignment horizontal="right" vertical="center"/>
    </xf>
    <xf numFmtId="166" fontId="13" fillId="6" borderId="273" xfId="0" applyNumberFormat="1" applyFont="1" applyFill="1" applyBorder="1" applyAlignment="1">
      <alignment horizontal="right" vertical="center"/>
    </xf>
    <xf numFmtId="166" fontId="13" fillId="6" borderId="274" xfId="0" applyNumberFormat="1" applyFont="1" applyFill="1" applyBorder="1" applyAlignment="1">
      <alignment vertical="center"/>
    </xf>
    <xf numFmtId="166" fontId="13" fillId="6" borderId="275" xfId="0" applyNumberFormat="1" applyFont="1" applyFill="1" applyBorder="1" applyAlignment="1">
      <alignment vertical="center"/>
    </xf>
    <xf numFmtId="166" fontId="13" fillId="6" borderId="276" xfId="0" applyNumberFormat="1" applyFont="1" applyFill="1" applyBorder="1" applyAlignment="1">
      <alignment horizontal="right" vertical="center"/>
    </xf>
    <xf numFmtId="166" fontId="13" fillId="6" borderId="269" xfId="0" applyNumberFormat="1" applyFont="1" applyFill="1" applyBorder="1" applyAlignment="1">
      <alignment horizontal="right" vertical="center"/>
    </xf>
    <xf numFmtId="166" fontId="13" fillId="6" borderId="237" xfId="0" applyNumberFormat="1" applyFont="1" applyFill="1" applyBorder="1" applyAlignment="1">
      <alignment horizontal="right" vertical="center"/>
    </xf>
    <xf numFmtId="166" fontId="13" fillId="6" borderId="275" xfId="0" applyNumberFormat="1" applyFont="1" applyFill="1" applyBorder="1" applyAlignment="1">
      <alignment horizontal="right" vertical="center"/>
    </xf>
    <xf numFmtId="166" fontId="23" fillId="6" borderId="277" xfId="0" applyNumberFormat="1" applyFont="1" applyFill="1" applyBorder="1" applyAlignment="1">
      <alignment vertical="center"/>
    </xf>
    <xf numFmtId="166" fontId="23" fillId="6" borderId="271" xfId="0" applyNumberFormat="1" applyFont="1" applyFill="1" applyBorder="1" applyAlignment="1">
      <alignment vertical="center"/>
    </xf>
    <xf numFmtId="166" fontId="23" fillId="6" borderId="270" xfId="0" applyNumberFormat="1" applyFont="1" applyFill="1" applyBorder="1" applyAlignment="1">
      <alignment horizontal="right" vertical="center"/>
    </xf>
    <xf numFmtId="166" fontId="23" fillId="6" borderId="271" xfId="0" applyNumberFormat="1" applyFont="1" applyFill="1" applyBorder="1" applyAlignment="1">
      <alignment horizontal="right" vertical="center"/>
    </xf>
    <xf numFmtId="9" fontId="20" fillId="6" borderId="278" xfId="0" applyNumberFormat="1" applyFont="1" applyFill="1" applyBorder="1"/>
    <xf numFmtId="9" fontId="20" fillId="6" borderId="176" xfId="0" applyNumberFormat="1" applyFont="1" applyFill="1" applyBorder="1"/>
    <xf numFmtId="164" fontId="20" fillId="6" borderId="1" xfId="0" applyNumberFormat="1" applyFont="1" applyFill="1" applyBorder="1" applyAlignment="1">
      <alignment vertical="center"/>
    </xf>
    <xf numFmtId="164" fontId="20" fillId="6" borderId="2" xfId="0" applyNumberFormat="1" applyFont="1" applyFill="1" applyBorder="1" applyAlignment="1">
      <alignment vertical="center"/>
    </xf>
    <xf numFmtId="164" fontId="20" fillId="6" borderId="3" xfId="0" applyNumberFormat="1" applyFont="1" applyFill="1" applyBorder="1" applyAlignment="1">
      <alignment vertical="center"/>
    </xf>
    <xf numFmtId="164" fontId="20" fillId="6" borderId="4" xfId="0" applyNumberFormat="1" applyFont="1" applyFill="1" applyBorder="1" applyAlignment="1">
      <alignment vertical="center"/>
    </xf>
    <xf numFmtId="164" fontId="26" fillId="6" borderId="5" xfId="0" applyNumberFormat="1" applyFont="1" applyFill="1" applyBorder="1" applyAlignment="1">
      <alignment vertical="center"/>
    </xf>
    <xf numFmtId="164" fontId="26" fillId="6" borderId="95" xfId="0" applyNumberFormat="1" applyFont="1" applyFill="1" applyBorder="1" applyAlignment="1">
      <alignment vertical="center"/>
    </xf>
    <xf numFmtId="164" fontId="13" fillId="0" borderId="141" xfId="0" applyNumberFormat="1" applyFont="1" applyBorder="1" applyAlignment="1">
      <alignment vertical="center"/>
    </xf>
    <xf numFmtId="164" fontId="13" fillId="0" borderId="142" xfId="0" applyNumberFormat="1" applyFont="1" applyBorder="1" applyAlignment="1">
      <alignment vertical="center"/>
    </xf>
    <xf numFmtId="164" fontId="13" fillId="0" borderId="283" xfId="0" applyNumberFormat="1" applyFont="1" applyBorder="1" applyAlignment="1">
      <alignment vertical="center"/>
    </xf>
    <xf numFmtId="164" fontId="13" fillId="0" borderId="284" xfId="0" applyNumberFormat="1" applyFont="1" applyBorder="1" applyAlignment="1">
      <alignment vertical="center"/>
    </xf>
    <xf numFmtId="164" fontId="13" fillId="0" borderId="285" xfId="0" applyNumberFormat="1" applyFont="1" applyBorder="1" applyAlignment="1">
      <alignment vertical="center"/>
    </xf>
    <xf numFmtId="164" fontId="13" fillId="0" borderId="286" xfId="0" applyNumberFormat="1" applyFont="1" applyBorder="1" applyAlignment="1">
      <alignment vertical="center"/>
    </xf>
    <xf numFmtId="164" fontId="20" fillId="6" borderId="287" xfId="0" applyNumberFormat="1" applyFont="1" applyFill="1" applyBorder="1" applyAlignment="1">
      <alignment vertical="center"/>
    </xf>
    <xf numFmtId="164" fontId="20" fillId="6" borderId="36" xfId="0" applyNumberFormat="1" applyFont="1" applyFill="1" applyBorder="1" applyAlignment="1">
      <alignment vertical="center"/>
    </xf>
    <xf numFmtId="164" fontId="20" fillId="6" borderId="80" xfId="0" applyNumberFormat="1" applyFont="1" applyFill="1" applyBorder="1" applyAlignment="1">
      <alignment vertical="center"/>
    </xf>
    <xf numFmtId="9" fontId="13" fillId="6" borderId="3" xfId="0" applyNumberFormat="1" applyFont="1" applyFill="1" applyBorder="1" applyAlignment="1">
      <alignment vertical="center"/>
    </xf>
    <xf numFmtId="9" fontId="20" fillId="6" borderId="3" xfId="0" applyNumberFormat="1" applyFont="1" applyFill="1" applyBorder="1" applyAlignment="1">
      <alignment vertical="center"/>
    </xf>
    <xf numFmtId="164" fontId="26" fillId="6" borderId="130" xfId="0" applyNumberFormat="1" applyFont="1" applyFill="1" applyBorder="1" applyAlignment="1">
      <alignment vertical="center"/>
    </xf>
    <xf numFmtId="0" fontId="30" fillId="0" borderId="0" xfId="0" applyFont="1" applyAlignment="1">
      <alignment horizontal="left" vertical="center"/>
    </xf>
    <xf numFmtId="164" fontId="13" fillId="0" borderId="112" xfId="0" applyNumberFormat="1" applyFont="1" applyBorder="1" applyAlignment="1">
      <alignment horizontal="right"/>
    </xf>
    <xf numFmtId="164" fontId="13" fillId="0" borderId="118" xfId="0" applyNumberFormat="1" applyFont="1" applyBorder="1" applyAlignment="1">
      <alignment horizontal="right"/>
    </xf>
    <xf numFmtId="164" fontId="23" fillId="0" borderId="138" xfId="0" applyNumberFormat="1" applyFont="1" applyBorder="1" applyAlignment="1">
      <alignment horizontal="right"/>
    </xf>
    <xf numFmtId="164" fontId="23" fillId="0" borderId="115" xfId="0" applyNumberFormat="1" applyFont="1" applyBorder="1" applyAlignment="1">
      <alignment horizontal="right"/>
    </xf>
    <xf numFmtId="164" fontId="20" fillId="6" borderId="290" xfId="0" applyNumberFormat="1" applyFont="1" applyFill="1" applyBorder="1" applyAlignment="1">
      <alignment horizontal="right" vertical="center"/>
    </xf>
    <xf numFmtId="9" fontId="20" fillId="6" borderId="112" xfId="0" applyNumberFormat="1" applyFont="1" applyFill="1" applyBorder="1" applyAlignment="1">
      <alignment horizontal="right" vertical="center"/>
    </xf>
    <xf numFmtId="164" fontId="20" fillId="6" borderId="291" xfId="0" applyNumberFormat="1" applyFont="1" applyFill="1" applyBorder="1" applyAlignment="1">
      <alignment horizontal="right" vertical="center"/>
    </xf>
    <xf numFmtId="0" fontId="21" fillId="0" borderId="0" xfId="0" applyFont="1" applyAlignment="1">
      <alignment vertical="center"/>
    </xf>
    <xf numFmtId="164" fontId="13" fillId="6" borderId="293" xfId="0" applyNumberFormat="1" applyFont="1" applyFill="1" applyBorder="1" applyAlignment="1">
      <alignment vertical="center"/>
    </xf>
    <xf numFmtId="164" fontId="13" fillId="6" borderId="294" xfId="0" applyNumberFormat="1" applyFont="1" applyFill="1" applyBorder="1" applyAlignment="1">
      <alignment vertical="center"/>
    </xf>
    <xf numFmtId="164" fontId="23" fillId="6" borderId="130" xfId="0" applyNumberFormat="1" applyFont="1" applyFill="1" applyBorder="1" applyAlignment="1">
      <alignment vertical="center"/>
    </xf>
    <xf numFmtId="0" fontId="47" fillId="2" borderId="296" xfId="0" applyFont="1" applyFill="1" applyBorder="1" applyAlignment="1">
      <alignment horizontal="center" vertical="center"/>
    </xf>
    <xf numFmtId="0" fontId="48" fillId="2" borderId="296" xfId="0" applyFont="1" applyFill="1" applyBorder="1" applyAlignment="1">
      <alignment horizontal="center" vertical="center"/>
    </xf>
    <xf numFmtId="164" fontId="13" fillId="0" borderId="297" xfId="0" applyNumberFormat="1" applyFont="1" applyBorder="1" applyAlignment="1">
      <alignment horizontal="right" vertical="center"/>
    </xf>
    <xf numFmtId="164" fontId="13" fillId="0" borderId="298" xfId="0" applyNumberFormat="1" applyFont="1" applyBorder="1" applyAlignment="1">
      <alignment horizontal="right" vertical="center"/>
    </xf>
    <xf numFmtId="164" fontId="20" fillId="6" borderId="298" xfId="0" applyNumberFormat="1" applyFont="1" applyFill="1" applyBorder="1" applyAlignment="1">
      <alignment horizontal="right" vertical="center"/>
    </xf>
    <xf numFmtId="164" fontId="23" fillId="0" borderId="299" xfId="0" applyNumberFormat="1" applyFont="1" applyBorder="1" applyAlignment="1">
      <alignment horizontal="right" vertical="center"/>
    </xf>
    <xf numFmtId="0" fontId="47" fillId="2" borderId="300" xfId="0" applyFont="1" applyFill="1" applyBorder="1" applyAlignment="1">
      <alignment horizontal="center" vertical="center"/>
    </xf>
    <xf numFmtId="0" fontId="48" fillId="2" borderId="300" xfId="0" applyFont="1" applyFill="1" applyBorder="1" applyAlignment="1">
      <alignment horizontal="center" vertical="center"/>
    </xf>
    <xf numFmtId="9" fontId="13" fillId="6" borderId="133" xfId="0" applyNumberFormat="1" applyFont="1" applyFill="1" applyBorder="1" applyAlignment="1">
      <alignment horizontal="right" vertical="center"/>
    </xf>
    <xf numFmtId="9" fontId="13" fillId="6" borderId="303" xfId="0" applyNumberFormat="1" applyFont="1" applyFill="1" applyBorder="1" applyAlignment="1">
      <alignment horizontal="right" vertical="center"/>
    </xf>
    <xf numFmtId="9" fontId="20" fillId="6" borderId="304" xfId="0" applyNumberFormat="1" applyFont="1" applyFill="1" applyBorder="1" applyAlignment="1">
      <alignment horizontal="right" vertical="center"/>
    </xf>
    <xf numFmtId="9" fontId="13" fillId="6" borderId="3" xfId="0" applyNumberFormat="1" applyFont="1" applyFill="1" applyBorder="1" applyAlignment="1">
      <alignment horizontal="right" vertical="center"/>
    </xf>
    <xf numFmtId="9" fontId="13" fillId="6" borderId="306" xfId="0" applyNumberFormat="1" applyFont="1" applyFill="1" applyBorder="1" applyAlignment="1">
      <alignment horizontal="right" vertical="center"/>
    </xf>
    <xf numFmtId="9" fontId="20" fillId="6" borderId="307" xfId="0" applyNumberFormat="1" applyFont="1" applyFill="1" applyBorder="1" applyAlignment="1">
      <alignment horizontal="right" vertical="center"/>
    </xf>
    <xf numFmtId="164" fontId="13" fillId="6" borderId="308" xfId="0" applyNumberFormat="1" applyFont="1" applyFill="1" applyBorder="1" applyAlignment="1">
      <alignment horizontal="right" vertical="center"/>
    </xf>
    <xf numFmtId="164" fontId="13" fillId="6" borderId="309" xfId="0" applyNumberFormat="1" applyFont="1" applyFill="1" applyBorder="1" applyAlignment="1">
      <alignment horizontal="right" vertical="center"/>
    </xf>
    <xf numFmtId="0" fontId="23" fillId="6" borderId="310" xfId="0" applyFont="1" applyFill="1" applyBorder="1" applyAlignment="1">
      <alignment horizontal="right" vertical="center"/>
    </xf>
    <xf numFmtId="9" fontId="23" fillId="6" borderId="5" xfId="0" applyNumberFormat="1" applyFont="1" applyFill="1" applyBorder="1" applyAlignment="1">
      <alignment horizontal="right" vertical="center"/>
    </xf>
    <xf numFmtId="9" fontId="23" fillId="6" borderId="311" xfId="0" applyNumberFormat="1" applyFont="1" applyFill="1" applyBorder="1" applyAlignment="1">
      <alignment horizontal="right" vertical="center"/>
    </xf>
    <xf numFmtId="9" fontId="26" fillId="6" borderId="312" xfId="0" applyNumberFormat="1" applyFont="1" applyFill="1" applyBorder="1" applyAlignment="1">
      <alignment horizontal="right" vertical="center"/>
    </xf>
    <xf numFmtId="0" fontId="50" fillId="2" borderId="121" xfId="0" applyFont="1" applyFill="1" applyBorder="1" applyAlignment="1">
      <alignment horizontal="center" vertical="center"/>
    </xf>
    <xf numFmtId="3" fontId="13" fillId="0" borderId="141" xfId="0" applyNumberFormat="1" applyFont="1" applyBorder="1" applyAlignment="1">
      <alignment horizontal="right" vertical="center"/>
    </xf>
    <xf numFmtId="3" fontId="13" fillId="0" borderId="142" xfId="0" applyNumberFormat="1" applyFont="1" applyBorder="1" applyAlignment="1">
      <alignment horizontal="right" vertical="center"/>
    </xf>
    <xf numFmtId="4" fontId="13" fillId="6" borderId="3" xfId="0" applyNumberFormat="1" applyFont="1" applyFill="1" applyBorder="1" applyAlignment="1">
      <alignment horizontal="right" vertical="center"/>
    </xf>
    <xf numFmtId="4" fontId="13" fillId="6" borderId="80" xfId="0" applyNumberFormat="1" applyFont="1" applyFill="1" applyBorder="1" applyAlignment="1">
      <alignment horizontal="right" vertical="center"/>
    </xf>
    <xf numFmtId="4" fontId="23" fillId="6" borderId="4" xfId="0" applyNumberFormat="1" applyFont="1" applyFill="1" applyBorder="1" applyAlignment="1">
      <alignment horizontal="right" vertical="center"/>
    </xf>
    <xf numFmtId="3" fontId="13" fillId="6" borderId="5" xfId="0" applyNumberFormat="1" applyFont="1" applyFill="1" applyBorder="1" applyAlignment="1">
      <alignment horizontal="right" vertical="center"/>
    </xf>
    <xf numFmtId="3" fontId="13" fillId="6" borderId="130" xfId="0" applyNumberFormat="1" applyFont="1" applyFill="1" applyBorder="1" applyAlignment="1">
      <alignment horizontal="right" vertical="center"/>
    </xf>
    <xf numFmtId="3" fontId="23" fillId="6" borderId="95" xfId="0" applyNumberFormat="1" applyFont="1" applyFill="1" applyBorder="1" applyAlignment="1">
      <alignment horizontal="right" vertical="center"/>
    </xf>
    <xf numFmtId="0" fontId="24" fillId="0" borderId="0" xfId="0" applyFont="1" applyAlignment="1">
      <alignment horizontal="left" vertical="center" wrapText="1"/>
    </xf>
    <xf numFmtId="0" fontId="50" fillId="2" borderId="96" xfId="0" applyFont="1" applyFill="1" applyBorder="1" applyAlignment="1">
      <alignment horizontal="center" vertical="center"/>
    </xf>
    <xf numFmtId="3" fontId="13" fillId="4" borderId="136" xfId="0" applyNumberFormat="1" applyFont="1" applyFill="1" applyBorder="1" applyAlignment="1">
      <alignment horizontal="right" vertical="center"/>
    </xf>
    <xf numFmtId="0" fontId="47" fillId="2" borderId="315" xfId="0" applyFont="1" applyFill="1" applyBorder="1" applyAlignment="1">
      <alignment horizontal="center" vertical="center"/>
    </xf>
    <xf numFmtId="4" fontId="13" fillId="0" borderId="3" xfId="0" applyNumberFormat="1" applyFont="1" applyBorder="1" applyAlignment="1">
      <alignment vertical="center"/>
    </xf>
    <xf numFmtId="2" fontId="21" fillId="0" borderId="0" xfId="0" applyNumberFormat="1" applyFont="1"/>
    <xf numFmtId="4" fontId="20" fillId="6" borderId="3" xfId="0" applyNumberFormat="1" applyFont="1" applyFill="1" applyBorder="1" applyAlignment="1">
      <alignment vertical="center"/>
    </xf>
    <xf numFmtId="4" fontId="20" fillId="6" borderId="4" xfId="0" applyNumberFormat="1" applyFont="1" applyFill="1" applyBorder="1" applyAlignment="1">
      <alignment vertical="center"/>
    </xf>
    <xf numFmtId="2" fontId="13" fillId="0" borderId="0" xfId="0" applyNumberFormat="1" applyFont="1" applyAlignment="1">
      <alignment vertical="center"/>
    </xf>
    <xf numFmtId="4" fontId="13" fillId="0" borderId="5" xfId="0" applyNumberFormat="1" applyFont="1" applyBorder="1" applyAlignment="1">
      <alignment vertical="center"/>
    </xf>
    <xf numFmtId="0" fontId="32" fillId="0" borderId="0" xfId="0" applyFont="1" applyAlignment="1">
      <alignment vertical="center"/>
    </xf>
    <xf numFmtId="0" fontId="55" fillId="0" borderId="0" xfId="0" applyFont="1"/>
    <xf numFmtId="4" fontId="20" fillId="6" borderId="5" xfId="0" applyNumberFormat="1" applyFont="1" applyFill="1" applyBorder="1" applyAlignment="1">
      <alignment vertical="center"/>
    </xf>
    <xf numFmtId="4" fontId="20" fillId="6" borderId="95" xfId="0" applyNumberFormat="1" applyFont="1" applyFill="1" applyBorder="1" applyAlignment="1">
      <alignment vertical="center"/>
    </xf>
    <xf numFmtId="3" fontId="10" fillId="0" borderId="0" xfId="0" applyNumberFormat="1" applyFont="1" applyAlignment="1">
      <alignment vertical="center"/>
    </xf>
    <xf numFmtId="164" fontId="13" fillId="0" borderId="316" xfId="0" applyNumberFormat="1" applyFont="1" applyBorder="1" applyAlignment="1">
      <alignment vertical="center"/>
    </xf>
    <xf numFmtId="164" fontId="13" fillId="6" borderId="317" xfId="0" applyNumberFormat="1" applyFont="1" applyFill="1" applyBorder="1" applyAlignment="1">
      <alignment vertical="center"/>
    </xf>
    <xf numFmtId="164" fontId="13" fillId="4" borderId="319" xfId="0" applyNumberFormat="1" applyFont="1" applyFill="1" applyBorder="1" applyAlignment="1">
      <alignment horizontal="right" vertical="center"/>
    </xf>
    <xf numFmtId="164" fontId="20" fillId="6" borderId="320" xfId="0" applyNumberFormat="1" applyFont="1" applyFill="1" applyBorder="1" applyAlignment="1">
      <alignment horizontal="right" vertical="center"/>
    </xf>
    <xf numFmtId="164" fontId="13" fillId="0" borderId="321" xfId="0" applyNumberFormat="1" applyFont="1" applyBorder="1" applyAlignment="1">
      <alignment vertical="center"/>
    </xf>
    <xf numFmtId="164" fontId="13" fillId="6" borderId="322" xfId="0" applyNumberFormat="1" applyFont="1" applyFill="1" applyBorder="1" applyAlignment="1">
      <alignment vertical="center"/>
    </xf>
    <xf numFmtId="164" fontId="13" fillId="0" borderId="323" xfId="0" applyNumberFormat="1" applyFont="1" applyBorder="1" applyAlignment="1">
      <alignment vertical="center"/>
    </xf>
    <xf numFmtId="164" fontId="13" fillId="4" borderId="324" xfId="0" applyNumberFormat="1" applyFont="1" applyFill="1" applyBorder="1" applyAlignment="1">
      <alignment vertical="center"/>
    </xf>
    <xf numFmtId="164" fontId="20" fillId="6" borderId="10" xfId="0" applyNumberFormat="1" applyFont="1" applyFill="1" applyBorder="1" applyAlignment="1">
      <alignment vertical="center"/>
    </xf>
    <xf numFmtId="164" fontId="23" fillId="0" borderId="325" xfId="0" applyNumberFormat="1" applyFont="1" applyBorder="1" applyAlignment="1">
      <alignment vertical="center"/>
    </xf>
    <xf numFmtId="164" fontId="23" fillId="6" borderId="326" xfId="0" applyNumberFormat="1" applyFont="1" applyFill="1" applyBorder="1" applyAlignment="1">
      <alignment vertical="center"/>
    </xf>
    <xf numFmtId="164" fontId="23" fillId="0" borderId="327" xfId="0" applyNumberFormat="1" applyFont="1" applyBorder="1" applyAlignment="1">
      <alignment vertical="center"/>
    </xf>
    <xf numFmtId="164" fontId="23" fillId="4" borderId="328" xfId="0" applyNumberFormat="1" applyFont="1" applyFill="1" applyBorder="1" applyAlignment="1">
      <alignment vertical="center"/>
    </xf>
    <xf numFmtId="164" fontId="26" fillId="6" borderId="329" xfId="0" applyNumberFormat="1" applyFont="1" applyFill="1" applyBorder="1" applyAlignment="1">
      <alignment vertical="center"/>
    </xf>
    <xf numFmtId="0" fontId="13" fillId="6" borderId="269" xfId="0" applyFont="1" applyFill="1" applyBorder="1" applyAlignment="1">
      <alignment horizontal="left" vertical="center"/>
    </xf>
    <xf numFmtId="3" fontId="23" fillId="6" borderId="112" xfId="0" applyNumberFormat="1" applyFont="1" applyFill="1" applyBorder="1" applyAlignment="1">
      <alignment vertical="center"/>
    </xf>
    <xf numFmtId="3" fontId="23" fillId="0" borderId="112" xfId="0" applyNumberFormat="1" applyFont="1" applyBorder="1" applyAlignment="1">
      <alignment vertical="center"/>
    </xf>
    <xf numFmtId="3" fontId="20" fillId="6" borderId="333" xfId="0" applyNumberFormat="1" applyFont="1" applyFill="1" applyBorder="1" applyAlignment="1">
      <alignment horizontal="right" vertical="center"/>
    </xf>
    <xf numFmtId="0" fontId="30" fillId="0" borderId="0" xfId="0" applyFont="1" applyAlignment="1">
      <alignment vertical="center"/>
    </xf>
    <xf numFmtId="0" fontId="47" fillId="2" borderId="335" xfId="0" applyFont="1" applyFill="1" applyBorder="1" applyAlignment="1">
      <alignment horizontal="center" vertical="center"/>
    </xf>
    <xf numFmtId="3" fontId="13" fillId="0" borderId="303" xfId="0" applyNumberFormat="1" applyFont="1" applyBorder="1" applyAlignment="1">
      <alignment vertical="center"/>
    </xf>
    <xf numFmtId="3" fontId="20" fillId="6" borderId="336" xfId="0" applyNumberFormat="1" applyFont="1" applyFill="1" applyBorder="1" applyAlignment="1">
      <alignment vertical="center"/>
    </xf>
    <xf numFmtId="3" fontId="20" fillId="6" borderId="126" xfId="0" applyNumberFormat="1" applyFont="1" applyFill="1" applyBorder="1" applyAlignment="1">
      <alignment vertical="center"/>
    </xf>
    <xf numFmtId="3" fontId="13" fillId="0" borderId="306" xfId="0" applyNumberFormat="1" applyFont="1" applyBorder="1" applyAlignment="1">
      <alignment vertical="center"/>
    </xf>
    <xf numFmtId="3" fontId="20" fillId="6" borderId="237" xfId="0" applyNumberFormat="1" applyFont="1" applyFill="1" applyBorder="1" applyAlignment="1">
      <alignment vertical="center"/>
    </xf>
    <xf numFmtId="3" fontId="20" fillId="6" borderId="129" xfId="0" applyNumberFormat="1" applyFont="1" applyFill="1" applyBorder="1" applyAlignment="1">
      <alignment vertical="center"/>
    </xf>
    <xf numFmtId="3" fontId="13" fillId="0" borderId="311" xfId="0" applyNumberFormat="1" applyFont="1" applyBorder="1" applyAlignment="1">
      <alignment vertical="center"/>
    </xf>
    <xf numFmtId="3" fontId="20" fillId="6" borderId="86" xfId="0" applyNumberFormat="1" applyFont="1" applyFill="1" applyBorder="1" applyAlignment="1">
      <alignment vertical="center"/>
    </xf>
    <xf numFmtId="3" fontId="20" fillId="6" borderId="132" xfId="0" applyNumberFormat="1" applyFont="1" applyFill="1" applyBorder="1" applyAlignment="1">
      <alignment vertical="center"/>
    </xf>
    <xf numFmtId="3" fontId="13" fillId="0" borderId="137" xfId="0" applyNumberFormat="1" applyFont="1" applyBorder="1" applyAlignment="1">
      <alignment vertical="center"/>
    </xf>
    <xf numFmtId="3" fontId="31" fillId="0" borderId="0" xfId="0" applyNumberFormat="1" applyFont="1" applyAlignment="1">
      <alignment vertical="center"/>
    </xf>
    <xf numFmtId="0" fontId="48" fillId="2" borderId="338" xfId="0" applyFont="1" applyFill="1" applyBorder="1" applyAlignment="1">
      <alignment horizontal="center" vertical="center" wrapText="1"/>
    </xf>
    <xf numFmtId="0" fontId="13" fillId="0" borderId="0" xfId="0" applyFont="1"/>
    <xf numFmtId="3" fontId="13" fillId="6" borderId="340" xfId="0" applyNumberFormat="1" applyFont="1" applyFill="1" applyBorder="1" applyAlignment="1">
      <alignment horizontal="right" wrapText="1"/>
    </xf>
    <xf numFmtId="3" fontId="13" fillId="6" borderId="341" xfId="0" applyNumberFormat="1" applyFont="1" applyFill="1" applyBorder="1" applyAlignment="1">
      <alignment horizontal="right" wrapText="1"/>
    </xf>
    <xf numFmtId="3" fontId="13" fillId="6" borderId="342" xfId="0" applyNumberFormat="1" applyFont="1" applyFill="1" applyBorder="1" applyAlignment="1">
      <alignment horizontal="right" wrapText="1"/>
    </xf>
    <xf numFmtId="3" fontId="13" fillId="6" borderId="343" xfId="0" applyNumberFormat="1" applyFont="1" applyFill="1" applyBorder="1" applyAlignment="1">
      <alignment horizontal="right" wrapText="1"/>
    </xf>
    <xf numFmtId="3" fontId="13" fillId="6" borderId="344" xfId="0" applyNumberFormat="1" applyFont="1" applyFill="1" applyBorder="1" applyAlignment="1">
      <alignment horizontal="right" wrapText="1"/>
    </xf>
    <xf numFmtId="3" fontId="23" fillId="6" borderId="346" xfId="0" applyNumberFormat="1" applyFont="1" applyFill="1" applyBorder="1" applyAlignment="1">
      <alignment horizontal="right" wrapText="1"/>
    </xf>
    <xf numFmtId="3" fontId="23" fillId="6" borderId="347" xfId="0" applyNumberFormat="1" applyFont="1" applyFill="1" applyBorder="1" applyAlignment="1">
      <alignment horizontal="right" wrapText="1"/>
    </xf>
    <xf numFmtId="3" fontId="23" fillId="6" borderId="350" xfId="0" applyNumberFormat="1" applyFont="1" applyFill="1" applyBorder="1" applyAlignment="1">
      <alignment horizontal="right" wrapText="1"/>
    </xf>
    <xf numFmtId="3" fontId="23" fillId="6" borderId="351" xfId="0" applyNumberFormat="1" applyFont="1" applyFill="1" applyBorder="1" applyAlignment="1">
      <alignment horizontal="right" wrapText="1"/>
    </xf>
    <xf numFmtId="0" fontId="47" fillId="2" borderId="355" xfId="0" applyFont="1" applyFill="1" applyBorder="1" applyAlignment="1">
      <alignment horizontal="center" vertical="center" wrapText="1"/>
    </xf>
    <xf numFmtId="4" fontId="23" fillId="0" borderId="137" xfId="0" applyNumberFormat="1" applyFont="1" applyBorder="1" applyAlignment="1">
      <alignment vertical="center"/>
    </xf>
    <xf numFmtId="4" fontId="23" fillId="6" borderId="139" xfId="0" applyNumberFormat="1" applyFont="1" applyFill="1" applyBorder="1" applyAlignment="1">
      <alignment vertical="center"/>
    </xf>
    <xf numFmtId="4" fontId="23" fillId="0" borderId="112" xfId="0" applyNumberFormat="1" applyFont="1" applyBorder="1" applyAlignment="1">
      <alignment vertical="center"/>
    </xf>
    <xf numFmtId="4" fontId="23" fillId="0" borderId="118" xfId="0" applyNumberFormat="1" applyFont="1" applyBorder="1" applyAlignment="1">
      <alignment vertical="center"/>
    </xf>
    <xf numFmtId="3" fontId="13" fillId="0" borderId="112" xfId="0" applyNumberFormat="1" applyFont="1" applyBorder="1" applyAlignment="1">
      <alignment vertical="center"/>
    </xf>
    <xf numFmtId="3" fontId="13" fillId="0" borderId="138" xfId="0" applyNumberFormat="1" applyFont="1" applyBorder="1" applyAlignment="1">
      <alignment vertical="center"/>
    </xf>
    <xf numFmtId="0" fontId="48" fillId="2" borderId="335" xfId="0" applyFont="1" applyFill="1" applyBorder="1" applyAlignment="1">
      <alignment horizontal="center" vertical="center"/>
    </xf>
    <xf numFmtId="3" fontId="13" fillId="0" borderId="123" xfId="0" applyNumberFormat="1" applyFont="1" applyBorder="1" applyAlignment="1">
      <alignment vertical="center"/>
    </xf>
    <xf numFmtId="3" fontId="13" fillId="0" borderId="134" xfId="0" applyNumberFormat="1" applyFont="1" applyBorder="1" applyAlignment="1">
      <alignment vertical="center"/>
    </xf>
    <xf numFmtId="3" fontId="23" fillId="0" borderId="306" xfId="0" applyNumberFormat="1" applyFont="1" applyBorder="1" applyAlignment="1">
      <alignment vertical="center"/>
    </xf>
    <xf numFmtId="3" fontId="23" fillId="0" borderId="80" xfId="0" applyNumberFormat="1" applyFont="1" applyBorder="1" applyAlignment="1">
      <alignment vertical="center"/>
    </xf>
    <xf numFmtId="9" fontId="13" fillId="0" borderId="81" xfId="0" applyNumberFormat="1" applyFont="1" applyBorder="1" applyAlignment="1">
      <alignment vertical="center"/>
    </xf>
    <xf numFmtId="9" fontId="13" fillId="0" borderId="311" xfId="0" applyNumberFormat="1" applyFont="1" applyBorder="1" applyAlignment="1">
      <alignment vertical="center"/>
    </xf>
    <xf numFmtId="9" fontId="13" fillId="0" borderId="130" xfId="0" applyNumberFormat="1" applyFont="1" applyBorder="1" applyAlignment="1">
      <alignment vertical="center"/>
    </xf>
    <xf numFmtId="0" fontId="47" fillId="2" borderId="356" xfId="0" applyFont="1" applyFill="1" applyBorder="1" applyAlignment="1">
      <alignment horizontal="center" vertical="center"/>
    </xf>
    <xf numFmtId="3" fontId="13" fillId="0" borderId="125" xfId="0" applyNumberFormat="1" applyFont="1" applyBorder="1" applyAlignment="1">
      <alignment vertical="center"/>
    </xf>
    <xf numFmtId="3" fontId="13" fillId="0" borderId="128" xfId="0" applyNumberFormat="1" applyFont="1" applyBorder="1" applyAlignment="1">
      <alignment vertical="center"/>
    </xf>
    <xf numFmtId="164" fontId="13" fillId="0" borderId="82" xfId="0" applyNumberFormat="1" applyFont="1" applyBorder="1" applyAlignment="1">
      <alignment vertical="center"/>
    </xf>
    <xf numFmtId="3" fontId="23" fillId="0" borderId="134" xfId="0" applyNumberFormat="1" applyFont="1" applyBorder="1" applyAlignment="1">
      <alignment vertical="center"/>
    </xf>
    <xf numFmtId="3" fontId="23" fillId="0" borderId="125" xfId="0" applyNumberFormat="1" applyFont="1" applyBorder="1" applyAlignment="1">
      <alignment vertical="center"/>
    </xf>
    <xf numFmtId="0" fontId="48" fillId="2" borderId="358" xfId="0" applyFont="1" applyFill="1" applyBorder="1" applyAlignment="1">
      <alignment horizontal="center" vertical="center"/>
    </xf>
    <xf numFmtId="0" fontId="47" fillId="2" borderId="359" xfId="0" applyFont="1" applyFill="1" applyBorder="1" applyAlignment="1">
      <alignment horizontal="center" vertical="center"/>
    </xf>
    <xf numFmtId="0" fontId="47" fillId="2" borderId="360" xfId="0" applyFont="1" applyFill="1" applyBorder="1" applyAlignment="1">
      <alignment horizontal="center" vertical="center"/>
    </xf>
    <xf numFmtId="166" fontId="20" fillId="6" borderId="361" xfId="0" applyNumberFormat="1" applyFont="1" applyFill="1" applyBorder="1" applyAlignment="1">
      <alignment vertical="center"/>
    </xf>
    <xf numFmtId="166" fontId="20" fillId="6" borderId="362" xfId="0" applyNumberFormat="1" applyFont="1" applyFill="1" applyBorder="1" applyAlignment="1">
      <alignment vertical="center"/>
    </xf>
    <xf numFmtId="166" fontId="20" fillId="6" borderId="363" xfId="0" applyNumberFormat="1" applyFont="1" applyFill="1" applyBorder="1" applyAlignment="1">
      <alignment vertical="center"/>
    </xf>
    <xf numFmtId="166" fontId="20" fillId="6" borderId="364" xfId="0" applyNumberFormat="1" applyFont="1" applyFill="1" applyBorder="1" applyAlignment="1">
      <alignment vertical="center"/>
    </xf>
    <xf numFmtId="166" fontId="20" fillId="6" borderId="207" xfId="0" applyNumberFormat="1" applyFont="1" applyFill="1" applyBorder="1" applyAlignment="1">
      <alignment vertical="center"/>
    </xf>
    <xf numFmtId="166" fontId="20" fillId="6" borderId="287" xfId="0" applyNumberFormat="1" applyFont="1" applyFill="1" applyBorder="1" applyAlignment="1">
      <alignment vertical="center"/>
    </xf>
    <xf numFmtId="166" fontId="20" fillId="6" borderId="36" xfId="0" applyNumberFormat="1" applyFont="1" applyFill="1" applyBorder="1" applyAlignment="1">
      <alignment vertical="center"/>
    </xf>
    <xf numFmtId="166" fontId="20" fillId="6" borderId="10" xfId="0" applyNumberFormat="1" applyFont="1" applyFill="1" applyBorder="1" applyAlignment="1">
      <alignment vertical="center"/>
    </xf>
    <xf numFmtId="166" fontId="20" fillId="6" borderId="365" xfId="0" applyNumberFormat="1" applyFont="1" applyFill="1" applyBorder="1" applyAlignment="1">
      <alignment vertical="center"/>
    </xf>
    <xf numFmtId="166" fontId="20" fillId="6" borderId="366" xfId="0" applyNumberFormat="1" applyFont="1" applyFill="1" applyBorder="1" applyAlignment="1">
      <alignment vertical="center"/>
    </xf>
    <xf numFmtId="166" fontId="20" fillId="6" borderId="208" xfId="0" applyNumberFormat="1" applyFont="1" applyFill="1" applyBorder="1" applyAlignment="1">
      <alignment vertical="center"/>
    </xf>
    <xf numFmtId="166" fontId="20" fillId="6" borderId="329" xfId="0" applyNumberFormat="1" applyFont="1" applyFill="1" applyBorder="1" applyAlignment="1">
      <alignment vertical="center"/>
    </xf>
    <xf numFmtId="0" fontId="47" fillId="2" borderId="367" xfId="0" applyFont="1" applyFill="1" applyBorder="1" applyAlignment="1">
      <alignment horizontal="center" vertical="center"/>
    </xf>
    <xf numFmtId="166" fontId="13" fillId="6" borderId="369" xfId="0" applyNumberFormat="1" applyFont="1" applyFill="1" applyBorder="1" applyAlignment="1">
      <alignment vertical="center"/>
    </xf>
    <xf numFmtId="166" fontId="13" fillId="6" borderId="370" xfId="0" applyNumberFormat="1" applyFont="1" applyFill="1" applyBorder="1" applyAlignment="1">
      <alignment vertical="center"/>
    </xf>
    <xf numFmtId="166" fontId="13" fillId="6" borderId="371" xfId="0" applyNumberFormat="1" applyFont="1" applyFill="1" applyBorder="1" applyAlignment="1">
      <alignment vertical="center"/>
    </xf>
    <xf numFmtId="166" fontId="13" fillId="6" borderId="372" xfId="0" applyNumberFormat="1" applyFont="1" applyFill="1" applyBorder="1" applyAlignment="1">
      <alignment vertical="center"/>
    </xf>
    <xf numFmtId="166" fontId="13" fillId="6" borderId="148" xfId="0" applyNumberFormat="1" applyFont="1" applyFill="1" applyBorder="1" applyAlignment="1">
      <alignment vertical="center"/>
    </xf>
    <xf numFmtId="166" fontId="13" fillId="6" borderId="373" xfId="0" applyNumberFormat="1" applyFont="1" applyFill="1" applyBorder="1" applyAlignment="1">
      <alignment vertical="center"/>
    </xf>
    <xf numFmtId="166" fontId="13" fillId="6" borderId="129" xfId="0" applyNumberFormat="1" applyFont="1" applyFill="1" applyBorder="1" applyAlignment="1">
      <alignment vertical="center"/>
    </xf>
    <xf numFmtId="166" fontId="13" fillId="6" borderId="4" xfId="0" applyNumberFormat="1" applyFont="1" applyFill="1" applyBorder="1" applyAlignment="1">
      <alignment vertical="center"/>
    </xf>
    <xf numFmtId="166" fontId="23" fillId="6" borderId="132" xfId="0" applyNumberFormat="1" applyFont="1" applyFill="1" applyBorder="1" applyAlignment="1">
      <alignment vertical="center"/>
    </xf>
    <xf numFmtId="166" fontId="23" fillId="6" borderId="150" xfId="0" applyNumberFormat="1" applyFont="1" applyFill="1" applyBorder="1" applyAlignment="1">
      <alignment vertical="center"/>
    </xf>
    <xf numFmtId="166" fontId="23" fillId="6" borderId="374" xfId="0" applyNumberFormat="1" applyFont="1" applyFill="1" applyBorder="1" applyAlignment="1">
      <alignment vertical="center"/>
    </xf>
    <xf numFmtId="166" fontId="23" fillId="6" borderId="95" xfId="0" applyNumberFormat="1" applyFont="1" applyFill="1" applyBorder="1" applyAlignment="1">
      <alignment vertical="center"/>
    </xf>
    <xf numFmtId="166" fontId="13" fillId="6" borderId="375" xfId="0" applyNumberFormat="1" applyFont="1" applyFill="1" applyBorder="1" applyAlignment="1">
      <alignment vertical="center"/>
    </xf>
    <xf numFmtId="166" fontId="13" fillId="6" borderId="376" xfId="0" applyNumberFormat="1" applyFont="1" applyFill="1" applyBorder="1" applyAlignment="1">
      <alignment vertical="center"/>
    </xf>
    <xf numFmtId="166" fontId="13" fillId="6" borderId="378" xfId="0" applyNumberFormat="1" applyFont="1" applyFill="1" applyBorder="1" applyAlignment="1">
      <alignment vertical="center"/>
    </xf>
    <xf numFmtId="166" fontId="13" fillId="6" borderId="379" xfId="0" applyNumberFormat="1" applyFont="1" applyFill="1" applyBorder="1" applyAlignment="1">
      <alignment vertical="center"/>
    </xf>
    <xf numFmtId="166" fontId="13" fillId="6" borderId="380" xfId="0" applyNumberFormat="1" applyFont="1" applyFill="1" applyBorder="1" applyAlignment="1">
      <alignment vertical="center"/>
    </xf>
    <xf numFmtId="166" fontId="13" fillId="6" borderId="381" xfId="0" applyNumberFormat="1" applyFont="1" applyFill="1" applyBorder="1" applyAlignment="1">
      <alignment vertical="center"/>
    </xf>
    <xf numFmtId="166" fontId="13" fillId="6" borderId="382" xfId="0" applyNumberFormat="1" applyFont="1" applyFill="1" applyBorder="1" applyAlignment="1">
      <alignment vertical="center"/>
    </xf>
    <xf numFmtId="166" fontId="13" fillId="6" borderId="383" xfId="0" applyNumberFormat="1" applyFont="1" applyFill="1" applyBorder="1" applyAlignment="1">
      <alignment vertical="center"/>
    </xf>
    <xf numFmtId="166" fontId="13" fillId="6" borderId="3" xfId="0" applyNumberFormat="1" applyFont="1" applyFill="1" applyBorder="1" applyAlignment="1">
      <alignment vertical="center"/>
    </xf>
    <xf numFmtId="166" fontId="23" fillId="6" borderId="5" xfId="0" applyNumberFormat="1" applyFont="1" applyFill="1" applyBorder="1" applyAlignment="1">
      <alignment vertical="center"/>
    </xf>
    <xf numFmtId="166" fontId="23" fillId="6" borderId="374" xfId="0" applyNumberFormat="1" applyFont="1" applyFill="1" applyBorder="1" applyAlignment="1">
      <alignment horizontal="right" vertical="center"/>
    </xf>
    <xf numFmtId="166" fontId="13" fillId="0" borderId="1" xfId="0" applyNumberFormat="1" applyFont="1" applyBorder="1" applyAlignment="1">
      <alignment vertical="center"/>
    </xf>
    <xf numFmtId="166" fontId="13" fillId="0" borderId="385" xfId="0" applyNumberFormat="1" applyFont="1" applyBorder="1" applyAlignment="1">
      <alignment vertical="center"/>
    </xf>
    <xf numFmtId="166" fontId="20" fillId="6" borderId="386" xfId="0" applyNumberFormat="1" applyFont="1" applyFill="1" applyBorder="1" applyAlignment="1">
      <alignment vertical="center"/>
    </xf>
    <xf numFmtId="166" fontId="13" fillId="6" borderId="387" xfId="0" applyNumberFormat="1" applyFont="1" applyFill="1" applyBorder="1" applyAlignment="1">
      <alignment vertical="center"/>
    </xf>
    <xf numFmtId="166" fontId="13" fillId="6" borderId="2" xfId="0" applyNumberFormat="1" applyFont="1" applyFill="1" applyBorder="1" applyAlignment="1">
      <alignment vertical="center"/>
    </xf>
    <xf numFmtId="166" fontId="20" fillId="6" borderId="4" xfId="0" applyNumberFormat="1" applyFont="1" applyFill="1" applyBorder="1" applyAlignment="1">
      <alignment vertical="center"/>
    </xf>
    <xf numFmtId="166" fontId="13" fillId="0" borderId="3" xfId="0" applyNumberFormat="1" applyFont="1" applyBorder="1" applyAlignment="1">
      <alignment vertical="center"/>
    </xf>
    <xf numFmtId="166" fontId="13" fillId="0" borderId="148" xfId="0" applyNumberFormat="1" applyFont="1" applyBorder="1" applyAlignment="1">
      <alignment vertical="center"/>
    </xf>
    <xf numFmtId="4" fontId="20" fillId="6" borderId="373" xfId="0" applyNumberFormat="1" applyFont="1" applyFill="1" applyBorder="1" applyAlignment="1">
      <alignment vertical="center"/>
    </xf>
    <xf numFmtId="166" fontId="20" fillId="6" borderId="373" xfId="0" applyNumberFormat="1" applyFont="1" applyFill="1" applyBorder="1" applyAlignment="1">
      <alignment vertical="center"/>
    </xf>
    <xf numFmtId="166" fontId="23" fillId="0" borderId="5" xfId="0" applyNumberFormat="1" applyFont="1" applyBorder="1" applyAlignment="1">
      <alignment vertical="center"/>
    </xf>
    <xf numFmtId="166" fontId="23" fillId="0" borderId="150" xfId="0" applyNumberFormat="1" applyFont="1" applyBorder="1" applyAlignment="1">
      <alignment vertical="center"/>
    </xf>
    <xf numFmtId="166" fontId="26" fillId="6" borderId="374" xfId="0" applyNumberFormat="1" applyFont="1" applyFill="1" applyBorder="1" applyAlignment="1">
      <alignment vertical="center"/>
    </xf>
    <xf numFmtId="166" fontId="26" fillId="6" borderId="95" xfId="0" applyNumberFormat="1" applyFont="1" applyFill="1" applyBorder="1" applyAlignment="1">
      <alignment vertical="center"/>
    </xf>
    <xf numFmtId="166" fontId="13" fillId="0" borderId="389" xfId="0" applyNumberFormat="1" applyFont="1" applyBorder="1" applyAlignment="1">
      <alignment vertical="center"/>
    </xf>
    <xf numFmtId="166" fontId="13" fillId="6" borderId="287" xfId="0" applyNumberFormat="1" applyFont="1" applyFill="1" applyBorder="1" applyAlignment="1">
      <alignment vertical="center"/>
    </xf>
    <xf numFmtId="166" fontId="13" fillId="6" borderId="36" xfId="0" applyNumberFormat="1" applyFont="1" applyFill="1" applyBorder="1" applyAlignment="1">
      <alignment vertical="center"/>
    </xf>
    <xf numFmtId="166" fontId="13" fillId="6" borderId="8" xfId="0" applyNumberFormat="1" applyFont="1" applyFill="1" applyBorder="1" applyAlignment="1">
      <alignment vertical="center"/>
    </xf>
    <xf numFmtId="166" fontId="13" fillId="0" borderId="390" xfId="0" applyNumberFormat="1" applyFont="1" applyBorder="1" applyAlignment="1">
      <alignment vertical="center"/>
    </xf>
    <xf numFmtId="166" fontId="13" fillId="6" borderId="10" xfId="0" applyNumberFormat="1" applyFont="1" applyFill="1" applyBorder="1" applyAlignment="1">
      <alignment vertical="center"/>
    </xf>
    <xf numFmtId="0" fontId="13" fillId="0" borderId="391" xfId="0" applyFont="1" applyBorder="1" applyAlignment="1">
      <alignment horizontal="left" vertical="center"/>
    </xf>
    <xf numFmtId="166" fontId="13" fillId="0" borderId="392" xfId="0" applyNumberFormat="1" applyFont="1" applyBorder="1" applyAlignment="1">
      <alignment horizontal="right" vertical="center"/>
    </xf>
    <xf numFmtId="166" fontId="13" fillId="6" borderId="207" xfId="0" applyNumberFormat="1" applyFont="1" applyFill="1" applyBorder="1" applyAlignment="1">
      <alignment horizontal="right" vertical="center"/>
    </xf>
    <xf numFmtId="166" fontId="13" fillId="6" borderId="287" xfId="0" applyNumberFormat="1" applyFont="1" applyFill="1" applyBorder="1" applyAlignment="1">
      <alignment horizontal="right" vertical="center"/>
    </xf>
    <xf numFmtId="166" fontId="13" fillId="6" borderId="36" xfId="0" applyNumberFormat="1" applyFont="1" applyFill="1" applyBorder="1" applyAlignment="1">
      <alignment horizontal="right" vertical="center"/>
    </xf>
    <xf numFmtId="166" fontId="13" fillId="6" borderId="10" xfId="0" applyNumberFormat="1" applyFont="1" applyFill="1" applyBorder="1" applyAlignment="1">
      <alignment horizontal="right" vertical="center"/>
    </xf>
    <xf numFmtId="166" fontId="23" fillId="0" borderId="393" xfId="0" applyNumberFormat="1" applyFont="1" applyBorder="1" applyAlignment="1">
      <alignment vertical="center"/>
    </xf>
    <xf numFmtId="166" fontId="23" fillId="6" borderId="287" xfId="0" applyNumberFormat="1" applyFont="1" applyFill="1" applyBorder="1" applyAlignment="1">
      <alignment vertical="center"/>
    </xf>
    <xf numFmtId="166" fontId="23" fillId="6" borderId="36" xfId="0" applyNumberFormat="1" applyFont="1" applyFill="1" applyBorder="1" applyAlignment="1">
      <alignment vertical="center"/>
    </xf>
    <xf numFmtId="166" fontId="23" fillId="6" borderId="329" xfId="0" applyNumberFormat="1" applyFont="1" applyFill="1" applyBorder="1" applyAlignment="1">
      <alignment vertical="center"/>
    </xf>
    <xf numFmtId="0" fontId="48" fillId="2" borderId="394" xfId="0" applyFont="1" applyFill="1" applyBorder="1" applyAlignment="1">
      <alignment horizontal="center" vertical="center"/>
    </xf>
    <xf numFmtId="166" fontId="20" fillId="6" borderId="248" xfId="0" applyNumberFormat="1" applyFont="1" applyFill="1" applyBorder="1" applyAlignment="1">
      <alignment vertical="center"/>
    </xf>
    <xf numFmtId="166" fontId="13" fillId="0" borderId="145" xfId="0" applyNumberFormat="1" applyFont="1" applyBorder="1" applyAlignment="1">
      <alignment vertical="center"/>
    </xf>
    <xf numFmtId="166" fontId="13" fillId="6" borderId="145" xfId="0" applyNumberFormat="1" applyFont="1" applyFill="1" applyBorder="1" applyAlignment="1">
      <alignment vertical="center"/>
    </xf>
    <xf numFmtId="166" fontId="13" fillId="0" borderId="123" xfId="0" applyNumberFormat="1" applyFont="1" applyBorder="1" applyAlignment="1">
      <alignment vertical="center"/>
    </xf>
    <xf numFmtId="166" fontId="13" fillId="6" borderId="362" xfId="0" applyNumberFormat="1" applyFont="1" applyFill="1" applyBorder="1" applyAlignment="1">
      <alignment vertical="center"/>
    </xf>
    <xf numFmtId="9" fontId="21" fillId="0" borderId="0" xfId="0" applyNumberFormat="1" applyFont="1"/>
    <xf numFmtId="166" fontId="20" fillId="6" borderId="372" xfId="0" applyNumberFormat="1" applyFont="1" applyFill="1" applyBorder="1" applyAlignment="1">
      <alignment vertical="center"/>
    </xf>
    <xf numFmtId="166" fontId="13" fillId="0" borderId="80" xfId="0" applyNumberFormat="1" applyFont="1" applyBorder="1" applyAlignment="1">
      <alignment vertical="center"/>
    </xf>
    <xf numFmtId="164" fontId="20" fillId="6" borderId="372" xfId="0" applyNumberFormat="1" applyFont="1" applyFill="1" applyBorder="1" applyAlignment="1">
      <alignment vertical="center"/>
    </xf>
    <xf numFmtId="164" fontId="13" fillId="0" borderId="148" xfId="0" applyNumberFormat="1" applyFont="1" applyBorder="1" applyAlignment="1">
      <alignment vertical="center"/>
    </xf>
    <xf numFmtId="164" fontId="13" fillId="6" borderId="148" xfId="0" applyNumberFormat="1" applyFont="1" applyFill="1" applyBorder="1" applyAlignment="1">
      <alignment vertical="center"/>
    </xf>
    <xf numFmtId="164" fontId="20" fillId="6" borderId="81" xfId="0" applyNumberFormat="1" applyFont="1" applyFill="1" applyBorder="1" applyAlignment="1">
      <alignment vertical="center"/>
    </xf>
    <xf numFmtId="164" fontId="13" fillId="0" borderId="150" xfId="0" applyNumberFormat="1" applyFont="1" applyBorder="1" applyAlignment="1">
      <alignment vertical="center"/>
    </xf>
    <xf numFmtId="164" fontId="13" fillId="6" borderId="150" xfId="0" applyNumberFormat="1" applyFont="1" applyFill="1" applyBorder="1" applyAlignment="1">
      <alignment vertical="center"/>
    </xf>
    <xf numFmtId="164" fontId="13" fillId="0" borderId="130" xfId="0" applyNumberFormat="1" applyFont="1" applyBorder="1" applyAlignment="1">
      <alignment vertical="center"/>
    </xf>
    <xf numFmtId="0" fontId="47" fillId="2" borderId="395" xfId="0" applyFont="1" applyFill="1" applyBorder="1" applyAlignment="1">
      <alignment horizontal="center" vertical="center"/>
    </xf>
    <xf numFmtId="0" fontId="47" fillId="2" borderId="396" xfId="0" applyFont="1" applyFill="1" applyBorder="1" applyAlignment="1">
      <alignment horizontal="center" vertical="center"/>
    </xf>
    <xf numFmtId="0" fontId="47" fillId="2" borderId="397" xfId="0" applyFont="1" applyFill="1" applyBorder="1" applyAlignment="1">
      <alignment horizontal="center" vertical="center"/>
    </xf>
    <xf numFmtId="164" fontId="20" fillId="6" borderId="398" xfId="0" applyNumberFormat="1" applyFont="1" applyFill="1" applyBorder="1" applyAlignment="1">
      <alignment vertical="center"/>
    </xf>
    <xf numFmtId="164" fontId="20" fillId="6" borderId="399" xfId="0" applyNumberFormat="1" applyFont="1" applyFill="1" applyBorder="1" applyAlignment="1">
      <alignment vertical="center"/>
    </xf>
    <xf numFmtId="164" fontId="13" fillId="0" borderId="372" xfId="0" applyNumberFormat="1" applyFont="1" applyBorder="1" applyAlignment="1">
      <alignment vertical="center"/>
    </xf>
    <xf numFmtId="164" fontId="13" fillId="0" borderId="131" xfId="0" applyNumberFormat="1" applyFont="1" applyBorder="1" applyAlignment="1">
      <alignment vertical="center"/>
    </xf>
    <xf numFmtId="164" fontId="20" fillId="6" borderId="329" xfId="0" applyNumberFormat="1" applyFont="1" applyFill="1" applyBorder="1" applyAlignment="1">
      <alignment vertical="center"/>
    </xf>
    <xf numFmtId="3" fontId="13" fillId="0" borderId="259" xfId="0" applyNumberFormat="1" applyFont="1" applyBorder="1" applyAlignment="1">
      <alignment vertical="center"/>
    </xf>
    <xf numFmtId="3" fontId="23" fillId="0" borderId="259" xfId="0" applyNumberFormat="1" applyFont="1" applyBorder="1" applyAlignment="1">
      <alignment vertical="center"/>
    </xf>
    <xf numFmtId="3" fontId="23" fillId="0" borderId="400" xfId="0" applyNumberFormat="1" applyFont="1" applyBorder="1" applyAlignment="1">
      <alignment vertical="center"/>
    </xf>
    <xf numFmtId="166" fontId="13" fillId="6" borderId="402" xfId="0" applyNumberFormat="1" applyFont="1" applyFill="1" applyBorder="1" applyAlignment="1">
      <alignment vertical="center"/>
    </xf>
    <xf numFmtId="166" fontId="20" fillId="6" borderId="403" xfId="0" applyNumberFormat="1" applyFont="1" applyFill="1" applyBorder="1" applyAlignment="1">
      <alignment vertical="center"/>
    </xf>
    <xf numFmtId="166" fontId="13" fillId="6" borderId="404" xfId="0" applyNumberFormat="1" applyFont="1" applyFill="1" applyBorder="1" applyAlignment="1">
      <alignment vertical="center"/>
    </xf>
    <xf numFmtId="166" fontId="13" fillId="6" borderId="405" xfId="0" applyNumberFormat="1" applyFont="1" applyFill="1" applyBorder="1" applyAlignment="1">
      <alignment vertical="center"/>
    </xf>
    <xf numFmtId="166" fontId="23" fillId="6" borderId="406" xfId="0" applyNumberFormat="1" applyFont="1" applyFill="1" applyBorder="1" applyAlignment="1">
      <alignment vertical="center"/>
    </xf>
    <xf numFmtId="166" fontId="23" fillId="6" borderId="407" xfId="0" applyNumberFormat="1" applyFont="1" applyFill="1" applyBorder="1" applyAlignment="1">
      <alignment vertical="center"/>
    </xf>
    <xf numFmtId="166" fontId="26" fillId="6" borderId="408" xfId="0" applyNumberFormat="1" applyFont="1" applyFill="1" applyBorder="1" applyAlignment="1">
      <alignment vertical="center"/>
    </xf>
    <xf numFmtId="166" fontId="13" fillId="6" borderId="409" xfId="0" applyNumberFormat="1" applyFont="1" applyFill="1" applyBorder="1" applyAlignment="1">
      <alignment vertical="center"/>
    </xf>
    <xf numFmtId="166" fontId="13" fillId="6" borderId="410" xfId="0" applyNumberFormat="1" applyFont="1" applyFill="1" applyBorder="1" applyAlignment="1">
      <alignment vertical="center"/>
    </xf>
    <xf numFmtId="166" fontId="23" fillId="6" borderId="412" xfId="0" applyNumberFormat="1" applyFont="1" applyFill="1" applyBorder="1" applyAlignment="1">
      <alignment vertical="center"/>
    </xf>
    <xf numFmtId="166" fontId="23" fillId="6" borderId="413" xfId="0" applyNumberFormat="1" applyFont="1" applyFill="1" applyBorder="1" applyAlignment="1">
      <alignment vertical="center"/>
    </xf>
    <xf numFmtId="166" fontId="26" fillId="6" borderId="414" xfId="0" applyNumberFormat="1" applyFont="1" applyFill="1" applyBorder="1" applyAlignment="1">
      <alignment vertical="center"/>
    </xf>
    <xf numFmtId="166" fontId="23" fillId="6" borderId="415" xfId="0" applyNumberFormat="1" applyFont="1" applyFill="1" applyBorder="1" applyAlignment="1">
      <alignment vertical="center"/>
    </xf>
    <xf numFmtId="166" fontId="13" fillId="6" borderId="417" xfId="0" applyNumberFormat="1" applyFont="1" applyFill="1" applyBorder="1" applyAlignment="1">
      <alignment vertical="center"/>
    </xf>
    <xf numFmtId="166" fontId="13" fillId="6" borderId="418" xfId="0" applyNumberFormat="1" applyFont="1" applyFill="1" applyBorder="1" applyAlignment="1">
      <alignment vertical="center"/>
    </xf>
    <xf numFmtId="166" fontId="13" fillId="6" borderId="419" xfId="0" applyNumberFormat="1" applyFont="1" applyFill="1" applyBorder="1" applyAlignment="1">
      <alignment vertical="center"/>
    </xf>
    <xf numFmtId="166" fontId="13" fillId="6" borderId="420" xfId="0" applyNumberFormat="1" applyFont="1" applyFill="1" applyBorder="1" applyAlignment="1">
      <alignment vertical="center"/>
    </xf>
    <xf numFmtId="166" fontId="13" fillId="6" borderId="421" xfId="0" applyNumberFormat="1" applyFont="1" applyFill="1" applyBorder="1" applyAlignment="1">
      <alignment vertical="center"/>
    </xf>
    <xf numFmtId="166" fontId="23" fillId="6" borderId="422" xfId="0" applyNumberFormat="1" applyFont="1" applyFill="1" applyBorder="1" applyAlignment="1">
      <alignment vertical="center"/>
    </xf>
    <xf numFmtId="166" fontId="13" fillId="6" borderId="423" xfId="0" applyNumberFormat="1" applyFont="1" applyFill="1" applyBorder="1" applyAlignment="1">
      <alignment vertical="center"/>
    </xf>
    <xf numFmtId="166" fontId="13" fillId="6" borderId="424" xfId="0" applyNumberFormat="1" applyFont="1" applyFill="1" applyBorder="1" applyAlignment="1">
      <alignment vertical="center"/>
    </xf>
    <xf numFmtId="166" fontId="13" fillId="6" borderId="425" xfId="0" applyNumberFormat="1" applyFont="1" applyFill="1" applyBorder="1" applyAlignment="1">
      <alignment vertical="center"/>
    </xf>
    <xf numFmtId="166" fontId="13" fillId="6" borderId="426" xfId="0" applyNumberFormat="1" applyFont="1" applyFill="1" applyBorder="1" applyAlignment="1">
      <alignment vertical="center"/>
    </xf>
    <xf numFmtId="166" fontId="13" fillId="6" borderId="403" xfId="0" applyNumberFormat="1" applyFont="1" applyFill="1" applyBorder="1" applyAlignment="1">
      <alignment vertical="center"/>
    </xf>
    <xf numFmtId="166" fontId="13" fillId="6" borderId="427" xfId="0" applyNumberFormat="1" applyFont="1" applyFill="1" applyBorder="1" applyAlignment="1">
      <alignment vertical="center"/>
    </xf>
    <xf numFmtId="166" fontId="13" fillId="6" borderId="428" xfId="0" applyNumberFormat="1" applyFont="1" applyFill="1" applyBorder="1" applyAlignment="1">
      <alignment vertical="center"/>
    </xf>
    <xf numFmtId="166" fontId="23" fillId="6" borderId="430" xfId="0" applyNumberFormat="1" applyFont="1" applyFill="1" applyBorder="1" applyAlignment="1">
      <alignment vertical="center"/>
    </xf>
    <xf numFmtId="166" fontId="23" fillId="6" borderId="431" xfId="0" applyNumberFormat="1" applyFont="1" applyFill="1" applyBorder="1" applyAlignment="1">
      <alignment vertical="center"/>
    </xf>
    <xf numFmtId="166" fontId="23" fillId="0" borderId="124" xfId="0" applyNumberFormat="1" applyFont="1" applyBorder="1" applyAlignment="1">
      <alignment vertical="center"/>
    </xf>
    <xf numFmtId="166" fontId="26" fillId="6" borderId="124" xfId="0" applyNumberFormat="1" applyFont="1" applyFill="1" applyBorder="1" applyAlignment="1">
      <alignment vertical="center"/>
    </xf>
    <xf numFmtId="166" fontId="26" fillId="6" borderId="123" xfId="0" applyNumberFormat="1" applyFont="1" applyFill="1" applyBorder="1" applyAlignment="1">
      <alignment vertical="center"/>
    </xf>
    <xf numFmtId="166" fontId="13" fillId="0" borderId="131" xfId="0" applyNumberFormat="1" applyFont="1" applyBorder="1" applyAlignment="1">
      <alignment vertical="center"/>
    </xf>
    <xf numFmtId="166" fontId="20" fillId="6" borderId="131" xfId="0" applyNumberFormat="1" applyFont="1" applyFill="1" applyBorder="1" applyAlignment="1">
      <alignment vertical="center"/>
    </xf>
    <xf numFmtId="166" fontId="20" fillId="6" borderId="130" xfId="0" applyNumberFormat="1" applyFont="1" applyFill="1" applyBorder="1" applyAlignment="1">
      <alignment vertical="center"/>
    </xf>
    <xf numFmtId="166" fontId="20" fillId="6" borderId="95" xfId="0" applyNumberFormat="1" applyFont="1" applyFill="1" applyBorder="1" applyAlignment="1">
      <alignment vertical="center"/>
    </xf>
    <xf numFmtId="166" fontId="13" fillId="0" borderId="432" xfId="0" applyNumberFormat="1" applyFont="1" applyBorder="1" applyAlignment="1">
      <alignment vertical="center"/>
    </xf>
    <xf numFmtId="166" fontId="13" fillId="0" borderId="60" xfId="0" applyNumberFormat="1" applyFont="1" applyBorder="1" applyAlignment="1">
      <alignment vertical="center"/>
    </xf>
    <xf numFmtId="166" fontId="13" fillId="6" borderId="433" xfId="0" applyNumberFormat="1" applyFont="1" applyFill="1" applyBorder="1" applyAlignment="1">
      <alignment vertical="center"/>
    </xf>
    <xf numFmtId="166" fontId="13" fillId="6" borderId="123" xfId="0" applyNumberFormat="1" applyFont="1" applyFill="1" applyBorder="1" applyAlignment="1">
      <alignment vertical="center"/>
    </xf>
    <xf numFmtId="164" fontId="13" fillId="0" borderId="64" xfId="0" applyNumberFormat="1" applyFont="1" applyBorder="1" applyAlignment="1">
      <alignment vertical="center"/>
    </xf>
    <xf numFmtId="164" fontId="13" fillId="6" borderId="434" xfId="0" applyNumberFormat="1" applyFont="1" applyFill="1" applyBorder="1" applyAlignment="1">
      <alignment vertical="center"/>
    </xf>
    <xf numFmtId="166" fontId="13" fillId="0" borderId="64" xfId="0" applyNumberFormat="1" applyFont="1" applyBorder="1" applyAlignment="1">
      <alignment horizontal="right" vertical="center"/>
    </xf>
    <xf numFmtId="166" fontId="13" fillId="6" borderId="434" xfId="0" applyNumberFormat="1" applyFont="1" applyFill="1" applyBorder="1" applyAlignment="1">
      <alignment horizontal="right" vertical="center"/>
    </xf>
    <xf numFmtId="166" fontId="13" fillId="6" borderId="80" xfId="0" applyNumberFormat="1" applyFont="1" applyFill="1" applyBorder="1" applyAlignment="1">
      <alignment horizontal="right" vertical="center"/>
    </xf>
    <xf numFmtId="166" fontId="13" fillId="6" borderId="4" xfId="0" applyNumberFormat="1" applyFont="1" applyFill="1" applyBorder="1" applyAlignment="1">
      <alignment horizontal="right" vertical="center"/>
    </xf>
    <xf numFmtId="166" fontId="20" fillId="6" borderId="4" xfId="0" applyNumberFormat="1" applyFont="1" applyFill="1" applyBorder="1" applyAlignment="1">
      <alignment horizontal="right" vertical="center"/>
    </xf>
    <xf numFmtId="10" fontId="13" fillId="0" borderId="64" xfId="0" applyNumberFormat="1" applyFont="1" applyBorder="1" applyAlignment="1">
      <alignment vertical="center"/>
    </xf>
    <xf numFmtId="10" fontId="13" fillId="6" borderId="434" xfId="0" applyNumberFormat="1" applyFont="1" applyFill="1" applyBorder="1" applyAlignment="1">
      <alignment vertical="center"/>
    </xf>
    <xf numFmtId="10" fontId="13" fillId="6" borderId="80" xfId="0" applyNumberFormat="1" applyFont="1" applyFill="1" applyBorder="1" applyAlignment="1">
      <alignment vertical="center"/>
    </xf>
    <xf numFmtId="9" fontId="13" fillId="6" borderId="4" xfId="0" applyNumberFormat="1" applyFont="1" applyFill="1" applyBorder="1" applyAlignment="1">
      <alignment vertical="center"/>
    </xf>
    <xf numFmtId="9" fontId="20" fillId="6" borderId="4" xfId="0" applyNumberFormat="1" applyFont="1" applyFill="1" applyBorder="1" applyAlignment="1">
      <alignment vertical="center"/>
    </xf>
    <xf numFmtId="166" fontId="13" fillId="0" borderId="64" xfId="0" applyNumberFormat="1" applyFont="1" applyBorder="1" applyAlignment="1">
      <alignment vertical="center"/>
    </xf>
    <xf numFmtId="166" fontId="13" fillId="6" borderId="434" xfId="0" applyNumberFormat="1" applyFont="1" applyFill="1" applyBorder="1" applyAlignment="1">
      <alignment vertical="center"/>
    </xf>
    <xf numFmtId="166" fontId="13" fillId="6" borderId="80" xfId="0" applyNumberFormat="1" applyFont="1" applyFill="1" applyBorder="1" applyAlignment="1">
      <alignment vertical="center"/>
    </xf>
    <xf numFmtId="10" fontId="13" fillId="0" borderId="435" xfId="0" applyNumberFormat="1" applyFont="1" applyBorder="1" applyAlignment="1">
      <alignment vertical="center"/>
    </xf>
    <xf numFmtId="10" fontId="13" fillId="0" borderId="68" xfId="0" applyNumberFormat="1" applyFont="1" applyBorder="1" applyAlignment="1">
      <alignment vertical="center"/>
    </xf>
    <xf numFmtId="10" fontId="13" fillId="6" borderId="436" xfId="0" applyNumberFormat="1" applyFont="1" applyFill="1" applyBorder="1" applyAlignment="1">
      <alignment vertical="center"/>
    </xf>
    <xf numFmtId="10" fontId="13" fillId="6" borderId="130" xfId="0" applyNumberFormat="1" applyFont="1" applyFill="1" applyBorder="1" applyAlignment="1">
      <alignment vertical="center"/>
    </xf>
    <xf numFmtId="9" fontId="13" fillId="6" borderId="95" xfId="0" applyNumberFormat="1" applyFont="1" applyFill="1" applyBorder="1" applyAlignment="1">
      <alignment vertical="center"/>
    </xf>
    <xf numFmtId="9" fontId="20" fillId="6" borderId="95" xfId="0" applyNumberFormat="1" applyFont="1" applyFill="1" applyBorder="1" applyAlignment="1">
      <alignment vertical="center"/>
    </xf>
    <xf numFmtId="3" fontId="13" fillId="0" borderId="248" xfId="0" applyNumberFormat="1" applyFont="1" applyBorder="1" applyAlignment="1">
      <alignment horizontal="right" vertical="center"/>
    </xf>
    <xf numFmtId="3" fontId="13" fillId="0" borderId="134" xfId="0" applyNumberFormat="1" applyFont="1" applyBorder="1" applyAlignment="1">
      <alignment horizontal="right" vertical="center"/>
    </xf>
    <xf numFmtId="3" fontId="20" fillId="0" borderId="437" xfId="0" applyNumberFormat="1" applyFont="1" applyBorder="1" applyAlignment="1">
      <alignment horizontal="right" vertical="center"/>
    </xf>
    <xf numFmtId="3" fontId="20" fillId="0" borderId="134" xfId="0" applyNumberFormat="1" applyFont="1" applyBorder="1" applyAlignment="1">
      <alignment horizontal="right" vertical="center"/>
    </xf>
    <xf numFmtId="3" fontId="13" fillId="0" borderId="372" xfId="0" applyNumberFormat="1" applyFont="1" applyBorder="1" applyAlignment="1">
      <alignment horizontal="right" vertical="center"/>
    </xf>
    <xf numFmtId="3" fontId="13" fillId="6" borderId="4" xfId="0" applyNumberFormat="1" applyFont="1" applyFill="1" applyBorder="1" applyAlignment="1">
      <alignment horizontal="right" vertical="center"/>
    </xf>
    <xf numFmtId="3" fontId="20" fillId="0" borderId="438" xfId="0" applyNumberFormat="1" applyFont="1" applyBorder="1" applyAlignment="1">
      <alignment horizontal="right" vertical="center"/>
    </xf>
    <xf numFmtId="3" fontId="20" fillId="6" borderId="4" xfId="0" applyNumberFormat="1" applyFont="1" applyFill="1" applyBorder="1" applyAlignment="1">
      <alignment horizontal="right" vertical="center"/>
    </xf>
    <xf numFmtId="164" fontId="13" fillId="0" borderId="372" xfId="0" applyNumberFormat="1" applyFont="1" applyBorder="1" applyAlignment="1">
      <alignment horizontal="right" vertical="center"/>
    </xf>
    <xf numFmtId="164" fontId="13" fillId="6" borderId="4" xfId="0" applyNumberFormat="1" applyFont="1" applyFill="1" applyBorder="1" applyAlignment="1">
      <alignment horizontal="right" vertical="center"/>
    </xf>
    <xf numFmtId="164" fontId="20" fillId="0" borderId="438" xfId="0" applyNumberFormat="1" applyFont="1" applyBorder="1" applyAlignment="1">
      <alignment horizontal="right" vertical="center"/>
    </xf>
    <xf numFmtId="9" fontId="20" fillId="6" borderId="4" xfId="0" applyNumberFormat="1" applyFont="1" applyFill="1" applyBorder="1" applyAlignment="1">
      <alignment horizontal="right" vertical="center"/>
    </xf>
    <xf numFmtId="3" fontId="13" fillId="6" borderId="439" xfId="0" applyNumberFormat="1" applyFont="1" applyFill="1" applyBorder="1" applyAlignment="1">
      <alignment horizontal="right" vertical="center"/>
    </xf>
    <xf numFmtId="3" fontId="13" fillId="6" borderId="440" xfId="0" applyNumberFormat="1" applyFont="1" applyFill="1" applyBorder="1" applyAlignment="1">
      <alignment horizontal="right" vertical="center"/>
    </xf>
    <xf numFmtId="3" fontId="13" fillId="6" borderId="129" xfId="0" applyNumberFormat="1" applyFont="1" applyFill="1" applyBorder="1" applyAlignment="1">
      <alignment horizontal="right" vertical="center"/>
    </xf>
    <xf numFmtId="3" fontId="13" fillId="6" borderId="441" xfId="0" applyNumberFormat="1" applyFont="1" applyFill="1" applyBorder="1" applyAlignment="1">
      <alignment horizontal="right" vertical="center"/>
    </xf>
    <xf numFmtId="3" fontId="13" fillId="6" borderId="442" xfId="0" applyNumberFormat="1" applyFont="1" applyFill="1" applyBorder="1" applyAlignment="1">
      <alignment horizontal="right" vertical="center"/>
    </xf>
    <xf numFmtId="3" fontId="13" fillId="6" borderId="132" xfId="0" applyNumberFormat="1" applyFont="1" applyFill="1" applyBorder="1" applyAlignment="1">
      <alignment horizontal="right" vertical="center"/>
    </xf>
    <xf numFmtId="3" fontId="20" fillId="0" borderId="443" xfId="0" applyNumberFormat="1" applyFont="1" applyBorder="1" applyAlignment="1">
      <alignment horizontal="right" vertical="center"/>
    </xf>
    <xf numFmtId="3" fontId="20" fillId="6" borderId="95" xfId="0" applyNumberFormat="1" applyFont="1" applyFill="1" applyBorder="1" applyAlignment="1">
      <alignment horizontal="right" vertical="center"/>
    </xf>
    <xf numFmtId="0" fontId="18" fillId="0" borderId="0" xfId="0" applyFont="1" applyAlignment="1">
      <alignment vertical="center"/>
    </xf>
    <xf numFmtId="0" fontId="20" fillId="0" borderId="0" xfId="0" applyFont="1" applyAlignment="1">
      <alignment horizontal="left" vertical="center" wrapText="1"/>
    </xf>
    <xf numFmtId="0" fontId="60" fillId="2" borderId="445" xfId="0" applyFont="1" applyFill="1" applyBorder="1" applyAlignment="1">
      <alignment horizontal="center" vertical="center"/>
    </xf>
    <xf numFmtId="3" fontId="23" fillId="0" borderId="446" xfId="0" applyNumberFormat="1" applyFont="1" applyBorder="1" applyAlignment="1">
      <alignment vertical="center"/>
    </xf>
    <xf numFmtId="3" fontId="23" fillId="6" borderId="447" xfId="0" applyNumberFormat="1" applyFont="1" applyFill="1" applyBorder="1" applyAlignment="1">
      <alignment vertical="center"/>
    </xf>
    <xf numFmtId="4" fontId="23" fillId="0" borderId="448" xfId="0" applyNumberFormat="1" applyFont="1" applyBorder="1" applyAlignment="1">
      <alignment vertical="center"/>
    </xf>
    <xf numFmtId="4" fontId="23" fillId="6" borderId="449" xfId="0" applyNumberFormat="1" applyFont="1" applyFill="1" applyBorder="1" applyAlignment="1">
      <alignment vertical="center"/>
    </xf>
    <xf numFmtId="4" fontId="23" fillId="6" borderId="4" xfId="0" applyNumberFormat="1" applyFont="1" applyFill="1" applyBorder="1" applyAlignment="1">
      <alignment vertical="center"/>
    </xf>
    <xf numFmtId="4" fontId="23" fillId="6" borderId="450" xfId="0" applyNumberFormat="1" applyFont="1" applyFill="1" applyBorder="1" applyAlignment="1">
      <alignment vertical="center"/>
    </xf>
    <xf numFmtId="3" fontId="13" fillId="0" borderId="452" xfId="0" applyNumberFormat="1" applyFont="1" applyBorder="1" applyAlignment="1">
      <alignment vertical="center"/>
    </xf>
    <xf numFmtId="3" fontId="13" fillId="6" borderId="453" xfId="0" applyNumberFormat="1" applyFont="1" applyFill="1" applyBorder="1" applyAlignment="1">
      <alignment vertical="center"/>
    </xf>
    <xf numFmtId="3" fontId="13" fillId="6" borderId="454" xfId="0" applyNumberFormat="1" applyFont="1" applyFill="1" applyBorder="1" applyAlignment="1">
      <alignment vertical="center"/>
    </xf>
    <xf numFmtId="3" fontId="13" fillId="6" borderId="455" xfId="0" applyNumberFormat="1" applyFont="1" applyFill="1" applyBorder="1" applyAlignment="1">
      <alignment vertical="center"/>
    </xf>
    <xf numFmtId="3" fontId="13" fillId="6" borderId="456" xfId="0" applyNumberFormat="1" applyFont="1" applyFill="1" applyBorder="1" applyAlignment="1">
      <alignment vertical="center"/>
    </xf>
    <xf numFmtId="0" fontId="19" fillId="0" borderId="0" xfId="0" applyFont="1"/>
    <xf numFmtId="0" fontId="61" fillId="0" borderId="0" xfId="0" applyFont="1"/>
    <xf numFmtId="0" fontId="60" fillId="2" borderId="458" xfId="0" applyFont="1" applyFill="1" applyBorder="1" applyAlignment="1">
      <alignment horizontal="center" vertical="center" wrapText="1"/>
    </xf>
    <xf numFmtId="0" fontId="60" fillId="2" borderId="459" xfId="0" applyFont="1" applyFill="1" applyBorder="1" applyAlignment="1">
      <alignment horizontal="center" vertical="center" wrapText="1"/>
    </xf>
    <xf numFmtId="0" fontId="20" fillId="0" borderId="0" xfId="0" applyFont="1" applyAlignment="1">
      <alignment vertical="center"/>
    </xf>
    <xf numFmtId="3" fontId="20" fillId="6" borderId="463" xfId="0" applyNumberFormat="1" applyFont="1" applyFill="1" applyBorder="1" applyAlignment="1">
      <alignment vertical="center" wrapText="1"/>
    </xf>
    <xf numFmtId="9" fontId="20" fillId="6" borderId="464" xfId="0" applyNumberFormat="1" applyFont="1" applyFill="1" applyBorder="1" applyAlignment="1">
      <alignment vertical="center" wrapText="1"/>
    </xf>
    <xf numFmtId="3" fontId="20" fillId="6" borderId="465" xfId="0" applyNumberFormat="1" applyFont="1" applyFill="1" applyBorder="1" applyAlignment="1">
      <alignment vertical="center" wrapText="1"/>
    </xf>
    <xf numFmtId="3" fontId="20" fillId="6" borderId="466" xfId="0" applyNumberFormat="1" applyFont="1" applyFill="1" applyBorder="1" applyAlignment="1">
      <alignment vertical="center"/>
    </xf>
    <xf numFmtId="9" fontId="20" fillId="6" borderId="464" xfId="0" applyNumberFormat="1" applyFont="1" applyFill="1" applyBorder="1" applyAlignment="1">
      <alignment vertical="center"/>
    </xf>
    <xf numFmtId="0" fontId="20" fillId="0" borderId="470" xfId="0" applyFont="1" applyBorder="1" applyAlignment="1">
      <alignment vertical="center" wrapText="1"/>
    </xf>
    <xf numFmtId="9" fontId="20" fillId="0" borderId="471" xfId="0" applyNumberFormat="1" applyFont="1" applyBorder="1" applyAlignment="1">
      <alignment vertical="center" wrapText="1"/>
    </xf>
    <xf numFmtId="0" fontId="20" fillId="0" borderId="472" xfId="0" applyFont="1" applyBorder="1" applyAlignment="1">
      <alignment vertical="center" wrapText="1"/>
    </xf>
    <xf numFmtId="9" fontId="20" fillId="0" borderId="473" xfId="0" applyNumberFormat="1" applyFont="1" applyBorder="1" applyAlignment="1">
      <alignment vertical="center" wrapText="1"/>
    </xf>
    <xf numFmtId="0" fontId="20" fillId="6" borderId="474" xfId="0" applyFont="1" applyFill="1" applyBorder="1" applyAlignment="1">
      <alignment vertical="center"/>
    </xf>
    <xf numFmtId="9" fontId="20" fillId="6" borderId="475" xfId="0" applyNumberFormat="1" applyFont="1" applyFill="1" applyBorder="1" applyAlignment="1">
      <alignment vertical="center"/>
    </xf>
    <xf numFmtId="0" fontId="20" fillId="0" borderId="477" xfId="0" applyFont="1" applyBorder="1" applyAlignment="1">
      <alignment vertical="center" wrapText="1"/>
    </xf>
    <xf numFmtId="9" fontId="20" fillId="0" borderId="478" xfId="0" applyNumberFormat="1" applyFont="1" applyBorder="1" applyAlignment="1">
      <alignment vertical="center" wrapText="1"/>
    </xf>
    <xf numFmtId="0" fontId="20" fillId="0" borderId="479" xfId="0" applyFont="1" applyBorder="1" applyAlignment="1">
      <alignment vertical="center" wrapText="1"/>
    </xf>
    <xf numFmtId="9" fontId="20" fillId="0" borderId="0" xfId="0" applyNumberFormat="1" applyFont="1" applyAlignment="1">
      <alignment vertical="center" wrapText="1"/>
    </xf>
    <xf numFmtId="0" fontId="20" fillId="6" borderId="480" xfId="0" applyFont="1" applyFill="1" applyBorder="1" applyAlignment="1">
      <alignment vertical="center"/>
    </xf>
    <xf numFmtId="9" fontId="20" fillId="0" borderId="481" xfId="0" applyNumberFormat="1" applyFont="1" applyBorder="1" applyAlignment="1">
      <alignment vertical="center" wrapText="1"/>
    </xf>
    <xf numFmtId="0" fontId="20" fillId="0" borderId="482" xfId="0" applyFont="1" applyBorder="1" applyAlignment="1">
      <alignment vertical="center" wrapText="1"/>
    </xf>
    <xf numFmtId="9" fontId="20" fillId="0" borderId="483" xfId="0" applyNumberFormat="1" applyFont="1" applyBorder="1" applyAlignment="1">
      <alignment vertical="center" wrapText="1"/>
    </xf>
    <xf numFmtId="3" fontId="20" fillId="0" borderId="477" xfId="0" applyNumberFormat="1" applyFont="1" applyBorder="1" applyAlignment="1">
      <alignment vertical="center" wrapText="1"/>
    </xf>
    <xf numFmtId="3" fontId="20" fillId="0" borderId="482" xfId="0" applyNumberFormat="1" applyFont="1" applyBorder="1" applyAlignment="1">
      <alignment vertical="center" wrapText="1"/>
    </xf>
    <xf numFmtId="9" fontId="20" fillId="0" borderId="484" xfId="0" applyNumberFormat="1" applyFont="1" applyBorder="1" applyAlignment="1">
      <alignment vertical="center" wrapText="1"/>
    </xf>
    <xf numFmtId="3" fontId="20" fillId="6" borderId="480" xfId="0" applyNumberFormat="1" applyFont="1" applyFill="1" applyBorder="1" applyAlignment="1">
      <alignment vertical="center"/>
    </xf>
    <xf numFmtId="3" fontId="20" fillId="0" borderId="479" xfId="0" applyNumberFormat="1" applyFont="1" applyBorder="1" applyAlignment="1">
      <alignment vertical="center" wrapText="1"/>
    </xf>
    <xf numFmtId="9" fontId="20" fillId="0" borderId="485" xfId="0" applyNumberFormat="1" applyFont="1" applyBorder="1" applyAlignment="1">
      <alignment vertical="center" wrapText="1"/>
    </xf>
    <xf numFmtId="9" fontId="26" fillId="0" borderId="0" xfId="0" applyNumberFormat="1" applyFont="1" applyAlignment="1">
      <alignment vertical="center" wrapText="1"/>
    </xf>
    <xf numFmtId="3" fontId="26" fillId="0" borderId="488" xfId="0" applyNumberFormat="1" applyFont="1" applyBorder="1" applyAlignment="1">
      <alignment vertical="center" wrapText="1"/>
    </xf>
    <xf numFmtId="3" fontId="26" fillId="6" borderId="489" xfId="0" applyNumberFormat="1" applyFont="1" applyFill="1" applyBorder="1" applyAlignment="1">
      <alignment vertical="center"/>
    </xf>
    <xf numFmtId="0" fontId="60" fillId="2" borderId="492" xfId="0" applyFont="1" applyFill="1" applyBorder="1" applyAlignment="1">
      <alignment horizontal="center" vertical="center" wrapText="1"/>
    </xf>
    <xf numFmtId="3" fontId="20" fillId="0" borderId="495" xfId="0" applyNumberFormat="1" applyFont="1" applyBorder="1" applyAlignment="1">
      <alignment vertical="center" wrapText="1"/>
    </xf>
    <xf numFmtId="3" fontId="20" fillId="6" borderId="496" xfId="0" applyNumberFormat="1" applyFont="1" applyFill="1" applyBorder="1" applyAlignment="1">
      <alignment vertical="center" wrapText="1"/>
    </xf>
    <xf numFmtId="10" fontId="20" fillId="6" borderId="497" xfId="0" applyNumberFormat="1" applyFont="1" applyFill="1" applyBorder="1" applyAlignment="1">
      <alignment vertical="center" wrapText="1"/>
    </xf>
    <xf numFmtId="0" fontId="10" fillId="0" borderId="499" xfId="0" applyFont="1" applyBorder="1" applyAlignment="1">
      <alignment vertical="center"/>
    </xf>
    <xf numFmtId="0" fontId="10" fillId="0" borderId="500" xfId="0" applyFont="1" applyBorder="1" applyAlignment="1">
      <alignment vertical="center"/>
    </xf>
    <xf numFmtId="0" fontId="60" fillId="2" borderId="501" xfId="0" applyFont="1" applyFill="1" applyBorder="1" applyAlignment="1">
      <alignment horizontal="center" vertical="center"/>
    </xf>
    <xf numFmtId="0" fontId="13" fillId="0" borderId="500" xfId="0" applyFont="1" applyBorder="1" applyAlignment="1">
      <alignment vertical="center"/>
    </xf>
    <xf numFmtId="0" fontId="20" fillId="0" borderId="502" xfId="0" applyFont="1" applyBorder="1" applyAlignment="1">
      <alignment horizontal="right"/>
    </xf>
    <xf numFmtId="0" fontId="20" fillId="0" borderId="503" xfId="0" applyFont="1" applyBorder="1" applyAlignment="1">
      <alignment horizontal="right"/>
    </xf>
    <xf numFmtId="0" fontId="20" fillId="0" borderId="36" xfId="0" applyFont="1" applyBorder="1" applyAlignment="1">
      <alignment horizontal="right"/>
    </xf>
    <xf numFmtId="1" fontId="20" fillId="6" borderId="10" xfId="0" applyNumberFormat="1" applyFont="1" applyFill="1" applyBorder="1" applyAlignment="1">
      <alignment horizontal="right"/>
    </xf>
    <xf numFmtId="3" fontId="20" fillId="0" borderId="36" xfId="0" applyNumberFormat="1" applyFont="1" applyBorder="1" applyAlignment="1">
      <alignment horizontal="right"/>
    </xf>
    <xf numFmtId="3" fontId="26" fillId="0" borderId="505" xfId="0" applyNumberFormat="1" applyFont="1" applyBorder="1" applyAlignment="1">
      <alignment horizontal="right"/>
    </xf>
    <xf numFmtId="3" fontId="26" fillId="6" borderId="506" xfId="0" applyNumberFormat="1" applyFont="1" applyFill="1" applyBorder="1" applyAlignment="1">
      <alignment horizontal="right"/>
    </xf>
    <xf numFmtId="166" fontId="23" fillId="0" borderId="0" xfId="0" applyNumberFormat="1" applyFont="1" applyAlignment="1">
      <alignment horizontal="right" vertical="center"/>
    </xf>
    <xf numFmtId="0" fontId="20" fillId="0" borderId="509" xfId="0" applyFont="1" applyBorder="1" applyAlignment="1">
      <alignment horizontal="right" vertical="center"/>
    </xf>
    <xf numFmtId="0" fontId="20" fillId="0" borderId="510" xfId="0" applyFont="1" applyBorder="1" applyAlignment="1">
      <alignment horizontal="right" vertical="center"/>
    </xf>
    <xf numFmtId="4" fontId="23" fillId="0" borderId="511" xfId="0" applyNumberFormat="1" applyFont="1" applyBorder="1" applyAlignment="1">
      <alignment horizontal="right" vertical="center"/>
    </xf>
    <xf numFmtId="4" fontId="20" fillId="0" borderId="512" xfId="0" applyNumberFormat="1" applyFont="1" applyBorder="1" applyAlignment="1">
      <alignment horizontal="right" vertical="center"/>
    </xf>
    <xf numFmtId="0" fontId="20" fillId="0" borderId="103" xfId="0" applyFont="1" applyBorder="1" applyAlignment="1">
      <alignment horizontal="right" vertical="center"/>
    </xf>
    <xf numFmtId="2" fontId="20" fillId="0" borderId="103" xfId="0" applyNumberFormat="1" applyFont="1" applyBorder="1" applyAlignment="1">
      <alignment horizontal="right" vertical="center"/>
    </xf>
    <xf numFmtId="0" fontId="20" fillId="0" borderId="512" xfId="0" applyFont="1" applyBorder="1" applyAlignment="1">
      <alignment horizontal="right" vertical="center"/>
    </xf>
    <xf numFmtId="4" fontId="26" fillId="0" borderId="513" xfId="0" applyNumberFormat="1" applyFont="1" applyBorder="1" applyAlignment="1">
      <alignment horizontal="right" vertical="center"/>
    </xf>
    <xf numFmtId="2" fontId="26" fillId="0" borderId="514" xfId="0" applyNumberFormat="1" applyFont="1" applyBorder="1" applyAlignment="1">
      <alignment horizontal="right" vertical="center"/>
    </xf>
    <xf numFmtId="0" fontId="13" fillId="0" borderId="515" xfId="0" applyFont="1" applyBorder="1" applyAlignment="1">
      <alignment vertical="center"/>
    </xf>
    <xf numFmtId="0" fontId="20" fillId="0" borderId="515" xfId="0" applyFont="1" applyBorder="1" applyAlignment="1">
      <alignment horizontal="right"/>
    </xf>
    <xf numFmtId="0" fontId="20" fillId="0" borderId="519" xfId="0" applyFont="1" applyBorder="1" applyAlignment="1">
      <alignment horizontal="right" vertical="center"/>
    </xf>
    <xf numFmtId="0" fontId="20" fillId="0" borderId="520" xfId="0" applyFont="1" applyBorder="1" applyAlignment="1">
      <alignment horizontal="right" vertical="center"/>
    </xf>
    <xf numFmtId="2" fontId="20" fillId="0" borderId="520" xfId="0" applyNumberFormat="1" applyFont="1" applyBorder="1" applyAlignment="1">
      <alignment horizontal="right" vertical="center"/>
    </xf>
    <xf numFmtId="2" fontId="26" fillId="0" borderId="521" xfId="0" applyNumberFormat="1" applyFont="1" applyBorder="1" applyAlignment="1">
      <alignment horizontal="right" vertical="center"/>
    </xf>
    <xf numFmtId="0" fontId="20" fillId="6" borderId="509" xfId="0" applyFont="1" applyFill="1" applyBorder="1" applyAlignment="1">
      <alignment horizontal="right" vertical="center"/>
    </xf>
    <xf numFmtId="0" fontId="20" fillId="6" borderId="510" xfId="0" applyFont="1" applyFill="1" applyBorder="1" applyAlignment="1">
      <alignment horizontal="right" vertical="center"/>
    </xf>
    <xf numFmtId="0" fontId="26" fillId="6" borderId="522" xfId="0" applyFont="1" applyFill="1" applyBorder="1" applyAlignment="1">
      <alignment horizontal="right" vertical="center"/>
    </xf>
    <xf numFmtId="0" fontId="20" fillId="6" borderId="512" xfId="0" applyFont="1" applyFill="1" applyBorder="1" applyAlignment="1">
      <alignment horizontal="right" vertical="center"/>
    </xf>
    <xf numFmtId="0" fontId="20" fillId="6" borderId="103" xfId="0" applyFont="1" applyFill="1" applyBorder="1" applyAlignment="1">
      <alignment horizontal="right" vertical="center"/>
    </xf>
    <xf numFmtId="4" fontId="20" fillId="6" borderId="512" xfId="0" applyNumberFormat="1" applyFont="1" applyFill="1" applyBorder="1" applyAlignment="1">
      <alignment horizontal="right" vertical="center"/>
    </xf>
    <xf numFmtId="0" fontId="26" fillId="6" borderId="523" xfId="0" applyFont="1" applyFill="1" applyBorder="1" applyAlignment="1">
      <alignment horizontal="right" vertical="center"/>
    </xf>
    <xf numFmtId="4" fontId="26" fillId="6" borderId="513" xfId="0" applyNumberFormat="1" applyFont="1" applyFill="1" applyBorder="1" applyAlignment="1">
      <alignment horizontal="right" vertical="center"/>
    </xf>
    <xf numFmtId="0" fontId="26" fillId="6" borderId="514" xfId="0" applyFont="1" applyFill="1" applyBorder="1" applyAlignment="1">
      <alignment horizontal="right" vertical="center"/>
    </xf>
    <xf numFmtId="4" fontId="26" fillId="6" borderId="524" xfId="0" applyNumberFormat="1" applyFont="1" applyFill="1" applyBorder="1" applyAlignment="1">
      <alignment horizontal="right" vertical="center"/>
    </xf>
    <xf numFmtId="9" fontId="20" fillId="4" borderId="522" xfId="0" applyNumberFormat="1" applyFont="1" applyFill="1" applyBorder="1" applyAlignment="1">
      <alignment horizontal="right"/>
    </xf>
    <xf numFmtId="9" fontId="20" fillId="4" borderId="525" xfId="0" applyNumberFormat="1" applyFont="1" applyFill="1" applyBorder="1" applyAlignment="1">
      <alignment horizontal="right"/>
    </xf>
    <xf numFmtId="9" fontId="20" fillId="6" borderId="526" xfId="0" applyNumberFormat="1" applyFont="1" applyFill="1" applyBorder="1" applyAlignment="1">
      <alignment horizontal="right"/>
    </xf>
    <xf numFmtId="9" fontId="20" fillId="4" borderId="269" xfId="0" applyNumberFormat="1" applyFont="1" applyFill="1" applyBorder="1" applyAlignment="1">
      <alignment horizontal="right"/>
    </xf>
    <xf numFmtId="164" fontId="20" fillId="6" borderId="527" xfId="0" applyNumberFormat="1" applyFont="1" applyFill="1" applyBorder="1" applyAlignment="1">
      <alignment horizontal="right"/>
    </xf>
    <xf numFmtId="9" fontId="20" fillId="4" borderId="528" xfId="0" applyNumberFormat="1" applyFont="1" applyFill="1" applyBorder="1" applyAlignment="1">
      <alignment horizontal="right"/>
    </xf>
    <xf numFmtId="164" fontId="20" fillId="6" borderId="529" xfId="0" applyNumberFormat="1" applyFont="1" applyFill="1" applyBorder="1" applyAlignment="1">
      <alignment horizontal="right"/>
    </xf>
    <xf numFmtId="9" fontId="20" fillId="4" borderId="522" xfId="0" applyNumberFormat="1" applyFont="1" applyFill="1" applyBorder="1"/>
    <xf numFmtId="9" fontId="20" fillId="6" borderId="530" xfId="0" applyNumberFormat="1" applyFont="1" applyFill="1" applyBorder="1"/>
    <xf numFmtId="9" fontId="20" fillId="4" borderId="525" xfId="0" applyNumberFormat="1" applyFont="1" applyFill="1" applyBorder="1"/>
    <xf numFmtId="9" fontId="20" fillId="6" borderId="529" xfId="0" applyNumberFormat="1" applyFont="1" applyFill="1" applyBorder="1" applyAlignment="1">
      <alignment horizontal="right"/>
    </xf>
    <xf numFmtId="0" fontId="20" fillId="0" borderId="0" xfId="0" applyFont="1" applyAlignment="1">
      <alignment vertical="center" wrapText="1"/>
    </xf>
    <xf numFmtId="0" fontId="64" fillId="0" borderId="0" xfId="0" applyFont="1" applyAlignment="1">
      <alignment vertical="center"/>
    </xf>
    <xf numFmtId="0" fontId="60" fillId="2" borderId="531" xfId="0" applyFont="1" applyFill="1" applyBorder="1" applyAlignment="1">
      <alignment horizontal="center" vertical="center"/>
    </xf>
    <xf numFmtId="3" fontId="23" fillId="0" borderId="532" xfId="0" applyNumberFormat="1" applyFont="1" applyBorder="1" applyAlignment="1">
      <alignment vertical="center"/>
    </xf>
    <xf numFmtId="3" fontId="23" fillId="0" borderId="533" xfId="0" applyNumberFormat="1" applyFont="1" applyBorder="1" applyAlignment="1">
      <alignment vertical="center"/>
    </xf>
    <xf numFmtId="3" fontId="23" fillId="0" borderId="534" xfId="0" applyNumberFormat="1" applyFont="1" applyBorder="1" applyAlignment="1">
      <alignment vertical="center"/>
    </xf>
    <xf numFmtId="3" fontId="23" fillId="0" borderId="535" xfId="0" applyNumberFormat="1" applyFont="1" applyBorder="1" applyAlignment="1">
      <alignment vertical="center"/>
    </xf>
    <xf numFmtId="3" fontId="13" fillId="6" borderId="537" xfId="0" applyNumberFormat="1" applyFont="1" applyFill="1" applyBorder="1" applyAlignment="1">
      <alignment horizontal="right" vertical="center"/>
    </xf>
    <xf numFmtId="3" fontId="13" fillId="6" borderId="136" xfId="0" applyNumberFormat="1" applyFont="1" applyFill="1" applyBorder="1" applyAlignment="1">
      <alignment horizontal="right" vertical="center"/>
    </xf>
    <xf numFmtId="3" fontId="23" fillId="6" borderId="140" xfId="0" applyNumberFormat="1" applyFont="1" applyFill="1" applyBorder="1" applyAlignment="1">
      <alignment horizontal="right" vertical="center"/>
    </xf>
    <xf numFmtId="3" fontId="23" fillId="0" borderId="136" xfId="0" applyNumberFormat="1" applyFont="1" applyBorder="1" applyAlignment="1">
      <alignment vertical="center"/>
    </xf>
    <xf numFmtId="0" fontId="65" fillId="2" borderId="541" xfId="0" applyFont="1" applyFill="1" applyBorder="1" applyAlignment="1">
      <alignment horizontal="center" vertical="center"/>
    </xf>
    <xf numFmtId="3" fontId="13" fillId="0" borderId="543" xfId="0" applyNumberFormat="1" applyFont="1" applyBorder="1" applyAlignment="1">
      <alignment vertical="center"/>
    </xf>
    <xf numFmtId="3" fontId="23" fillId="0" borderId="544" xfId="0" applyNumberFormat="1" applyFont="1" applyBorder="1" applyAlignment="1">
      <alignment vertical="center"/>
    </xf>
    <xf numFmtId="3" fontId="23" fillId="0" borderId="545" xfId="0" applyNumberFormat="1" applyFont="1" applyBorder="1" applyAlignment="1">
      <alignment vertical="center"/>
    </xf>
    <xf numFmtId="3" fontId="13" fillId="6" borderId="546" xfId="0" applyNumberFormat="1" applyFont="1" applyFill="1" applyBorder="1" applyAlignment="1">
      <alignment vertical="center"/>
    </xf>
    <xf numFmtId="3" fontId="13" fillId="6" borderId="543" xfId="0" applyNumberFormat="1" applyFont="1" applyFill="1" applyBorder="1" applyAlignment="1">
      <alignment vertical="center"/>
    </xf>
    <xf numFmtId="3" fontId="23" fillId="0" borderId="547" xfId="0" applyNumberFormat="1" applyFont="1" applyBorder="1" applyAlignment="1">
      <alignment vertical="center"/>
    </xf>
    <xf numFmtId="3" fontId="23" fillId="0" borderId="548" xfId="0" applyNumberFormat="1" applyFont="1" applyBorder="1" applyAlignment="1">
      <alignment vertical="center"/>
    </xf>
    <xf numFmtId="3" fontId="23" fillId="0" borderId="549" xfId="0" applyNumberFormat="1" applyFont="1" applyBorder="1" applyAlignment="1">
      <alignment vertical="center"/>
    </xf>
    <xf numFmtId="3" fontId="23" fillId="6" borderId="550" xfId="0" applyNumberFormat="1" applyFont="1" applyFill="1" applyBorder="1" applyAlignment="1">
      <alignment vertical="center"/>
    </xf>
    <xf numFmtId="3" fontId="23" fillId="6" borderId="547" xfId="0" applyNumberFormat="1" applyFont="1" applyFill="1" applyBorder="1" applyAlignment="1">
      <alignment vertical="center"/>
    </xf>
    <xf numFmtId="3" fontId="23" fillId="0" borderId="536" xfId="0" applyNumberFormat="1" applyFont="1" applyBorder="1" applyAlignment="1">
      <alignment vertical="center"/>
    </xf>
    <xf numFmtId="0" fontId="65" fillId="2" borderId="554" xfId="0" applyFont="1" applyFill="1" applyBorder="1" applyAlignment="1">
      <alignment horizontal="center" vertical="center"/>
    </xf>
    <xf numFmtId="0" fontId="60" fillId="2" borderId="555" xfId="0" applyFont="1" applyFill="1" applyBorder="1" applyAlignment="1">
      <alignment horizontal="center" vertical="center"/>
    </xf>
    <xf numFmtId="3" fontId="13" fillId="6" borderId="556" xfId="0" applyNumberFormat="1" applyFont="1" applyFill="1" applyBorder="1" applyAlignment="1">
      <alignment vertical="center"/>
    </xf>
    <xf numFmtId="3" fontId="13" fillId="0" borderId="504" xfId="0" applyNumberFormat="1" applyFont="1" applyBorder="1" applyAlignment="1">
      <alignment vertical="center"/>
    </xf>
    <xf numFmtId="3" fontId="13" fillId="6" borderId="558" xfId="0" applyNumberFormat="1" applyFont="1" applyFill="1" applyBorder="1" applyAlignment="1">
      <alignment vertical="center"/>
    </xf>
    <xf numFmtId="0" fontId="61" fillId="0" borderId="0" xfId="0" applyFont="1" applyAlignment="1">
      <alignment vertical="center"/>
    </xf>
    <xf numFmtId="0" fontId="67" fillId="2" borderId="554" xfId="0" applyFont="1" applyFill="1" applyBorder="1" applyAlignment="1">
      <alignment horizontal="center"/>
    </xf>
    <xf numFmtId="0" fontId="13" fillId="0" borderId="559" xfId="0" applyFont="1" applyBorder="1" applyAlignment="1">
      <alignment horizontal="right" vertical="center"/>
    </xf>
    <xf numFmtId="0" fontId="13" fillId="0" borderId="0" xfId="0" applyFont="1" applyAlignment="1">
      <alignment horizontal="right" vertical="center"/>
    </xf>
    <xf numFmtId="164" fontId="13" fillId="0" borderId="561" xfId="0" applyNumberFormat="1" applyFont="1" applyBorder="1" applyAlignment="1">
      <alignment horizontal="right" vertical="center"/>
    </xf>
    <xf numFmtId="164" fontId="13" fillId="6" borderId="562" xfId="0" applyNumberFormat="1" applyFont="1" applyFill="1" applyBorder="1" applyAlignment="1">
      <alignment horizontal="right" vertical="center"/>
    </xf>
    <xf numFmtId="0" fontId="68" fillId="2" borderId="555" xfId="0" applyFont="1" applyFill="1" applyBorder="1" applyAlignment="1">
      <alignment horizontal="center"/>
    </xf>
    <xf numFmtId="0" fontId="68" fillId="2" borderId="563" xfId="0" applyFont="1" applyFill="1" applyBorder="1" applyAlignment="1">
      <alignment horizontal="center"/>
    </xf>
    <xf numFmtId="3" fontId="13" fillId="0" borderId="544" xfId="0" applyNumberFormat="1" applyFont="1" applyBorder="1" applyAlignment="1">
      <alignment horizontal="right" vertical="center"/>
    </xf>
    <xf numFmtId="3" fontId="13" fillId="0" borderId="545" xfId="0" applyNumberFormat="1" applyFont="1" applyBorder="1" applyAlignment="1">
      <alignment horizontal="right" vertical="center"/>
    </xf>
    <xf numFmtId="3" fontId="13" fillId="6" borderId="546" xfId="0" applyNumberFormat="1" applyFont="1" applyFill="1" applyBorder="1" applyAlignment="1">
      <alignment horizontal="right" vertical="center"/>
    </xf>
    <xf numFmtId="3" fontId="13" fillId="0" borderId="548" xfId="0" applyNumberFormat="1" applyFont="1" applyBorder="1" applyAlignment="1">
      <alignment horizontal="right" vertical="center"/>
    </xf>
    <xf numFmtId="3" fontId="13" fillId="0" borderId="549" xfId="0" applyNumberFormat="1" applyFont="1" applyBorder="1" applyAlignment="1">
      <alignment horizontal="right" vertical="center"/>
    </xf>
    <xf numFmtId="3" fontId="13" fillId="6" borderId="550" xfId="0" applyNumberFormat="1" applyFont="1" applyFill="1" applyBorder="1" applyAlignment="1">
      <alignment horizontal="right" vertical="center"/>
    </xf>
    <xf numFmtId="3" fontId="13" fillId="0" borderId="534" xfId="0" applyNumberFormat="1" applyFont="1" applyBorder="1" applyAlignment="1">
      <alignment horizontal="right" vertical="center"/>
    </xf>
    <xf numFmtId="3" fontId="13" fillId="0" borderId="535" xfId="0" applyNumberFormat="1" applyFont="1" applyBorder="1" applyAlignment="1">
      <alignment horizontal="right" vertical="center"/>
    </xf>
    <xf numFmtId="3" fontId="13" fillId="0" borderId="536" xfId="0" applyNumberFormat="1" applyFont="1" applyBorder="1" applyAlignment="1">
      <alignment horizontal="right" vertical="center"/>
    </xf>
    <xf numFmtId="3" fontId="13" fillId="0" borderId="566" xfId="0" applyNumberFormat="1" applyFont="1" applyBorder="1" applyAlignment="1">
      <alignment horizontal="right" vertical="center"/>
    </xf>
    <xf numFmtId="3" fontId="13" fillId="6" borderId="567" xfId="0" applyNumberFormat="1" applyFont="1" applyFill="1" applyBorder="1" applyAlignment="1">
      <alignment horizontal="right" vertical="center"/>
    </xf>
    <xf numFmtId="3" fontId="23" fillId="0" borderId="569" xfId="0" applyNumberFormat="1" applyFont="1" applyBorder="1" applyAlignment="1">
      <alignment horizontal="right" vertical="center"/>
    </xf>
    <xf numFmtId="3" fontId="23" fillId="0" borderId="570" xfId="0" applyNumberFormat="1" applyFont="1" applyBorder="1" applyAlignment="1">
      <alignment horizontal="right" vertical="center"/>
    </xf>
    <xf numFmtId="3" fontId="23" fillId="6" borderId="571" xfId="0" applyNumberFormat="1" applyFont="1" applyFill="1" applyBorder="1" applyAlignment="1">
      <alignment horizontal="right" vertical="center"/>
    </xf>
    <xf numFmtId="3" fontId="23" fillId="6" borderId="572" xfId="0" applyNumberFormat="1" applyFont="1" applyFill="1" applyBorder="1" applyAlignment="1">
      <alignment horizontal="right" vertical="center"/>
    </xf>
    <xf numFmtId="164" fontId="13" fillId="0" borderId="0" xfId="0" applyNumberFormat="1" applyFont="1" applyAlignment="1">
      <alignment vertical="center"/>
    </xf>
    <xf numFmtId="164" fontId="13" fillId="0" borderId="544" xfId="0" applyNumberFormat="1" applyFont="1" applyBorder="1" applyAlignment="1">
      <alignment horizontal="right" vertical="center"/>
    </xf>
    <xf numFmtId="164" fontId="13" fillId="0" borderId="578" xfId="0" applyNumberFormat="1" applyFont="1" applyBorder="1" applyAlignment="1">
      <alignment horizontal="right" vertical="center"/>
    </xf>
    <xf numFmtId="164" fontId="13" fillId="6" borderId="579" xfId="0" applyNumberFormat="1" applyFont="1" applyFill="1" applyBorder="1" applyAlignment="1">
      <alignment horizontal="right" vertical="center"/>
    </xf>
    <xf numFmtId="164" fontId="13" fillId="0" borderId="548" xfId="0" applyNumberFormat="1" applyFont="1" applyBorder="1" applyAlignment="1">
      <alignment horizontal="right" vertical="center"/>
    </xf>
    <xf numFmtId="164" fontId="13" fillId="0" borderId="580" xfId="0" applyNumberFormat="1" applyFont="1" applyBorder="1" applyAlignment="1">
      <alignment horizontal="right" vertical="center"/>
    </xf>
    <xf numFmtId="164" fontId="13" fillId="6" borderId="581" xfId="0" applyNumberFormat="1" applyFont="1" applyFill="1" applyBorder="1" applyAlignment="1">
      <alignment horizontal="right" vertical="center"/>
    </xf>
    <xf numFmtId="164" fontId="13" fillId="0" borderId="534" xfId="0" applyNumberFormat="1" applyFont="1" applyBorder="1" applyAlignment="1">
      <alignment horizontal="right" vertical="center"/>
    </xf>
    <xf numFmtId="164" fontId="13" fillId="6" borderId="438" xfId="0" applyNumberFormat="1" applyFont="1" applyFill="1" applyBorder="1" applyAlignment="1">
      <alignment horizontal="right" vertical="center"/>
    </xf>
    <xf numFmtId="3" fontId="13" fillId="0" borderId="583" xfId="0" applyNumberFormat="1" applyFont="1" applyBorder="1" applyAlignment="1">
      <alignment horizontal="right" vertical="center"/>
    </xf>
    <xf numFmtId="3" fontId="13" fillId="0" borderId="584" xfId="0" applyNumberFormat="1" applyFont="1" applyBorder="1" applyAlignment="1">
      <alignment horizontal="right" vertical="center"/>
    </xf>
    <xf numFmtId="164" fontId="13" fillId="0" borderId="585" xfId="0" applyNumberFormat="1" applyFont="1" applyBorder="1" applyAlignment="1">
      <alignment horizontal="right" vertical="center"/>
    </xf>
    <xf numFmtId="164" fontId="13" fillId="0" borderId="586" xfId="0" applyNumberFormat="1" applyFont="1" applyBorder="1" applyAlignment="1">
      <alignment horizontal="right" vertical="center"/>
    </xf>
    <xf numFmtId="164" fontId="13" fillId="6" borderId="587" xfId="0" applyNumberFormat="1" applyFont="1" applyFill="1" applyBorder="1" applyAlignment="1">
      <alignment horizontal="right" vertical="center"/>
    </xf>
    <xf numFmtId="164" fontId="23" fillId="0" borderId="569" xfId="0" applyNumberFormat="1" applyFont="1" applyBorder="1" applyAlignment="1">
      <alignment horizontal="right" vertical="center"/>
    </xf>
    <xf numFmtId="164" fontId="23" fillId="6" borderId="550" xfId="0" applyNumberFormat="1" applyFont="1" applyFill="1" applyBorder="1" applyAlignment="1">
      <alignment horizontal="right" vertical="center"/>
    </xf>
    <xf numFmtId="164" fontId="23" fillId="6" borderId="590" xfId="0" applyNumberFormat="1" applyFont="1" applyFill="1" applyBorder="1" applyAlignment="1">
      <alignment horizontal="right" vertical="center"/>
    </xf>
    <xf numFmtId="164" fontId="23" fillId="6" borderId="581" xfId="0" applyNumberFormat="1" applyFont="1" applyFill="1" applyBorder="1" applyAlignment="1">
      <alignment horizontal="right" vertical="center"/>
    </xf>
    <xf numFmtId="0" fontId="69" fillId="2" borderId="591" xfId="0" applyFont="1" applyFill="1" applyBorder="1" applyAlignment="1">
      <alignment horizontal="center" vertical="center"/>
    </xf>
    <xf numFmtId="0" fontId="69" fillId="2" borderId="554" xfId="0" applyFont="1" applyFill="1" applyBorder="1" applyAlignment="1">
      <alignment horizontal="center" vertical="center"/>
    </xf>
    <xf numFmtId="0" fontId="69" fillId="2" borderId="592" xfId="0" applyFont="1" applyFill="1" applyBorder="1" applyAlignment="1">
      <alignment horizontal="center" vertical="center"/>
    </xf>
    <xf numFmtId="0" fontId="69" fillId="2" borderId="555" xfId="0" applyFont="1" applyFill="1" applyBorder="1" applyAlignment="1">
      <alignment horizontal="center" vertical="center"/>
    </xf>
    <xf numFmtId="3" fontId="13" fillId="4" borderId="546" xfId="0" applyNumberFormat="1" applyFont="1" applyFill="1" applyBorder="1" applyAlignment="1">
      <alignment vertical="center"/>
    </xf>
    <xf numFmtId="3" fontId="13" fillId="4" borderId="544" xfId="0" applyNumberFormat="1" applyFont="1" applyFill="1" applyBorder="1" applyAlignment="1">
      <alignment vertical="center"/>
    </xf>
    <xf numFmtId="3" fontId="13" fillId="4" borderId="545" xfId="0" applyNumberFormat="1" applyFont="1" applyFill="1" applyBorder="1" applyAlignment="1">
      <alignment vertical="center"/>
    </xf>
    <xf numFmtId="3" fontId="13" fillId="4" borderId="550" xfId="0" applyNumberFormat="1" applyFont="1" applyFill="1" applyBorder="1" applyAlignment="1">
      <alignment vertical="center"/>
    </xf>
    <xf numFmtId="3" fontId="13" fillId="4" borderId="548" xfId="0" applyNumberFormat="1" applyFont="1" applyFill="1" applyBorder="1" applyAlignment="1">
      <alignment vertical="center"/>
    </xf>
    <xf numFmtId="3" fontId="13" fillId="4" borderId="549" xfId="0" applyNumberFormat="1" applyFont="1" applyFill="1" applyBorder="1" applyAlignment="1">
      <alignment vertical="center"/>
    </xf>
    <xf numFmtId="3" fontId="13" fillId="6" borderId="550" xfId="0" applyNumberFormat="1" applyFont="1" applyFill="1" applyBorder="1" applyAlignment="1">
      <alignment vertical="center"/>
    </xf>
    <xf numFmtId="3" fontId="13" fillId="4" borderId="129" xfId="0" applyNumberFormat="1" applyFont="1" applyFill="1" applyBorder="1" applyAlignment="1">
      <alignment vertical="center"/>
    </xf>
    <xf numFmtId="3" fontId="13" fillId="4" borderId="534" xfId="0" applyNumberFormat="1" applyFont="1" applyFill="1" applyBorder="1" applyAlignment="1">
      <alignment vertical="center"/>
    </xf>
    <xf numFmtId="3" fontId="13" fillId="4" borderId="535" xfId="0" applyNumberFormat="1" applyFont="1" applyFill="1" applyBorder="1" applyAlignment="1">
      <alignment vertical="center"/>
    </xf>
    <xf numFmtId="3" fontId="23" fillId="4" borderId="550" xfId="0" applyNumberFormat="1" applyFont="1" applyFill="1" applyBorder="1" applyAlignment="1">
      <alignment vertical="center"/>
    </xf>
    <xf numFmtId="3" fontId="23" fillId="4" borderId="548" xfId="0" applyNumberFormat="1" applyFont="1" applyFill="1" applyBorder="1" applyAlignment="1">
      <alignment vertical="center"/>
    </xf>
    <xf numFmtId="3" fontId="23" fillId="4" borderId="549" xfId="0" applyNumberFormat="1" applyFont="1" applyFill="1" applyBorder="1" applyAlignment="1">
      <alignment vertical="center"/>
    </xf>
    <xf numFmtId="164" fontId="13" fillId="0" borderId="544" xfId="0" applyNumberFormat="1" applyFont="1" applyBorder="1" applyAlignment="1">
      <alignment vertical="center"/>
    </xf>
    <xf numFmtId="164" fontId="13" fillId="6" borderId="598" xfId="0" applyNumberFormat="1" applyFont="1" applyFill="1" applyBorder="1" applyAlignment="1">
      <alignment vertical="center"/>
    </xf>
    <xf numFmtId="164" fontId="13" fillId="0" borderId="548" xfId="0" applyNumberFormat="1" applyFont="1" applyBorder="1" applyAlignment="1">
      <alignment vertical="center"/>
    </xf>
    <xf numFmtId="164" fontId="13" fillId="6" borderId="599" xfId="0" applyNumberFormat="1" applyFont="1" applyFill="1" applyBorder="1" applyAlignment="1">
      <alignment vertical="center"/>
    </xf>
    <xf numFmtId="164" fontId="20" fillId="6" borderId="600" xfId="0" applyNumberFormat="1" applyFont="1" applyFill="1" applyBorder="1" applyAlignment="1">
      <alignment vertical="center"/>
    </xf>
    <xf numFmtId="164" fontId="13" fillId="0" borderId="534" xfId="0" applyNumberFormat="1" applyFont="1" applyBorder="1" applyAlignment="1">
      <alignment vertical="center"/>
    </xf>
    <xf numFmtId="164" fontId="20" fillId="6" borderId="601" xfId="0" applyNumberFormat="1" applyFont="1" applyFill="1" applyBorder="1" applyAlignment="1">
      <alignment vertical="center"/>
    </xf>
    <xf numFmtId="164" fontId="13" fillId="0" borderId="600" xfId="0" applyNumberFormat="1" applyFont="1" applyBorder="1" applyAlignment="1">
      <alignment vertical="center"/>
    </xf>
    <xf numFmtId="164" fontId="13" fillId="0" borderId="602" xfId="0" applyNumberFormat="1" applyFont="1" applyBorder="1" applyAlignment="1">
      <alignment vertical="center"/>
    </xf>
    <xf numFmtId="164" fontId="13" fillId="4" borderId="603" xfId="0" applyNumberFormat="1" applyFont="1" applyFill="1" applyBorder="1" applyAlignment="1">
      <alignment vertical="center"/>
    </xf>
    <xf numFmtId="164" fontId="20" fillId="6" borderId="604" xfId="0" applyNumberFormat="1" applyFont="1" applyFill="1" applyBorder="1" applyAlignment="1">
      <alignment vertical="center"/>
    </xf>
    <xf numFmtId="164" fontId="20" fillId="6" borderId="603" xfId="0" applyNumberFormat="1" applyFont="1" applyFill="1" applyBorder="1" applyAlignment="1">
      <alignment vertical="center"/>
    </xf>
    <xf numFmtId="164" fontId="23" fillId="0" borderId="605" xfId="0" applyNumberFormat="1" applyFont="1" applyBorder="1" applyAlignment="1">
      <alignment vertical="center"/>
    </xf>
    <xf numFmtId="164" fontId="23" fillId="0" borderId="569" xfId="0" applyNumberFormat="1" applyFont="1" applyBorder="1" applyAlignment="1">
      <alignment vertical="center"/>
    </xf>
    <xf numFmtId="164" fontId="26" fillId="6" borderId="606" xfId="0" applyNumberFormat="1" applyFont="1" applyFill="1" applyBorder="1" applyAlignment="1">
      <alignment vertical="center"/>
    </xf>
    <xf numFmtId="164" fontId="26" fillId="6" borderId="607" xfId="0" applyNumberFormat="1" applyFont="1" applyFill="1" applyBorder="1" applyAlignment="1">
      <alignment vertical="center"/>
    </xf>
    <xf numFmtId="164" fontId="26" fillId="6" borderId="608" xfId="0" applyNumberFormat="1" applyFont="1" applyFill="1" applyBorder="1" applyAlignment="1">
      <alignment vertical="center"/>
    </xf>
    <xf numFmtId="0" fontId="60" fillId="2" borderId="610" xfId="0" applyFont="1" applyFill="1" applyBorder="1" applyAlignment="1">
      <alignment horizontal="center" vertical="center"/>
    </xf>
    <xf numFmtId="0" fontId="13" fillId="0" borderId="611" xfId="0" applyFont="1" applyBorder="1" applyAlignment="1">
      <alignment horizontal="left" vertical="center"/>
    </xf>
    <xf numFmtId="3" fontId="13" fillId="0" borderId="612" xfId="0" applyNumberFormat="1" applyFont="1" applyBorder="1" applyAlignment="1">
      <alignment vertical="center"/>
    </xf>
    <xf numFmtId="3" fontId="13" fillId="6" borderId="269" xfId="0" applyNumberFormat="1" applyFont="1" applyFill="1" applyBorder="1" applyAlignment="1">
      <alignment vertical="center"/>
    </xf>
    <xf numFmtId="0" fontId="13" fillId="0" borderId="613" xfId="0" applyFont="1" applyBorder="1" applyAlignment="1">
      <alignment horizontal="left" vertical="center"/>
    </xf>
    <xf numFmtId="3" fontId="13" fillId="0" borderId="614" xfId="0" applyNumberFormat="1" applyFont="1" applyBorder="1" applyAlignment="1">
      <alignment vertical="center"/>
    </xf>
    <xf numFmtId="9" fontId="13" fillId="0" borderId="614" xfId="0" applyNumberFormat="1" applyFont="1" applyBorder="1" applyAlignment="1">
      <alignment vertical="center"/>
    </xf>
    <xf numFmtId="0" fontId="13" fillId="0" borderId="615" xfId="0" applyFont="1" applyBorder="1" applyAlignment="1">
      <alignment horizontal="left" vertical="center"/>
    </xf>
    <xf numFmtId="9" fontId="13" fillId="0" borderId="616" xfId="0" applyNumberFormat="1" applyFont="1" applyBorder="1" applyAlignment="1">
      <alignment vertical="center"/>
    </xf>
    <xf numFmtId="9" fontId="13" fillId="6" borderId="528" xfId="0" applyNumberFormat="1" applyFont="1" applyFill="1" applyBorder="1" applyAlignment="1">
      <alignment vertical="center"/>
    </xf>
    <xf numFmtId="3" fontId="23" fillId="0" borderId="0" xfId="0" applyNumberFormat="1" applyFont="1" applyAlignment="1">
      <alignment vertical="center"/>
    </xf>
    <xf numFmtId="0" fontId="60" fillId="2" borderId="617" xfId="0" applyFont="1" applyFill="1" applyBorder="1" applyAlignment="1">
      <alignment horizontal="center" vertical="center"/>
    </xf>
    <xf numFmtId="0" fontId="60" fillId="2" borderId="618" xfId="0" applyFont="1" applyFill="1" applyBorder="1" applyAlignment="1">
      <alignment horizontal="center" vertical="center"/>
    </xf>
    <xf numFmtId="0" fontId="60" fillId="2" borderId="619" xfId="0" applyFont="1" applyFill="1" applyBorder="1" applyAlignment="1">
      <alignment horizontal="center" vertical="center"/>
    </xf>
    <xf numFmtId="166" fontId="13" fillId="6" borderId="620" xfId="0" applyNumberFormat="1" applyFont="1" applyFill="1" applyBorder="1" applyAlignment="1">
      <alignment vertical="center"/>
    </xf>
    <xf numFmtId="166" fontId="13" fillId="6" borderId="621" xfId="0" applyNumberFormat="1" applyFont="1" applyFill="1" applyBorder="1" applyAlignment="1">
      <alignment vertical="center"/>
    </xf>
    <xf numFmtId="166" fontId="13" fillId="6" borderId="622" xfId="0" applyNumberFormat="1" applyFont="1" applyFill="1" applyBorder="1" applyAlignment="1">
      <alignment vertical="center"/>
    </xf>
    <xf numFmtId="166" fontId="13" fillId="6" borderId="623" xfId="0" applyNumberFormat="1" applyFont="1" applyFill="1" applyBorder="1" applyAlignment="1">
      <alignment vertical="center"/>
    </xf>
    <xf numFmtId="166" fontId="13" fillId="6" borderId="624" xfId="0" applyNumberFormat="1" applyFont="1" applyFill="1" applyBorder="1" applyAlignment="1">
      <alignment vertical="center"/>
    </xf>
    <xf numFmtId="166" fontId="13" fillId="6" borderId="625" xfId="0" applyNumberFormat="1" applyFont="1" applyFill="1" applyBorder="1" applyAlignment="1">
      <alignment vertical="center"/>
    </xf>
    <xf numFmtId="166" fontId="13" fillId="6" borderId="626" xfId="0" applyNumberFormat="1" applyFont="1" applyFill="1" applyBorder="1" applyAlignment="1">
      <alignment vertical="center"/>
    </xf>
    <xf numFmtId="166" fontId="13" fillId="6" borderId="627" xfId="0" applyNumberFormat="1" applyFont="1" applyFill="1" applyBorder="1" applyAlignment="1">
      <alignment vertical="center"/>
    </xf>
    <xf numFmtId="166" fontId="13" fillId="6" borderId="622" xfId="0" applyNumberFormat="1" applyFont="1" applyFill="1" applyBorder="1" applyAlignment="1">
      <alignment horizontal="right" vertical="center"/>
    </xf>
    <xf numFmtId="166" fontId="13" fillId="6" borderId="628" xfId="0" applyNumberFormat="1" applyFont="1" applyFill="1" applyBorder="1" applyAlignment="1">
      <alignment horizontal="right" vertical="center"/>
    </xf>
    <xf numFmtId="166" fontId="13" fillId="6" borderId="620" xfId="0" applyNumberFormat="1" applyFont="1" applyFill="1" applyBorder="1" applyAlignment="1">
      <alignment horizontal="right" vertical="center"/>
    </xf>
    <xf numFmtId="166" fontId="13" fillId="6" borderId="621" xfId="0" applyNumberFormat="1" applyFont="1" applyFill="1" applyBorder="1" applyAlignment="1">
      <alignment horizontal="right" vertical="center"/>
    </xf>
    <xf numFmtId="166" fontId="13" fillId="6" borderId="629" xfId="0" applyNumberFormat="1" applyFont="1" applyFill="1" applyBorder="1" applyAlignment="1">
      <alignment vertical="center"/>
    </xf>
    <xf numFmtId="166" fontId="13" fillId="6" borderId="630" xfId="0" applyNumberFormat="1" applyFont="1" applyFill="1" applyBorder="1" applyAlignment="1">
      <alignment horizontal="right" vertical="center"/>
    </xf>
    <xf numFmtId="166" fontId="13" fillId="6" borderId="631" xfId="0" applyNumberFormat="1" applyFont="1" applyFill="1" applyBorder="1" applyAlignment="1">
      <alignment horizontal="right" vertical="center"/>
    </xf>
    <xf numFmtId="166" fontId="13" fillId="6" borderId="629" xfId="0" applyNumberFormat="1" applyFont="1" applyFill="1" applyBorder="1" applyAlignment="1">
      <alignment horizontal="right" vertical="center"/>
    </xf>
    <xf numFmtId="166" fontId="13" fillId="6" borderId="632" xfId="0" applyNumberFormat="1" applyFont="1" applyFill="1" applyBorder="1" applyAlignment="1">
      <alignment horizontal="right" vertical="center"/>
    </xf>
    <xf numFmtId="166" fontId="13" fillId="6" borderId="632" xfId="0" applyNumberFormat="1" applyFont="1" applyFill="1" applyBorder="1" applyAlignment="1">
      <alignment vertical="center"/>
    </xf>
    <xf numFmtId="166" fontId="13" fillId="6" borderId="630" xfId="0" applyNumberFormat="1" applyFont="1" applyFill="1" applyBorder="1" applyAlignment="1">
      <alignment vertical="center"/>
    </xf>
    <xf numFmtId="166" fontId="13" fillId="6" borderId="633" xfId="0" applyNumberFormat="1" applyFont="1" applyFill="1" applyBorder="1" applyAlignment="1">
      <alignment horizontal="right" vertical="center"/>
    </xf>
    <xf numFmtId="166" fontId="13" fillId="6" borderId="634" xfId="0" applyNumberFormat="1" applyFont="1" applyFill="1" applyBorder="1" applyAlignment="1">
      <alignment horizontal="right" vertical="center"/>
    </xf>
    <xf numFmtId="166" fontId="13" fillId="6" borderId="635" xfId="0" applyNumberFormat="1" applyFont="1" applyFill="1" applyBorder="1" applyAlignment="1">
      <alignment horizontal="right" vertical="center"/>
    </xf>
    <xf numFmtId="166" fontId="13" fillId="6" borderId="636" xfId="0" applyNumberFormat="1" applyFont="1" applyFill="1" applyBorder="1" applyAlignment="1">
      <alignment vertical="center"/>
    </xf>
    <xf numFmtId="166" fontId="13" fillId="6" borderId="637" xfId="0" applyNumberFormat="1" applyFont="1" applyFill="1" applyBorder="1" applyAlignment="1">
      <alignment vertical="center"/>
    </xf>
    <xf numFmtId="166" fontId="13" fillId="6" borderId="638" xfId="0" applyNumberFormat="1" applyFont="1" applyFill="1" applyBorder="1" applyAlignment="1">
      <alignment vertical="center"/>
    </xf>
    <xf numFmtId="166" fontId="13" fillId="6" borderId="639" xfId="0" applyNumberFormat="1" applyFont="1" applyFill="1" applyBorder="1" applyAlignment="1">
      <alignment vertical="center"/>
    </xf>
    <xf numFmtId="166" fontId="13" fillId="6" borderId="634" xfId="0" applyNumberFormat="1" applyFont="1" applyFill="1" applyBorder="1" applyAlignment="1">
      <alignment vertical="center"/>
    </xf>
    <xf numFmtId="166" fontId="23" fillId="6" borderId="624" xfId="0" applyNumberFormat="1" applyFont="1" applyFill="1" applyBorder="1" applyAlignment="1">
      <alignment vertical="center"/>
    </xf>
    <xf numFmtId="166" fontId="23" fillId="6" borderId="640" xfId="0" applyNumberFormat="1" applyFont="1" applyFill="1" applyBorder="1" applyAlignment="1">
      <alignment vertical="center"/>
    </xf>
    <xf numFmtId="166" fontId="23" fillId="6" borderId="641" xfId="0" applyNumberFormat="1" applyFont="1" applyFill="1" applyBorder="1" applyAlignment="1">
      <alignment vertical="center"/>
    </xf>
    <xf numFmtId="166" fontId="23" fillId="6" borderId="642" xfId="0" applyNumberFormat="1" applyFont="1" applyFill="1" applyBorder="1" applyAlignment="1">
      <alignment vertical="center"/>
    </xf>
    <xf numFmtId="166" fontId="23" fillId="6" borderId="643" xfId="0" applyNumberFormat="1" applyFont="1" applyFill="1" applyBorder="1" applyAlignment="1">
      <alignment vertical="center"/>
    </xf>
    <xf numFmtId="0" fontId="60" fillId="2" borderId="645" xfId="0" applyFont="1" applyFill="1" applyBorder="1" applyAlignment="1">
      <alignment horizontal="center" vertical="center"/>
    </xf>
    <xf numFmtId="0" fontId="65" fillId="2" borderId="179" xfId="0" applyFont="1" applyFill="1" applyBorder="1" applyAlignment="1">
      <alignment horizontal="center" vertical="center"/>
    </xf>
    <xf numFmtId="0" fontId="66" fillId="0" borderId="0" xfId="0" applyFont="1" applyAlignment="1">
      <alignment vertical="center"/>
    </xf>
    <xf numFmtId="164" fontId="13" fillId="0" borderId="646" xfId="0" applyNumberFormat="1" applyFont="1" applyBorder="1" applyAlignment="1">
      <alignment vertical="center"/>
    </xf>
    <xf numFmtId="164" fontId="13" fillId="0" borderId="621" xfId="0" applyNumberFormat="1" applyFont="1" applyBorder="1" applyAlignment="1">
      <alignment horizontal="right" vertical="center"/>
    </xf>
    <xf numFmtId="164" fontId="20" fillId="6" borderId="622" xfId="0" applyNumberFormat="1" applyFont="1" applyFill="1" applyBorder="1" applyAlignment="1">
      <alignment horizontal="right" vertical="center"/>
    </xf>
    <xf numFmtId="164" fontId="13" fillId="6" borderId="623" xfId="0" applyNumberFormat="1" applyFont="1" applyFill="1" applyBorder="1" applyAlignment="1">
      <alignment vertical="center"/>
    </xf>
    <xf numFmtId="164" fontId="13" fillId="6" borderId="621" xfId="0" applyNumberFormat="1" applyFont="1" applyFill="1" applyBorder="1" applyAlignment="1">
      <alignment horizontal="right" vertical="center"/>
    </xf>
    <xf numFmtId="164" fontId="13" fillId="0" borderId="647" xfId="0" applyNumberFormat="1" applyFont="1" applyBorder="1" applyAlignment="1">
      <alignment vertical="center"/>
    </xf>
    <xf numFmtId="164" fontId="13" fillId="0" borderId="625" xfId="0" applyNumberFormat="1" applyFont="1" applyBorder="1" applyAlignment="1">
      <alignment horizontal="right" vertical="center"/>
    </xf>
    <xf numFmtId="164" fontId="20" fillId="6" borderId="626" xfId="0" applyNumberFormat="1" applyFont="1" applyFill="1" applyBorder="1" applyAlignment="1">
      <alignment horizontal="right" vertical="center"/>
    </xf>
    <xf numFmtId="164" fontId="13" fillId="6" borderId="625" xfId="0" applyNumberFormat="1" applyFont="1" applyFill="1" applyBorder="1" applyAlignment="1">
      <alignment horizontal="right" vertical="center"/>
    </xf>
    <xf numFmtId="9" fontId="20" fillId="6" borderId="626" xfId="0" applyNumberFormat="1" applyFont="1" applyFill="1" applyBorder="1" applyAlignment="1">
      <alignment horizontal="right" vertical="center"/>
    </xf>
    <xf numFmtId="9" fontId="13" fillId="0" borderId="646" xfId="0" applyNumberFormat="1" applyFont="1" applyBorder="1" applyAlignment="1">
      <alignment horizontal="right" vertical="center"/>
    </xf>
    <xf numFmtId="9" fontId="20" fillId="6" borderId="622" xfId="0" applyNumberFormat="1" applyFont="1" applyFill="1" applyBorder="1" applyAlignment="1">
      <alignment horizontal="right" vertical="center"/>
    </xf>
    <xf numFmtId="164" fontId="13" fillId="6" borderId="623" xfId="0" applyNumberFormat="1" applyFont="1" applyFill="1" applyBorder="1" applyAlignment="1">
      <alignment horizontal="right" vertical="center"/>
    </xf>
    <xf numFmtId="0" fontId="20" fillId="6" borderId="622" xfId="0" applyFont="1" applyFill="1" applyBorder="1" applyAlignment="1">
      <alignment horizontal="right" vertical="center"/>
    </xf>
    <xf numFmtId="164" fontId="13" fillId="0" borderId="648" xfId="0" applyNumberFormat="1" applyFont="1" applyBorder="1" applyAlignment="1">
      <alignment horizontal="right" vertical="center"/>
    </xf>
    <xf numFmtId="164" fontId="13" fillId="0" borderId="632" xfId="0" applyNumberFormat="1" applyFont="1" applyBorder="1" applyAlignment="1">
      <alignment horizontal="right" vertical="center"/>
    </xf>
    <xf numFmtId="9" fontId="20" fillId="6" borderId="630" xfId="0" applyNumberFormat="1" applyFont="1" applyFill="1" applyBorder="1" applyAlignment="1">
      <alignment horizontal="right" vertical="center"/>
    </xf>
    <xf numFmtId="164" fontId="13" fillId="6" borderId="649" xfId="0" applyNumberFormat="1" applyFont="1" applyFill="1" applyBorder="1" applyAlignment="1">
      <alignment horizontal="right" vertical="center"/>
    </xf>
    <xf numFmtId="164" fontId="13" fillId="6" borderId="632" xfId="0" applyNumberFormat="1" applyFont="1" applyFill="1" applyBorder="1" applyAlignment="1">
      <alignment horizontal="right" vertical="center"/>
    </xf>
    <xf numFmtId="164" fontId="20" fillId="6" borderId="630" xfId="0" applyNumberFormat="1" applyFont="1" applyFill="1" applyBorder="1" applyAlignment="1">
      <alignment horizontal="right" vertical="center"/>
    </xf>
    <xf numFmtId="0" fontId="20" fillId="6" borderId="630" xfId="0" applyFont="1" applyFill="1" applyBorder="1" applyAlignment="1">
      <alignment horizontal="right" vertical="center"/>
    </xf>
    <xf numFmtId="0" fontId="23" fillId="0" borderId="504" xfId="0" applyFont="1" applyBorder="1" applyAlignment="1">
      <alignment vertical="center"/>
    </xf>
    <xf numFmtId="164" fontId="23" fillId="0" borderId="647" xfId="0" applyNumberFormat="1" applyFont="1" applyBorder="1" applyAlignment="1">
      <alignment horizontal="right" vertical="center"/>
    </xf>
    <xf numFmtId="164" fontId="23" fillId="0" borderId="625" xfId="0" applyNumberFormat="1" applyFont="1" applyBorder="1" applyAlignment="1">
      <alignment horizontal="right" vertical="center"/>
    </xf>
    <xf numFmtId="164" fontId="26" fillId="6" borderId="626" xfId="0" applyNumberFormat="1" applyFont="1" applyFill="1" applyBorder="1" applyAlignment="1">
      <alignment horizontal="right" vertical="center"/>
    </xf>
    <xf numFmtId="164" fontId="23" fillId="6" borderId="627" xfId="0" applyNumberFormat="1" applyFont="1" applyFill="1" applyBorder="1" applyAlignment="1">
      <alignment horizontal="right" vertical="center"/>
    </xf>
    <xf numFmtId="164" fontId="23" fillId="6" borderId="625" xfId="0" applyNumberFormat="1" applyFont="1" applyFill="1" applyBorder="1" applyAlignment="1">
      <alignment horizontal="right" vertical="center"/>
    </xf>
    <xf numFmtId="0" fontId="65" fillId="2" borderId="651" xfId="0" applyFont="1" applyFill="1" applyBorder="1" applyAlignment="1">
      <alignment horizontal="center" vertical="center"/>
    </xf>
    <xf numFmtId="164" fontId="13" fillId="0" borderId="532" xfId="0" applyNumberFormat="1" applyFont="1" applyBorder="1" applyAlignment="1">
      <alignment vertical="center"/>
    </xf>
    <xf numFmtId="9" fontId="13" fillId="6" borderId="652" xfId="0" applyNumberFormat="1" applyFont="1" applyFill="1" applyBorder="1" applyAlignment="1">
      <alignment vertical="center"/>
    </xf>
    <xf numFmtId="164" fontId="13" fillId="6" borderId="448" xfId="0" applyNumberFormat="1" applyFont="1" applyFill="1" applyBorder="1" applyAlignment="1">
      <alignment vertical="center"/>
    </xf>
    <xf numFmtId="164" fontId="23" fillId="6" borderId="653" xfId="0" applyNumberFormat="1" applyFont="1" applyFill="1" applyBorder="1" applyAlignment="1">
      <alignment vertical="center"/>
    </xf>
    <xf numFmtId="164" fontId="20" fillId="6" borderId="556" xfId="0" applyNumberFormat="1" applyFont="1" applyFill="1" applyBorder="1" applyAlignment="1">
      <alignment vertical="center"/>
    </xf>
    <xf numFmtId="164" fontId="20" fillId="6" borderId="660" xfId="0" applyNumberFormat="1" applyFont="1" applyFill="1" applyBorder="1" applyAlignment="1">
      <alignment vertical="center"/>
    </xf>
    <xf numFmtId="164" fontId="20" fillId="6" borderId="269" xfId="0" applyNumberFormat="1" applyFont="1" applyFill="1" applyBorder="1" applyAlignment="1">
      <alignment vertical="center"/>
    </xf>
    <xf numFmtId="164" fontId="20" fillId="0" borderId="80" xfId="0" applyNumberFormat="1" applyFont="1" applyBorder="1" applyAlignment="1">
      <alignment vertical="center"/>
    </xf>
    <xf numFmtId="164" fontId="20" fillId="6" borderId="661" xfId="0" applyNumberFormat="1" applyFont="1" applyFill="1" applyBorder="1" applyAlignment="1">
      <alignment vertical="center"/>
    </xf>
    <xf numFmtId="164" fontId="20" fillId="6" borderId="662" xfId="0" applyNumberFormat="1" applyFont="1" applyFill="1" applyBorder="1" applyAlignment="1">
      <alignment vertical="center"/>
    </xf>
    <xf numFmtId="164" fontId="20" fillId="0" borderId="663" xfId="0" applyNumberFormat="1" applyFont="1" applyBorder="1" applyAlignment="1">
      <alignment vertical="center"/>
    </xf>
    <xf numFmtId="164" fontId="20" fillId="0" borderId="664" xfId="0" applyNumberFormat="1" applyFont="1" applyBorder="1" applyAlignment="1">
      <alignment vertical="center"/>
    </xf>
    <xf numFmtId="164" fontId="26" fillId="0" borderId="665" xfId="0" applyNumberFormat="1" applyFont="1" applyBorder="1" applyAlignment="1">
      <alignment vertical="center"/>
    </xf>
    <xf numFmtId="164" fontId="26" fillId="0" borderId="666" xfId="0" applyNumberFormat="1" applyFont="1" applyBorder="1" applyAlignment="1">
      <alignment vertical="center"/>
    </xf>
    <xf numFmtId="164" fontId="26" fillId="6" borderId="667" xfId="0" applyNumberFormat="1" applyFont="1" applyFill="1" applyBorder="1" applyAlignment="1">
      <alignment vertical="center"/>
    </xf>
    <xf numFmtId="164" fontId="26" fillId="6" borderId="668" xfId="0" applyNumberFormat="1" applyFont="1" applyFill="1" applyBorder="1" applyAlignment="1">
      <alignment vertical="center"/>
    </xf>
    <xf numFmtId="0" fontId="65" fillId="2" borderId="396" xfId="0" applyFont="1" applyFill="1" applyBorder="1" applyAlignment="1">
      <alignment horizontal="center" vertical="center"/>
    </xf>
    <xf numFmtId="164" fontId="20" fillId="6" borderId="670" xfId="0" applyNumberFormat="1" applyFont="1" applyFill="1" applyBorder="1" applyAlignment="1">
      <alignment horizontal="right" vertical="center"/>
    </xf>
    <xf numFmtId="164" fontId="20" fillId="6" borderId="671" xfId="0" applyNumberFormat="1" applyFont="1" applyFill="1" applyBorder="1" applyAlignment="1">
      <alignment horizontal="right" vertical="center"/>
    </xf>
    <xf numFmtId="164" fontId="20" fillId="6" borderId="405" xfId="0" applyNumberFormat="1" applyFont="1" applyFill="1" applyBorder="1" applyAlignment="1">
      <alignment horizontal="right" vertical="center"/>
    </xf>
    <xf numFmtId="164" fontId="20" fillId="0" borderId="672" xfId="0" applyNumberFormat="1" applyFont="1" applyBorder="1" applyAlignment="1">
      <alignment horizontal="right" vertical="center"/>
    </xf>
    <xf numFmtId="164" fontId="26" fillId="0" borderId="0" xfId="0" applyNumberFormat="1" applyFont="1" applyAlignment="1">
      <alignment horizontal="right" vertical="center"/>
    </xf>
    <xf numFmtId="164" fontId="26" fillId="6" borderId="405" xfId="0" applyNumberFormat="1" applyFont="1" applyFill="1" applyBorder="1" applyAlignment="1">
      <alignment horizontal="right" vertical="center"/>
    </xf>
    <xf numFmtId="164" fontId="26" fillId="6" borderId="673" xfId="0" applyNumberFormat="1" applyFont="1" applyFill="1" applyBorder="1" applyAlignment="1">
      <alignment horizontal="right" vertical="center"/>
    </xf>
    <xf numFmtId="164" fontId="20" fillId="6" borderId="674" xfId="0" applyNumberFormat="1" applyFont="1" applyFill="1" applyBorder="1" applyAlignment="1">
      <alignment horizontal="right" vertical="center"/>
    </xf>
    <xf numFmtId="164" fontId="20" fillId="6" borderId="675" xfId="0" applyNumberFormat="1" applyFont="1" applyFill="1" applyBorder="1" applyAlignment="1">
      <alignment horizontal="right" vertical="center"/>
    </xf>
    <xf numFmtId="164" fontId="20" fillId="6" borderId="404" xfId="0" applyNumberFormat="1" applyFont="1" applyFill="1" applyBorder="1" applyAlignment="1">
      <alignment horizontal="right" vertical="center"/>
    </xf>
    <xf numFmtId="164" fontId="26" fillId="6" borderId="676" xfId="0" applyNumberFormat="1" applyFont="1" applyFill="1" applyBorder="1" applyAlignment="1">
      <alignment horizontal="right" vertical="center"/>
    </xf>
    <xf numFmtId="164" fontId="26" fillId="6" borderId="406" xfId="0" applyNumberFormat="1" applyFont="1" applyFill="1" applyBorder="1" applyAlignment="1">
      <alignment horizontal="right" vertical="center"/>
    </xf>
    <xf numFmtId="164" fontId="13" fillId="4" borderId="677" xfId="0" applyNumberFormat="1" applyFont="1" applyFill="1" applyBorder="1" applyAlignment="1">
      <alignment horizontal="right" vertical="center"/>
    </xf>
    <xf numFmtId="164" fontId="20" fillId="6" borderId="678" xfId="0" applyNumberFormat="1" applyFont="1" applyFill="1" applyBorder="1" applyAlignment="1">
      <alignment horizontal="right" vertical="center"/>
    </xf>
    <xf numFmtId="164" fontId="20" fillId="6" borderId="269" xfId="0" applyNumberFormat="1" applyFont="1" applyFill="1" applyBorder="1" applyAlignment="1">
      <alignment horizontal="right" vertical="center"/>
    </xf>
    <xf numFmtId="164" fontId="20" fillId="6" borderId="677" xfId="0" applyNumberFormat="1" applyFont="1" applyFill="1" applyBorder="1" applyAlignment="1">
      <alignment horizontal="right" vertical="center"/>
    </xf>
    <xf numFmtId="10" fontId="20" fillId="6" borderId="677" xfId="0" applyNumberFormat="1" applyFont="1" applyFill="1" applyBorder="1" applyAlignment="1">
      <alignment horizontal="right" vertical="center"/>
    </xf>
    <xf numFmtId="164" fontId="13" fillId="4" borderId="679" xfId="0" applyNumberFormat="1" applyFont="1" applyFill="1" applyBorder="1" applyAlignment="1">
      <alignment horizontal="right" vertical="center"/>
    </xf>
    <xf numFmtId="164" fontId="13" fillId="4" borderId="680" xfId="0" applyNumberFormat="1" applyFont="1" applyFill="1" applyBorder="1" applyAlignment="1">
      <alignment horizontal="right" vertical="center"/>
    </xf>
    <xf numFmtId="164" fontId="13" fillId="4" borderId="681" xfId="0" applyNumberFormat="1" applyFont="1" applyFill="1" applyBorder="1" applyAlignment="1">
      <alignment horizontal="right" vertical="center"/>
    </xf>
    <xf numFmtId="164" fontId="13" fillId="4" borderId="682" xfId="0" applyNumberFormat="1" applyFont="1" applyFill="1" applyBorder="1" applyAlignment="1">
      <alignment horizontal="right" vertical="center"/>
    </xf>
    <xf numFmtId="164" fontId="23" fillId="4" borderId="683" xfId="0" applyNumberFormat="1" applyFont="1" applyFill="1" applyBorder="1" applyAlignment="1">
      <alignment horizontal="right" vertical="center"/>
    </xf>
    <xf numFmtId="164" fontId="23" fillId="4" borderId="684" xfId="0" applyNumberFormat="1" applyFont="1" applyFill="1" applyBorder="1" applyAlignment="1">
      <alignment horizontal="right" vertical="center"/>
    </xf>
    <xf numFmtId="164" fontId="53" fillId="0" borderId="0" xfId="0" applyNumberFormat="1" applyFont="1" applyAlignment="1">
      <alignment horizontal="right" vertical="center"/>
    </xf>
    <xf numFmtId="164" fontId="20" fillId="6" borderId="679" xfId="0" applyNumberFormat="1" applyFont="1" applyFill="1" applyBorder="1" applyAlignment="1">
      <alignment horizontal="right" vertical="center"/>
    </xf>
    <xf numFmtId="164" fontId="20" fillId="6" borderId="686" xfId="0" applyNumberFormat="1" applyFont="1" applyFill="1" applyBorder="1" applyAlignment="1">
      <alignment horizontal="right" vertical="center"/>
    </xf>
    <xf numFmtId="164" fontId="20" fillId="6" borderId="681" xfId="0" applyNumberFormat="1" applyFont="1" applyFill="1" applyBorder="1" applyAlignment="1">
      <alignment horizontal="right" vertical="center"/>
    </xf>
    <xf numFmtId="164" fontId="20" fillId="6" borderId="687" xfId="0" applyNumberFormat="1" applyFont="1" applyFill="1" applyBorder="1" applyAlignment="1">
      <alignment horizontal="right" vertical="center"/>
    </xf>
    <xf numFmtId="164" fontId="13" fillId="6" borderId="677" xfId="0" applyNumberFormat="1" applyFont="1" applyFill="1" applyBorder="1" applyAlignment="1">
      <alignment horizontal="right" vertical="center"/>
    </xf>
    <xf numFmtId="164" fontId="26" fillId="6" borderId="688" xfId="0" applyNumberFormat="1" applyFont="1" applyFill="1" applyBorder="1" applyAlignment="1">
      <alignment horizontal="right" vertical="center"/>
    </xf>
    <xf numFmtId="164" fontId="26" fillId="6" borderId="689" xfId="0" applyNumberFormat="1" applyFont="1" applyFill="1" applyBorder="1" applyAlignment="1">
      <alignment horizontal="right" vertical="center"/>
    </xf>
    <xf numFmtId="164" fontId="52" fillId="0" borderId="0" xfId="0" applyNumberFormat="1" applyFont="1" applyAlignment="1">
      <alignment horizontal="right" vertical="center"/>
    </xf>
    <xf numFmtId="0" fontId="60" fillId="2" borderId="690" xfId="0" applyFont="1" applyFill="1" applyBorder="1" applyAlignment="1">
      <alignment horizontal="center" vertical="center"/>
    </xf>
    <xf numFmtId="0" fontId="65" fillId="2" borderId="691" xfId="0" applyFont="1" applyFill="1" applyBorder="1" applyAlignment="1">
      <alignment horizontal="center" vertical="center"/>
    </xf>
    <xf numFmtId="164" fontId="13" fillId="0" borderId="692" xfId="0" applyNumberFormat="1" applyFont="1" applyBorder="1" applyAlignment="1">
      <alignment horizontal="right" vertical="center"/>
    </xf>
    <xf numFmtId="164" fontId="13" fillId="6" borderId="693" xfId="0" applyNumberFormat="1" applyFont="1" applyFill="1" applyBorder="1" applyAlignment="1">
      <alignment horizontal="right" vertical="center"/>
    </xf>
    <xf numFmtId="164" fontId="13" fillId="6" borderId="694" xfId="0" applyNumberFormat="1" applyFont="1" applyFill="1" applyBorder="1" applyAlignment="1">
      <alignment horizontal="right" vertical="center"/>
    </xf>
    <xf numFmtId="0" fontId="20" fillId="6" borderId="695" xfId="0" applyFont="1" applyFill="1" applyBorder="1" applyAlignment="1">
      <alignment horizontal="right" vertical="center"/>
    </xf>
    <xf numFmtId="0" fontId="20" fillId="6" borderId="696" xfId="0" applyFont="1" applyFill="1" applyBorder="1" applyAlignment="1">
      <alignment horizontal="right" vertical="center"/>
    </xf>
    <xf numFmtId="164" fontId="20" fillId="0" borderId="697" xfId="0" applyNumberFormat="1" applyFont="1" applyBorder="1" applyAlignment="1">
      <alignment horizontal="right" vertical="center" wrapText="1"/>
    </xf>
    <xf numFmtId="164" fontId="20" fillId="0" borderId="698" xfId="0" applyNumberFormat="1" applyFont="1" applyBorder="1" applyAlignment="1">
      <alignment horizontal="right" vertical="center" wrapText="1"/>
    </xf>
    <xf numFmtId="164" fontId="13" fillId="6" borderId="480" xfId="0" applyNumberFormat="1" applyFont="1" applyFill="1" applyBorder="1" applyAlignment="1">
      <alignment horizontal="right" vertical="center"/>
    </xf>
    <xf numFmtId="164" fontId="20" fillId="6" borderId="699" xfId="0" applyNumberFormat="1" applyFont="1" applyFill="1" applyBorder="1" applyAlignment="1">
      <alignment horizontal="right" vertical="center"/>
    </xf>
    <xf numFmtId="0" fontId="20" fillId="6" borderId="699" xfId="0" applyFont="1" applyFill="1" applyBorder="1" applyAlignment="1">
      <alignment horizontal="right" vertical="center"/>
    </xf>
    <xf numFmtId="9" fontId="20" fillId="6" borderId="699" xfId="0" applyNumberFormat="1" applyFont="1" applyFill="1" applyBorder="1" applyAlignment="1">
      <alignment horizontal="right" vertical="center"/>
    </xf>
    <xf numFmtId="164" fontId="26" fillId="0" borderId="700" xfId="0" applyNumberFormat="1" applyFont="1" applyBorder="1" applyAlignment="1">
      <alignment horizontal="right" vertical="center" wrapText="1"/>
    </xf>
    <xf numFmtId="164" fontId="26" fillId="0" borderId="701" xfId="0" applyNumberFormat="1" applyFont="1" applyBorder="1" applyAlignment="1">
      <alignment horizontal="right" vertical="center" wrapText="1"/>
    </xf>
    <xf numFmtId="164" fontId="23" fillId="6" borderId="489" xfId="0" applyNumberFormat="1" applyFont="1" applyFill="1" applyBorder="1" applyAlignment="1">
      <alignment horizontal="right" vertical="center"/>
    </xf>
    <xf numFmtId="164" fontId="26" fillId="6" borderId="702" xfId="0" applyNumberFormat="1" applyFont="1" applyFill="1" applyBorder="1" applyAlignment="1">
      <alignment horizontal="right" vertical="center"/>
    </xf>
    <xf numFmtId="164" fontId="26" fillId="6" borderId="703" xfId="0" applyNumberFormat="1" applyFont="1" applyFill="1" applyBorder="1" applyAlignment="1">
      <alignment horizontal="right" vertical="center"/>
    </xf>
    <xf numFmtId="3" fontId="13" fillId="0" borderId="704" xfId="0" applyNumberFormat="1" applyFont="1" applyBorder="1" applyAlignment="1">
      <alignment horizontal="right" vertical="center"/>
    </xf>
    <xf numFmtId="3" fontId="13" fillId="0" borderId="502" xfId="0" applyNumberFormat="1" applyFont="1" applyBorder="1" applyAlignment="1">
      <alignment horizontal="right" vertical="center"/>
    </xf>
    <xf numFmtId="3" fontId="13" fillId="6" borderId="705" xfId="0" applyNumberFormat="1" applyFont="1" applyFill="1" applyBorder="1" applyAlignment="1">
      <alignment horizontal="right" vertical="center"/>
    </xf>
    <xf numFmtId="3" fontId="13" fillId="6" borderId="706" xfId="0" applyNumberFormat="1" applyFont="1" applyFill="1" applyBorder="1" applyAlignment="1">
      <alignment horizontal="right" vertical="center"/>
    </xf>
    <xf numFmtId="3" fontId="13" fillId="0" borderId="707" xfId="0" applyNumberFormat="1" applyFont="1" applyBorder="1" applyAlignment="1">
      <alignment vertical="center"/>
    </xf>
    <xf numFmtId="3" fontId="13" fillId="4" borderId="36" xfId="0" applyNumberFormat="1" applyFont="1" applyFill="1" applyBorder="1" applyAlignment="1">
      <alignment vertical="center"/>
    </xf>
    <xf numFmtId="3" fontId="13" fillId="6" borderId="207" xfId="0" applyNumberFormat="1" applyFont="1" applyFill="1" applyBorder="1" applyAlignment="1">
      <alignment vertical="center"/>
    </xf>
    <xf numFmtId="3" fontId="13" fillId="6" borderId="287" xfId="0" applyNumberFormat="1" applyFont="1" applyFill="1" applyBorder="1" applyAlignment="1">
      <alignment vertical="center"/>
    </xf>
    <xf numFmtId="3" fontId="13" fillId="6" borderId="36" xfId="0" applyNumberFormat="1" applyFont="1" applyFill="1" applyBorder="1" applyAlignment="1">
      <alignment vertical="center"/>
    </xf>
    <xf numFmtId="3" fontId="13" fillId="6" borderId="10" xfId="0" applyNumberFormat="1" applyFont="1" applyFill="1" applyBorder="1" applyAlignment="1">
      <alignment vertical="center"/>
    </xf>
    <xf numFmtId="164" fontId="13" fillId="0" borderId="708" xfId="0" applyNumberFormat="1" applyFont="1" applyBorder="1" applyAlignment="1">
      <alignment horizontal="right" vertical="center"/>
    </xf>
    <xf numFmtId="164" fontId="13" fillId="4" borderId="709" xfId="0" applyNumberFormat="1" applyFont="1" applyFill="1" applyBorder="1" applyAlignment="1">
      <alignment horizontal="right" vertical="center"/>
    </xf>
    <xf numFmtId="164" fontId="13" fillId="6" borderId="710" xfId="0" applyNumberFormat="1" applyFont="1" applyFill="1" applyBorder="1" applyAlignment="1">
      <alignment horizontal="right" vertical="center"/>
    </xf>
    <xf numFmtId="164" fontId="13" fillId="6" borderId="711" xfId="0" applyNumberFormat="1" applyFont="1" applyFill="1" applyBorder="1" applyAlignment="1">
      <alignment horizontal="right" vertical="center"/>
    </xf>
    <xf numFmtId="164" fontId="13" fillId="6" borderId="712" xfId="0" applyNumberFormat="1" applyFont="1" applyFill="1" applyBorder="1" applyAlignment="1">
      <alignment horizontal="right" vertical="center"/>
    </xf>
    <xf numFmtId="164" fontId="13" fillId="6" borderId="713" xfId="0" applyNumberFormat="1" applyFont="1" applyFill="1" applyBorder="1" applyAlignment="1">
      <alignment horizontal="right" vertical="center"/>
    </xf>
    <xf numFmtId="0" fontId="31" fillId="0" borderId="0" xfId="0" applyFont="1" applyAlignment="1">
      <alignment horizontal="center" vertical="center" wrapText="1"/>
    </xf>
    <xf numFmtId="3" fontId="23" fillId="0" borderId="532" xfId="0" applyNumberFormat="1" applyFont="1" applyBorder="1" applyAlignment="1">
      <alignment horizontal="right" vertical="center"/>
    </xf>
    <xf numFmtId="3" fontId="13" fillId="4" borderId="537" xfId="0" applyNumberFormat="1" applyFont="1" applyFill="1" applyBorder="1" applyAlignment="1">
      <alignment horizontal="right" vertical="center"/>
    </xf>
    <xf numFmtId="3" fontId="13" fillId="6" borderId="714" xfId="0" applyNumberFormat="1" applyFont="1" applyFill="1" applyBorder="1" applyAlignment="1">
      <alignment horizontal="right" vertical="center"/>
    </xf>
    <xf numFmtId="3" fontId="23" fillId="0" borderId="534" xfId="0" applyNumberFormat="1" applyFont="1" applyBorder="1" applyAlignment="1">
      <alignment horizontal="right" vertical="center"/>
    </xf>
    <xf numFmtId="3" fontId="13" fillId="4" borderId="129" xfId="0" applyNumberFormat="1" applyFont="1" applyFill="1" applyBorder="1" applyAlignment="1">
      <alignment horizontal="right" vertical="center"/>
    </xf>
    <xf numFmtId="3" fontId="13" fillId="4" borderId="80" xfId="0" applyNumberFormat="1" applyFont="1" applyFill="1" applyBorder="1" applyAlignment="1">
      <alignment horizontal="right" vertical="center"/>
    </xf>
    <xf numFmtId="3" fontId="23" fillId="4" borderId="4" xfId="0" applyNumberFormat="1" applyFont="1" applyFill="1" applyBorder="1" applyAlignment="1">
      <alignment horizontal="right" vertical="center"/>
    </xf>
    <xf numFmtId="3" fontId="13" fillId="6" borderId="438" xfId="0" applyNumberFormat="1" applyFont="1" applyFill="1" applyBorder="1" applyAlignment="1">
      <alignment horizontal="right" vertical="center"/>
    </xf>
    <xf numFmtId="3" fontId="13" fillId="6" borderId="80" xfId="0" applyNumberFormat="1" applyFont="1" applyFill="1" applyBorder="1" applyAlignment="1">
      <alignment horizontal="right" vertical="center"/>
    </xf>
    <xf numFmtId="3" fontId="23" fillId="6" borderId="4" xfId="0" applyNumberFormat="1" applyFont="1" applyFill="1" applyBorder="1" applyAlignment="1">
      <alignment horizontal="right" vertical="center"/>
    </xf>
    <xf numFmtId="3" fontId="13" fillId="6" borderId="653" xfId="0" applyNumberFormat="1" applyFont="1" applyFill="1" applyBorder="1" applyAlignment="1">
      <alignment horizontal="right" vertical="center"/>
    </xf>
    <xf numFmtId="4" fontId="13" fillId="6" borderId="438" xfId="0" applyNumberFormat="1" applyFont="1" applyFill="1" applyBorder="1" applyAlignment="1">
      <alignment horizontal="right" vertical="center"/>
    </xf>
    <xf numFmtId="3" fontId="13" fillId="6" borderId="716" xfId="0" applyNumberFormat="1" applyFont="1" applyFill="1" applyBorder="1" applyAlignment="1">
      <alignment horizontal="right" vertical="center"/>
    </xf>
    <xf numFmtId="0" fontId="31" fillId="0" borderId="0" xfId="0" applyFont="1" applyAlignment="1">
      <alignment vertical="center" wrapText="1"/>
    </xf>
    <xf numFmtId="4" fontId="13" fillId="0" borderId="532" xfId="0" applyNumberFormat="1" applyFont="1" applyBorder="1" applyAlignment="1">
      <alignment horizontal="right" vertical="center"/>
    </xf>
    <xf numFmtId="4" fontId="13" fillId="0" borderId="717" xfId="0" applyNumberFormat="1" applyFont="1" applyBorder="1" applyAlignment="1">
      <alignment horizontal="right" vertical="center"/>
    </xf>
    <xf numFmtId="4" fontId="13" fillId="6" borderId="718" xfId="0" applyNumberFormat="1" applyFont="1" applyFill="1" applyBorder="1" applyAlignment="1">
      <alignment vertical="center"/>
    </xf>
    <xf numFmtId="4" fontId="13" fillId="0" borderId="534" xfId="0" applyNumberFormat="1" applyFont="1" applyBorder="1" applyAlignment="1">
      <alignment horizontal="right" vertical="center"/>
    </xf>
    <xf numFmtId="4" fontId="13" fillId="0" borderId="128" xfId="0" applyNumberFormat="1" applyFont="1" applyBorder="1" applyAlignment="1">
      <alignment horizontal="right" vertical="center"/>
    </xf>
    <xf numFmtId="4" fontId="13" fillId="6" borderId="719" xfId="0" applyNumberFormat="1" applyFont="1" applyFill="1" applyBorder="1" applyAlignment="1">
      <alignment horizontal="right" vertical="center"/>
    </xf>
    <xf numFmtId="4" fontId="13" fillId="0" borderId="720" xfId="0" applyNumberFormat="1" applyFont="1" applyBorder="1" applyAlignment="1">
      <alignment horizontal="right" vertical="center"/>
    </xf>
    <xf numFmtId="4" fontId="13" fillId="6" borderId="721" xfId="0" applyNumberFormat="1" applyFont="1" applyFill="1" applyBorder="1" applyAlignment="1">
      <alignment horizontal="right" vertical="center"/>
    </xf>
    <xf numFmtId="4" fontId="13" fillId="6" borderId="722" xfId="0" applyNumberFormat="1" applyFont="1" applyFill="1" applyBorder="1" applyAlignment="1">
      <alignment horizontal="right" vertical="center"/>
    </xf>
    <xf numFmtId="3" fontId="13" fillId="0" borderId="723" xfId="0" applyNumberFormat="1" applyFont="1" applyBorder="1" applyAlignment="1">
      <alignment horizontal="right" vertical="center"/>
    </xf>
    <xf numFmtId="4" fontId="13" fillId="0" borderId="532" xfId="0" applyNumberFormat="1" applyFont="1" applyBorder="1" applyAlignment="1">
      <alignment vertical="center"/>
    </xf>
    <xf numFmtId="4" fontId="20" fillId="6" borderId="652" xfId="0" applyNumberFormat="1" applyFont="1" applyFill="1" applyBorder="1" applyAlignment="1">
      <alignment horizontal="right" vertical="center"/>
    </xf>
    <xf numFmtId="4" fontId="20" fillId="6" borderId="724" xfId="0" applyNumberFormat="1" applyFont="1" applyFill="1" applyBorder="1" applyAlignment="1">
      <alignment horizontal="right" vertical="center"/>
    </xf>
    <xf numFmtId="4" fontId="13" fillId="0" borderId="534" xfId="0" applyNumberFormat="1" applyFont="1" applyBorder="1" applyAlignment="1">
      <alignment vertical="center"/>
    </xf>
    <xf numFmtId="4" fontId="13" fillId="4" borderId="129" xfId="0" applyNumberFormat="1" applyFont="1" applyFill="1" applyBorder="1" applyAlignment="1">
      <alignment vertical="center"/>
    </xf>
    <xf numFmtId="4" fontId="13" fillId="4" borderId="4" xfId="0" applyNumberFormat="1" applyFont="1" applyFill="1" applyBorder="1" applyAlignment="1">
      <alignment vertical="center"/>
    </xf>
    <xf numFmtId="4" fontId="20" fillId="6" borderId="448" xfId="0" applyNumberFormat="1" applyFont="1" applyFill="1" applyBorder="1" applyAlignment="1">
      <alignment vertical="center"/>
    </xf>
    <xf numFmtId="4" fontId="20" fillId="6" borderId="725" xfId="0" applyNumberFormat="1" applyFont="1" applyFill="1" applyBorder="1" applyAlignment="1">
      <alignment vertical="center"/>
    </xf>
    <xf numFmtId="4" fontId="13" fillId="6" borderId="726" xfId="0" applyNumberFormat="1" applyFont="1" applyFill="1" applyBorder="1" applyAlignment="1">
      <alignment horizontal="right" vertical="center"/>
    </xf>
    <xf numFmtId="3" fontId="13" fillId="6" borderId="727" xfId="0" applyNumberFormat="1" applyFont="1" applyFill="1" applyBorder="1" applyAlignment="1">
      <alignment horizontal="right" vertical="center"/>
    </xf>
    <xf numFmtId="0" fontId="70" fillId="0" borderId="0" xfId="0" applyFont="1" applyAlignment="1">
      <alignment vertical="center"/>
    </xf>
    <xf numFmtId="0" fontId="65" fillId="2" borderId="690" xfId="0" applyFont="1" applyFill="1" applyBorder="1" applyAlignment="1">
      <alignment horizontal="center" vertical="center"/>
    </xf>
    <xf numFmtId="3" fontId="13" fillId="6" borderId="718" xfId="0" applyNumberFormat="1" applyFont="1" applyFill="1" applyBorder="1" applyAlignment="1">
      <alignment vertical="center"/>
    </xf>
    <xf numFmtId="166" fontId="13" fillId="0" borderId="136" xfId="0" applyNumberFormat="1" applyFont="1" applyBorder="1" applyAlignment="1">
      <alignment vertical="center"/>
    </xf>
    <xf numFmtId="166" fontId="13" fillId="6" borderId="567" xfId="0" applyNumberFormat="1" applyFont="1" applyFill="1" applyBorder="1" applyAlignment="1">
      <alignment vertical="center"/>
    </xf>
    <xf numFmtId="166" fontId="13" fillId="6" borderId="667" xfId="0" applyNumberFormat="1" applyFont="1" applyFill="1" applyBorder="1" applyAlignment="1">
      <alignment vertical="center"/>
    </xf>
    <xf numFmtId="0" fontId="30" fillId="0" borderId="0" xfId="0" applyFont="1"/>
    <xf numFmtId="0" fontId="65" fillId="2" borderId="728" xfId="0" applyFont="1" applyFill="1" applyBorder="1" applyAlignment="1">
      <alignment horizontal="center" vertical="center"/>
    </xf>
    <xf numFmtId="164" fontId="13" fillId="6" borderId="718" xfId="0" applyNumberFormat="1" applyFont="1" applyFill="1" applyBorder="1" applyAlignment="1">
      <alignment vertical="center"/>
    </xf>
    <xf numFmtId="164" fontId="20" fillId="6" borderId="729" xfId="0" applyNumberFormat="1" applyFont="1" applyFill="1" applyBorder="1" applyAlignment="1">
      <alignment vertical="center"/>
    </xf>
    <xf numFmtId="164" fontId="13" fillId="6" borderId="719" xfId="0" applyNumberFormat="1" applyFont="1" applyFill="1" applyBorder="1" applyAlignment="1">
      <alignment vertical="center"/>
    </xf>
    <xf numFmtId="164" fontId="20" fillId="6" borderId="730" xfId="0" applyNumberFormat="1" applyFont="1" applyFill="1" applyBorder="1" applyAlignment="1">
      <alignment vertical="center"/>
    </xf>
    <xf numFmtId="164" fontId="23" fillId="6" borderId="567" xfId="0" applyNumberFormat="1" applyFont="1" applyFill="1" applyBorder="1" applyAlignment="1">
      <alignment vertical="center"/>
    </xf>
    <xf numFmtId="164" fontId="26" fillId="6" borderId="731" xfId="0" applyNumberFormat="1" applyFont="1" applyFill="1" applyBorder="1" applyAlignment="1">
      <alignment vertical="center"/>
    </xf>
    <xf numFmtId="0" fontId="30" fillId="0" borderId="0" xfId="0" applyFont="1" applyAlignment="1">
      <alignment vertical="center" wrapText="1"/>
    </xf>
    <xf numFmtId="0" fontId="65" fillId="2" borderId="732" xfId="0" applyFont="1" applyFill="1" applyBorder="1" applyAlignment="1">
      <alignment horizontal="center" vertical="center"/>
    </xf>
    <xf numFmtId="0" fontId="65" fillId="2" borderId="335" xfId="0" applyFont="1" applyFill="1" applyBorder="1" applyAlignment="1">
      <alignment horizontal="center" vertical="center"/>
    </xf>
    <xf numFmtId="3" fontId="20" fillId="6" borderId="10" xfId="0" applyNumberFormat="1" applyFont="1" applyFill="1" applyBorder="1" applyAlignment="1">
      <alignment horizontal="right" vertical="center"/>
    </xf>
    <xf numFmtId="164" fontId="13" fillId="6" borderId="733" xfId="0" applyNumberFormat="1" applyFont="1" applyFill="1" applyBorder="1" applyAlignment="1">
      <alignment horizontal="right" vertical="center"/>
    </xf>
    <xf numFmtId="164" fontId="13" fillId="0" borderId="505" xfId="0" applyNumberFormat="1" applyFont="1" applyBorder="1" applyAlignment="1">
      <alignment horizontal="right" vertical="center"/>
    </xf>
    <xf numFmtId="164" fontId="20" fillId="6" borderId="506" xfId="0" applyNumberFormat="1" applyFont="1" applyFill="1" applyBorder="1" applyAlignment="1">
      <alignment horizontal="right" vertical="center"/>
    </xf>
    <xf numFmtId="3" fontId="23" fillId="0" borderId="734" xfId="0" applyNumberFormat="1" applyFont="1" applyBorder="1" applyAlignment="1">
      <alignment vertical="center"/>
    </xf>
    <xf numFmtId="3" fontId="23" fillId="6" borderId="735" xfId="0" applyNumberFormat="1" applyFont="1" applyFill="1" applyBorder="1" applyAlignment="1">
      <alignment vertical="center"/>
    </xf>
    <xf numFmtId="3" fontId="13" fillId="0" borderId="736" xfId="0" applyNumberFormat="1" applyFont="1" applyBorder="1" applyAlignment="1">
      <alignment vertical="center"/>
    </xf>
    <xf numFmtId="3" fontId="13" fillId="6" borderId="630" xfId="0" applyNumberFormat="1" applyFont="1" applyFill="1" applyBorder="1" applyAlignment="1">
      <alignment vertical="center"/>
    </xf>
    <xf numFmtId="164" fontId="13" fillId="0" borderId="737" xfId="0" applyNumberFormat="1" applyFont="1" applyBorder="1" applyAlignment="1">
      <alignment horizontal="right" vertical="center"/>
    </xf>
    <xf numFmtId="164" fontId="13" fillId="6" borderId="626" xfId="0" applyNumberFormat="1" applyFont="1" applyFill="1" applyBorder="1" applyAlignment="1">
      <alignment horizontal="right" vertical="center"/>
    </xf>
    <xf numFmtId="0" fontId="60" fillId="2" borderId="691" xfId="0" applyFont="1" applyFill="1" applyBorder="1" applyAlignment="1">
      <alignment horizontal="center"/>
    </xf>
    <xf numFmtId="164" fontId="13" fillId="0" borderId="715" xfId="0" applyNumberFormat="1" applyFont="1" applyBorder="1" applyAlignment="1">
      <alignment horizontal="right" vertical="center"/>
    </xf>
    <xf numFmtId="164" fontId="13" fillId="0" borderId="532" xfId="0" applyNumberFormat="1" applyFont="1" applyBorder="1" applyAlignment="1">
      <alignment horizontal="right" vertical="center"/>
    </xf>
    <xf numFmtId="164" fontId="13" fillId="6" borderId="740" xfId="0" applyNumberFormat="1" applyFont="1" applyFill="1" applyBorder="1" applyAlignment="1">
      <alignment horizontal="right" vertical="center"/>
    </xf>
    <xf numFmtId="164" fontId="13" fillId="6" borderId="724" xfId="0" applyNumberFormat="1" applyFont="1" applyFill="1" applyBorder="1" applyAlignment="1">
      <alignment horizontal="right" vertical="center"/>
    </xf>
    <xf numFmtId="0" fontId="21" fillId="0" borderId="741" xfId="0" applyFont="1" applyBorder="1"/>
    <xf numFmtId="164" fontId="13" fillId="0" borderId="714" xfId="0" applyNumberFormat="1" applyFont="1" applyBorder="1" applyAlignment="1">
      <alignment horizontal="right" vertical="center"/>
    </xf>
    <xf numFmtId="164" fontId="13" fillId="6" borderId="725" xfId="0" applyNumberFormat="1" applyFont="1" applyFill="1" applyBorder="1" applyAlignment="1">
      <alignment horizontal="right" vertical="center"/>
    </xf>
    <xf numFmtId="0" fontId="65" fillId="2" borderId="555" xfId="0" applyFont="1" applyFill="1" applyBorder="1" applyAlignment="1">
      <alignment horizontal="center" vertical="center"/>
    </xf>
    <xf numFmtId="3" fontId="13" fillId="0" borderId="743" xfId="0" applyNumberFormat="1" applyFont="1" applyBorder="1" applyAlignment="1">
      <alignment horizontal="right" vertical="center"/>
    </xf>
    <xf numFmtId="0" fontId="13" fillId="0" borderId="744" xfId="0" applyFont="1" applyBorder="1" applyAlignment="1">
      <alignment horizontal="right" vertical="center"/>
    </xf>
    <xf numFmtId="3" fontId="13" fillId="6" borderId="674" xfId="0" applyNumberFormat="1" applyFont="1" applyFill="1" applyBorder="1" applyAlignment="1">
      <alignment vertical="center"/>
    </xf>
    <xf numFmtId="3" fontId="13" fillId="0" borderId="428" xfId="0" applyNumberFormat="1" applyFont="1" applyBorder="1" applyAlignment="1">
      <alignment horizontal="right" vertical="center"/>
    </xf>
    <xf numFmtId="3" fontId="13" fillId="0" borderId="404" xfId="0" applyNumberFormat="1" applyFont="1" applyBorder="1" applyAlignment="1">
      <alignment horizontal="right" vertical="center"/>
    </xf>
    <xf numFmtId="3" fontId="13" fillId="6" borderId="675" xfId="0" applyNumberFormat="1" applyFont="1" applyFill="1" applyBorder="1" applyAlignment="1">
      <alignment vertical="center"/>
    </xf>
    <xf numFmtId="3" fontId="13" fillId="6" borderId="404" xfId="0" applyNumberFormat="1" applyFont="1" applyFill="1" applyBorder="1" applyAlignment="1">
      <alignment vertical="center"/>
    </xf>
    <xf numFmtId="0" fontId="13" fillId="6" borderId="404" xfId="0" applyFont="1" applyFill="1" applyBorder="1" applyAlignment="1">
      <alignment vertical="center"/>
    </xf>
    <xf numFmtId="3" fontId="13" fillId="6" borderId="404" xfId="0" applyNumberFormat="1" applyFont="1" applyFill="1" applyBorder="1" applyAlignment="1">
      <alignment horizontal="right" vertical="center"/>
    </xf>
    <xf numFmtId="3" fontId="13" fillId="6" borderId="675" xfId="0" applyNumberFormat="1" applyFont="1" applyFill="1" applyBorder="1" applyAlignment="1">
      <alignment horizontal="right" vertical="center"/>
    </xf>
    <xf numFmtId="3" fontId="23" fillId="0" borderId="428" xfId="0" applyNumberFormat="1" applyFont="1" applyBorder="1" applyAlignment="1">
      <alignment horizontal="right" vertical="center"/>
    </xf>
    <xf numFmtId="3" fontId="23" fillId="0" borderId="404" xfId="0" applyNumberFormat="1" applyFont="1" applyBorder="1" applyAlignment="1">
      <alignment horizontal="right" vertical="center"/>
    </xf>
    <xf numFmtId="3" fontId="23" fillId="6" borderId="675" xfId="0" applyNumberFormat="1" applyFont="1" applyFill="1" applyBorder="1" applyAlignment="1">
      <alignment vertical="center"/>
    </xf>
    <xf numFmtId="3" fontId="23" fillId="6" borderId="404" xfId="0" applyNumberFormat="1" applyFont="1" applyFill="1" applyBorder="1" applyAlignment="1">
      <alignment vertical="center"/>
    </xf>
    <xf numFmtId="0" fontId="23" fillId="6" borderId="404" xfId="0" applyFont="1" applyFill="1" applyBorder="1" applyAlignment="1">
      <alignment vertical="center"/>
    </xf>
    <xf numFmtId="3" fontId="13" fillId="0" borderId="578" xfId="0" applyNumberFormat="1" applyFont="1" applyBorder="1" applyAlignment="1">
      <alignment horizontal="right" vertical="center"/>
    </xf>
    <xf numFmtId="0" fontId="20" fillId="6" borderId="747" xfId="0" applyFont="1" applyFill="1" applyBorder="1" applyAlignment="1">
      <alignment horizontal="right" vertical="center"/>
    </xf>
    <xf numFmtId="3" fontId="13" fillId="6" borderId="579" xfId="0" applyNumberFormat="1" applyFont="1" applyFill="1" applyBorder="1" applyAlignment="1">
      <alignment vertical="center"/>
    </xf>
    <xf numFmtId="3" fontId="20" fillId="6" borderId="748" xfId="0" applyNumberFormat="1" applyFont="1" applyFill="1" applyBorder="1" applyAlignment="1">
      <alignment horizontal="right" vertical="center"/>
    </xf>
    <xf numFmtId="3" fontId="13" fillId="6" borderId="438" xfId="0" applyNumberFormat="1" applyFont="1" applyFill="1" applyBorder="1" applyAlignment="1">
      <alignment vertical="center"/>
    </xf>
    <xf numFmtId="3" fontId="23" fillId="0" borderId="438" xfId="0" applyNumberFormat="1" applyFont="1" applyBorder="1" applyAlignment="1">
      <alignment vertical="center"/>
    </xf>
    <xf numFmtId="3" fontId="23" fillId="6" borderId="438" xfId="0" applyNumberFormat="1" applyFont="1" applyFill="1" applyBorder="1" applyAlignment="1">
      <alignment vertical="center"/>
    </xf>
    <xf numFmtId="4" fontId="21" fillId="0" borderId="0" xfId="0" applyNumberFormat="1" applyFont="1"/>
    <xf numFmtId="3" fontId="13" fillId="0" borderId="752" xfId="0" applyNumberFormat="1" applyFont="1" applyBorder="1" applyAlignment="1">
      <alignment horizontal="right" vertical="center"/>
    </xf>
    <xf numFmtId="3" fontId="20" fillId="0" borderId="753" xfId="0" applyNumberFormat="1" applyFont="1" applyBorder="1" applyAlignment="1">
      <alignment vertical="center"/>
    </xf>
    <xf numFmtId="3" fontId="13" fillId="0" borderId="754" xfId="0" applyNumberFormat="1" applyFont="1" applyBorder="1" applyAlignment="1">
      <alignment horizontal="right" vertical="center"/>
    </xf>
    <xf numFmtId="3" fontId="20" fillId="0" borderId="755" xfId="0" applyNumberFormat="1" applyFont="1" applyBorder="1" applyAlignment="1">
      <alignment vertical="center"/>
    </xf>
    <xf numFmtId="3" fontId="20" fillId="6" borderId="756" xfId="0" applyNumberFormat="1" applyFont="1" applyFill="1" applyBorder="1" applyAlignment="1">
      <alignment vertical="center"/>
    </xf>
    <xf numFmtId="0" fontId="13" fillId="0" borderId="741" xfId="0" applyFont="1" applyBorder="1" applyAlignment="1">
      <alignment vertical="center"/>
    </xf>
    <xf numFmtId="0" fontId="10" fillId="0" borderId="757" xfId="0" applyFont="1" applyBorder="1" applyAlignment="1">
      <alignment vertical="center"/>
    </xf>
    <xf numFmtId="0" fontId="60" fillId="2" borderId="563" xfId="0" applyFont="1" applyFill="1" applyBorder="1" applyAlignment="1">
      <alignment horizontal="center" vertical="center"/>
    </xf>
    <xf numFmtId="3" fontId="20" fillId="6" borderId="762" xfId="0" applyNumberFormat="1" applyFont="1" applyFill="1" applyBorder="1" applyAlignment="1">
      <alignment horizontal="right" vertical="center"/>
    </xf>
    <xf numFmtId="0" fontId="13" fillId="6" borderId="4" xfId="0" applyFont="1" applyFill="1" applyBorder="1" applyAlignment="1">
      <alignment vertical="center"/>
    </xf>
    <xf numFmtId="3" fontId="20" fillId="6" borderId="763" xfId="0" applyNumberFormat="1" applyFont="1" applyFill="1" applyBorder="1" applyAlignment="1">
      <alignment horizontal="right" vertical="center"/>
    </xf>
    <xf numFmtId="0" fontId="65" fillId="2" borderId="766" xfId="0" applyFont="1" applyFill="1" applyBorder="1" applyAlignment="1">
      <alignment horizontal="center" vertical="center"/>
    </xf>
    <xf numFmtId="1" fontId="13" fillId="6" borderId="567" xfId="0" applyNumberFormat="1" applyFont="1" applyFill="1" applyBorder="1" applyAlignment="1">
      <alignment vertical="center"/>
    </xf>
    <xf numFmtId="3" fontId="20" fillId="0" borderId="767" xfId="0" applyNumberFormat="1" applyFont="1" applyBorder="1" applyAlignment="1">
      <alignment vertical="center"/>
    </xf>
    <xf numFmtId="0" fontId="41" fillId="0" borderId="0" xfId="0" applyFont="1" applyAlignment="1">
      <alignment vertical="center"/>
    </xf>
    <xf numFmtId="3" fontId="20" fillId="6" borderId="10" xfId="0" applyNumberFormat="1" applyFont="1" applyFill="1" applyBorder="1" applyAlignment="1">
      <alignment vertical="center"/>
    </xf>
    <xf numFmtId="0" fontId="20" fillId="0" borderId="767" xfId="0" applyFont="1" applyBorder="1" applyAlignment="1">
      <alignment vertical="center"/>
    </xf>
    <xf numFmtId="0" fontId="20" fillId="6" borderId="10" xfId="0" applyFont="1" applyFill="1" applyBorder="1" applyAlignment="1">
      <alignment vertical="center"/>
    </xf>
    <xf numFmtId="3" fontId="26" fillId="0" borderId="767" xfId="0" applyNumberFormat="1" applyFont="1" applyBorder="1" applyAlignment="1">
      <alignment vertical="center"/>
    </xf>
    <xf numFmtId="3" fontId="26" fillId="6" borderId="10" xfId="0" applyNumberFormat="1" applyFont="1" applyFill="1" applyBorder="1" applyAlignment="1">
      <alignment vertical="center"/>
    </xf>
    <xf numFmtId="9" fontId="20" fillId="0" borderId="769" xfId="0" applyNumberFormat="1" applyFont="1" applyBorder="1" applyAlignment="1">
      <alignment vertical="center"/>
    </xf>
    <xf numFmtId="9" fontId="20" fillId="6" borderId="506" xfId="0" applyNumberFormat="1" applyFont="1" applyFill="1" applyBorder="1" applyAlignment="1">
      <alignment vertical="center"/>
    </xf>
    <xf numFmtId="9" fontId="20" fillId="6" borderId="770" xfId="0" applyNumberFormat="1" applyFont="1" applyFill="1" applyBorder="1" applyAlignment="1">
      <alignment vertical="center"/>
    </xf>
    <xf numFmtId="4" fontId="13" fillId="0" borderId="773" xfId="0" applyNumberFormat="1" applyFont="1" applyBorder="1" applyAlignment="1">
      <alignment horizontal="right" vertical="center"/>
    </xf>
    <xf numFmtId="4" fontId="13" fillId="0" borderId="774" xfId="0" applyNumberFormat="1" applyFont="1" applyBorder="1" applyAlignment="1">
      <alignment horizontal="right" vertical="center"/>
    </xf>
    <xf numFmtId="165" fontId="13" fillId="0" borderId="776" xfId="0" applyNumberFormat="1" applyFont="1" applyBorder="1" applyAlignment="1">
      <alignment horizontal="right" wrapText="1"/>
    </xf>
    <xf numFmtId="165" fontId="13" fillId="0" borderId="777" xfId="0" applyNumberFormat="1" applyFont="1" applyBorder="1" applyAlignment="1">
      <alignment horizontal="right" wrapText="1"/>
    </xf>
    <xf numFmtId="165" fontId="13" fillId="6" borderId="778" xfId="0" applyNumberFormat="1" applyFont="1" applyFill="1" applyBorder="1" applyAlignment="1">
      <alignment horizontal="right" wrapText="1"/>
    </xf>
    <xf numFmtId="165" fontId="13" fillId="0" borderId="780" xfId="0" applyNumberFormat="1" applyFont="1" applyBorder="1" applyAlignment="1">
      <alignment horizontal="right" wrapText="1"/>
    </xf>
    <xf numFmtId="165" fontId="13" fillId="0" borderId="781" xfId="0" applyNumberFormat="1" applyFont="1" applyBorder="1" applyAlignment="1">
      <alignment horizontal="right" wrapText="1"/>
    </xf>
    <xf numFmtId="165" fontId="13" fillId="6" borderId="782" xfId="0" applyNumberFormat="1" applyFont="1" applyFill="1" applyBorder="1" applyAlignment="1">
      <alignment horizontal="right" wrapText="1"/>
    </xf>
    <xf numFmtId="165" fontId="13" fillId="0" borderId="784" xfId="0" applyNumberFormat="1" applyFont="1" applyBorder="1" applyAlignment="1">
      <alignment horizontal="right" wrapText="1"/>
    </xf>
    <xf numFmtId="165" fontId="13" fillId="0" borderId="785" xfId="0" applyNumberFormat="1" applyFont="1" applyBorder="1" applyAlignment="1">
      <alignment horizontal="right" wrapText="1"/>
    </xf>
    <xf numFmtId="165" fontId="13" fillId="6" borderId="786" xfId="0" applyNumberFormat="1" applyFont="1" applyFill="1" applyBorder="1" applyAlignment="1">
      <alignment horizontal="right" wrapText="1"/>
    </xf>
    <xf numFmtId="0" fontId="65" fillId="2" borderId="789" xfId="0" applyFont="1" applyFill="1" applyBorder="1" applyAlignment="1">
      <alignment horizontal="center" vertical="center"/>
    </xf>
    <xf numFmtId="0" fontId="60" fillId="2" borderId="790" xfId="0" applyFont="1" applyFill="1" applyBorder="1" applyAlignment="1">
      <alignment horizontal="center" vertical="center"/>
    </xf>
    <xf numFmtId="0" fontId="65" fillId="2" borderId="791" xfId="0" applyFont="1" applyFill="1" applyBorder="1" applyAlignment="1">
      <alignment horizontal="center" vertical="center"/>
    </xf>
    <xf numFmtId="0" fontId="13" fillId="6" borderId="719" xfId="0" applyFont="1" applyFill="1" applyBorder="1" applyAlignment="1">
      <alignment vertical="center"/>
    </xf>
    <xf numFmtId="3" fontId="13" fillId="6" borderId="719" xfId="0" applyNumberFormat="1" applyFont="1" applyFill="1" applyBorder="1" applyAlignment="1">
      <alignment vertical="center"/>
    </xf>
    <xf numFmtId="3" fontId="13" fillId="6" borderId="792" xfId="0" applyNumberFormat="1" applyFont="1" applyFill="1" applyBorder="1" applyAlignment="1">
      <alignment vertical="center"/>
    </xf>
    <xf numFmtId="3" fontId="23" fillId="6" borderId="719" xfId="0" applyNumberFormat="1" applyFont="1" applyFill="1" applyBorder="1" applyAlignment="1">
      <alignment vertical="center"/>
    </xf>
    <xf numFmtId="9" fontId="13" fillId="6" borderId="793" xfId="0" applyNumberFormat="1" applyFont="1" applyFill="1" applyBorder="1" applyAlignment="1">
      <alignment vertical="center"/>
    </xf>
    <xf numFmtId="9" fontId="13" fillId="6" borderId="794" xfId="0" applyNumberFormat="1" applyFont="1" applyFill="1" applyBorder="1" applyAlignment="1">
      <alignment vertical="center"/>
    </xf>
    <xf numFmtId="9" fontId="13" fillId="6" borderId="455" xfId="0" applyNumberFormat="1" applyFont="1" applyFill="1" applyBorder="1" applyAlignment="1">
      <alignment vertical="center"/>
    </xf>
    <xf numFmtId="0" fontId="65" fillId="2" borderId="795" xfId="0" applyFont="1" applyFill="1" applyBorder="1" applyAlignment="1">
      <alignment horizontal="center" vertical="center"/>
    </xf>
    <xf numFmtId="0" fontId="60" fillId="2" borderId="728" xfId="0" applyFont="1" applyFill="1" applyBorder="1" applyAlignment="1">
      <alignment horizontal="center" vertical="center"/>
    </xf>
    <xf numFmtId="3" fontId="23" fillId="6" borderId="796" xfId="0" applyNumberFormat="1" applyFont="1" applyFill="1" applyBorder="1" applyAlignment="1">
      <alignment vertical="center"/>
    </xf>
    <xf numFmtId="3" fontId="23" fillId="6" borderId="797" xfId="0" applyNumberFormat="1" applyFont="1" applyFill="1" applyBorder="1" applyAlignment="1">
      <alignment vertical="center"/>
    </xf>
    <xf numFmtId="3" fontId="23" fillId="6" borderId="798" xfId="0" applyNumberFormat="1" applyFont="1" applyFill="1" applyBorder="1" applyAlignment="1">
      <alignment vertical="center"/>
    </xf>
    <xf numFmtId="3" fontId="13" fillId="6" borderId="799" xfId="0" applyNumberFormat="1" applyFont="1" applyFill="1" applyBorder="1" applyAlignment="1">
      <alignment vertical="center"/>
    </xf>
    <xf numFmtId="3" fontId="13" fillId="6" borderId="440" xfId="0" applyNumberFormat="1" applyFont="1" applyFill="1" applyBorder="1" applyAlignment="1">
      <alignment vertical="center"/>
    </xf>
    <xf numFmtId="3" fontId="13" fillId="6" borderId="800" xfId="0" applyNumberFormat="1" applyFont="1" applyFill="1" applyBorder="1" applyAlignment="1">
      <alignment vertical="center"/>
    </xf>
    <xf numFmtId="164" fontId="13" fillId="6" borderId="799" xfId="0" applyNumberFormat="1" applyFont="1" applyFill="1" applyBorder="1" applyAlignment="1">
      <alignment vertical="center"/>
    </xf>
    <xf numFmtId="164" fontId="13" fillId="6" borderId="440" xfId="0" applyNumberFormat="1" applyFont="1" applyFill="1" applyBorder="1" applyAlignment="1">
      <alignment vertical="center"/>
    </xf>
    <xf numFmtId="164" fontId="13" fillId="6" borderId="800" xfId="0" applyNumberFormat="1" applyFont="1" applyFill="1" applyBorder="1" applyAlignment="1">
      <alignment vertical="center"/>
    </xf>
    <xf numFmtId="164" fontId="13" fillId="6" borderId="801" xfId="0" applyNumberFormat="1" applyFont="1" applyFill="1" applyBorder="1" applyAlignment="1">
      <alignment vertical="center"/>
    </xf>
    <xf numFmtId="164" fontId="13" fillId="6" borderId="802" xfId="0" applyNumberFormat="1" applyFont="1" applyFill="1" applyBorder="1" applyAlignment="1">
      <alignment vertical="center"/>
    </xf>
    <xf numFmtId="164" fontId="13" fillId="6" borderId="716" xfId="0" applyNumberFormat="1" applyFont="1" applyFill="1" applyBorder="1" applyAlignment="1">
      <alignment vertical="center"/>
    </xf>
    <xf numFmtId="0" fontId="65" fillId="2" borderId="803" xfId="0" applyFont="1" applyFill="1" applyBorder="1" applyAlignment="1">
      <alignment horizontal="center" vertical="center"/>
    </xf>
    <xf numFmtId="0" fontId="65" fillId="2" borderId="563" xfId="0" applyFont="1" applyFill="1" applyBorder="1" applyAlignment="1">
      <alignment horizontal="center" vertical="center"/>
    </xf>
    <xf numFmtId="166" fontId="13" fillId="6" borderId="546" xfId="0" applyNumberFormat="1" applyFont="1" applyFill="1" applyBorder="1" applyAlignment="1">
      <alignment vertical="center"/>
    </xf>
    <xf numFmtId="166" fontId="13" fillId="6" borderId="579" xfId="0" applyNumberFormat="1" applyFont="1" applyFill="1" applyBorder="1" applyAlignment="1">
      <alignment vertical="center"/>
    </xf>
    <xf numFmtId="166" fontId="13" fillId="6" borderId="438" xfId="0" applyNumberFormat="1" applyFont="1" applyFill="1" applyBorder="1" applyAlignment="1">
      <alignment vertical="center"/>
    </xf>
    <xf numFmtId="166" fontId="23" fillId="6" borderId="550" xfId="0" applyNumberFormat="1" applyFont="1" applyFill="1" applyBorder="1" applyAlignment="1">
      <alignment vertical="center"/>
    </xf>
    <xf numFmtId="166" fontId="23" fillId="6" borderId="581" xfId="0" applyNumberFormat="1" applyFont="1" applyFill="1" applyBorder="1" applyAlignment="1">
      <alignment vertical="center"/>
    </xf>
    <xf numFmtId="166" fontId="13" fillId="6" borderId="805" xfId="0" applyNumberFormat="1" applyFont="1" applyFill="1" applyBorder="1" applyAlignment="1">
      <alignment vertical="center"/>
    </xf>
    <xf numFmtId="166" fontId="13" fillId="6" borderId="806" xfId="0" applyNumberFormat="1" applyFont="1" applyFill="1" applyBorder="1" applyAlignment="1">
      <alignment vertical="center"/>
    </xf>
    <xf numFmtId="166" fontId="13" fillId="6" borderId="807" xfId="0" applyNumberFormat="1" applyFont="1" applyFill="1" applyBorder="1" applyAlignment="1">
      <alignment vertical="center"/>
    </xf>
    <xf numFmtId="166" fontId="13" fillId="6" borderId="808" xfId="0" applyNumberFormat="1" applyFont="1" applyFill="1" applyBorder="1" applyAlignment="1">
      <alignment vertical="center"/>
    </xf>
    <xf numFmtId="166" fontId="13" fillId="6" borderId="239" xfId="0" applyNumberFormat="1" applyFont="1" applyFill="1" applyBorder="1" applyAlignment="1">
      <alignment vertical="center"/>
    </xf>
    <xf numFmtId="166" fontId="13" fillId="6" borderId="809" xfId="0" applyNumberFormat="1" applyFont="1" applyFill="1" applyBorder="1" applyAlignment="1">
      <alignment vertical="center"/>
    </xf>
    <xf numFmtId="166" fontId="13" fillId="6" borderId="719" xfId="0" applyNumberFormat="1" applyFont="1" applyFill="1" applyBorder="1" applyAlignment="1">
      <alignment vertical="center"/>
    </xf>
    <xf numFmtId="166" fontId="23" fillId="6" borderId="810" xfId="0" applyNumberFormat="1" applyFont="1" applyFill="1" applyBorder="1" applyAlignment="1">
      <alignment vertical="center"/>
    </xf>
    <xf numFmtId="166" fontId="23" fillId="6" borderId="547" xfId="0" applyNumberFormat="1" applyFont="1" applyFill="1" applyBorder="1" applyAlignment="1">
      <alignment vertical="center"/>
    </xf>
    <xf numFmtId="0" fontId="65" fillId="2" borderId="180" xfId="0" applyFont="1" applyFill="1" applyBorder="1" applyAlignment="1">
      <alignment horizontal="center" vertical="center"/>
    </xf>
    <xf numFmtId="0" fontId="65" fillId="2" borderId="812" xfId="0" applyFont="1" applyFill="1" applyBorder="1" applyAlignment="1">
      <alignment horizontal="center" vertical="center"/>
    </xf>
    <xf numFmtId="166" fontId="23" fillId="6" borderId="814" xfId="0" applyNumberFormat="1" applyFont="1" applyFill="1" applyBorder="1" applyAlignment="1">
      <alignment vertical="center"/>
    </xf>
    <xf numFmtId="166" fontId="23" fillId="6" borderId="6" xfId="0" applyNumberFormat="1" applyFont="1" applyFill="1" applyBorder="1" applyAlignment="1">
      <alignment vertical="center"/>
    </xf>
    <xf numFmtId="166" fontId="23" fillId="6" borderId="815" xfId="0" applyNumberFormat="1" applyFont="1" applyFill="1" applyBorder="1" applyAlignment="1">
      <alignment vertical="center"/>
    </xf>
    <xf numFmtId="166" fontId="13" fillId="6" borderId="543" xfId="0" applyNumberFormat="1" applyFont="1" applyFill="1" applyBorder="1" applyAlignment="1">
      <alignment vertical="center"/>
    </xf>
    <xf numFmtId="4" fontId="13" fillId="0" borderId="0" xfId="0" applyNumberFormat="1" applyFont="1" applyAlignment="1">
      <alignment vertical="center"/>
    </xf>
    <xf numFmtId="4" fontId="13" fillId="6" borderId="4" xfId="0" applyNumberFormat="1" applyFont="1" applyFill="1" applyBorder="1" applyAlignment="1">
      <alignment horizontal="right" vertical="center"/>
    </xf>
    <xf numFmtId="4" fontId="13" fillId="6" borderId="438" xfId="0" applyNumberFormat="1" applyFont="1" applyFill="1" applyBorder="1" applyAlignment="1">
      <alignment vertical="center"/>
    </xf>
    <xf numFmtId="4" fontId="13" fillId="6" borderId="4" xfId="0" applyNumberFormat="1" applyFont="1" applyFill="1" applyBorder="1" applyAlignment="1">
      <alignment vertical="center"/>
    </xf>
    <xf numFmtId="0" fontId="75" fillId="2" borderId="819" xfId="0" applyFont="1" applyFill="1" applyBorder="1" applyAlignment="1">
      <alignment horizontal="center" vertical="center" wrapText="1"/>
    </xf>
    <xf numFmtId="0" fontId="24" fillId="0" borderId="0" xfId="0" applyFont="1"/>
    <xf numFmtId="0" fontId="24" fillId="0" borderId="0" xfId="0" applyFont="1" applyAlignment="1">
      <alignment vertical="center"/>
    </xf>
    <xf numFmtId="0" fontId="24" fillId="6" borderId="404" xfId="0" applyFont="1" applyFill="1" applyBorder="1" applyAlignment="1">
      <alignment horizontal="center" vertical="center" wrapText="1"/>
    </xf>
    <xf numFmtId="166" fontId="24" fillId="6" borderId="404" xfId="0" applyNumberFormat="1" applyFont="1" applyFill="1" applyBorder="1" applyAlignment="1">
      <alignment horizontal="center" vertical="center"/>
    </xf>
    <xf numFmtId="0" fontId="76" fillId="0" borderId="0" xfId="0" applyFont="1" applyAlignment="1">
      <alignment vertical="center"/>
    </xf>
    <xf numFmtId="0" fontId="24" fillId="6" borderId="827" xfId="0" applyFont="1" applyFill="1" applyBorder="1" applyAlignment="1">
      <alignment horizontal="center" vertical="center" wrapText="1"/>
    </xf>
    <xf numFmtId="166" fontId="24" fillId="6" borderId="827" xfId="0" applyNumberFormat="1" applyFont="1" applyFill="1" applyBorder="1" applyAlignment="1">
      <alignment horizontal="center" vertical="center"/>
    </xf>
    <xf numFmtId="0" fontId="10" fillId="0" borderId="828" xfId="0" applyFont="1" applyBorder="1" applyAlignment="1">
      <alignment vertical="center"/>
    </xf>
    <xf numFmtId="0" fontId="24" fillId="6" borderId="406" xfId="0" applyFont="1" applyFill="1" applyBorder="1" applyAlignment="1">
      <alignment horizontal="center" vertical="center" wrapText="1"/>
    </xf>
    <xf numFmtId="3" fontId="23" fillId="6" borderId="852" xfId="0" applyNumberFormat="1" applyFont="1" applyFill="1" applyBorder="1"/>
    <xf numFmtId="0" fontId="23" fillId="6" borderId="852" xfId="0" applyFont="1" applyFill="1" applyBorder="1"/>
    <xf numFmtId="0" fontId="23" fillId="6" borderId="347" xfId="0" applyFont="1" applyFill="1" applyBorder="1"/>
    <xf numFmtId="0" fontId="23" fillId="6" borderId="854" xfId="0" applyFont="1" applyFill="1" applyBorder="1"/>
    <xf numFmtId="0" fontId="21" fillId="6" borderId="855" xfId="0" applyFont="1" applyFill="1" applyBorder="1"/>
    <xf numFmtId="9" fontId="21" fillId="6" borderId="347" xfId="0" applyNumberFormat="1" applyFont="1" applyFill="1" applyBorder="1"/>
    <xf numFmtId="0" fontId="65" fillId="2" borderId="863" xfId="0" applyFont="1" applyFill="1" applyBorder="1" applyAlignment="1">
      <alignment horizontal="center" vertical="center"/>
    </xf>
    <xf numFmtId="0" fontId="65" fillId="2" borderId="864" xfId="0" applyFont="1" applyFill="1" applyBorder="1" applyAlignment="1">
      <alignment horizontal="center" vertical="center"/>
    </xf>
    <xf numFmtId="0" fontId="65" fillId="2" borderId="865" xfId="0" applyFont="1" applyFill="1" applyBorder="1" applyAlignment="1">
      <alignment horizontal="center" vertical="center"/>
    </xf>
    <xf numFmtId="164" fontId="13" fillId="4" borderId="866" xfId="0" applyNumberFormat="1" applyFont="1" applyFill="1" applyBorder="1" applyAlignment="1">
      <alignment vertical="center"/>
    </xf>
    <xf numFmtId="164" fontId="13" fillId="4" borderId="866" xfId="0" applyNumberFormat="1" applyFont="1" applyFill="1" applyBorder="1" applyAlignment="1">
      <alignment horizontal="right" vertical="center"/>
    </xf>
    <xf numFmtId="3" fontId="13" fillId="0" borderId="867" xfId="0" applyNumberFormat="1" applyFont="1" applyBorder="1" applyAlignment="1">
      <alignment vertical="center"/>
    </xf>
    <xf numFmtId="3" fontId="13" fillId="6" borderId="868" xfId="0" applyNumberFormat="1" applyFont="1" applyFill="1" applyBorder="1" applyAlignment="1">
      <alignment vertical="center"/>
    </xf>
    <xf numFmtId="0" fontId="13" fillId="0" borderId="869" xfId="0" applyFont="1" applyBorder="1" applyAlignment="1">
      <alignment vertical="center"/>
    </xf>
    <xf numFmtId="0" fontId="13" fillId="6" borderId="870" xfId="0" applyFont="1" applyFill="1" applyBorder="1" applyAlignment="1">
      <alignment vertical="center"/>
    </xf>
    <xf numFmtId="3" fontId="23" fillId="0" borderId="869" xfId="0" applyNumberFormat="1" applyFont="1" applyBorder="1" applyAlignment="1">
      <alignment vertical="center"/>
    </xf>
    <xf numFmtId="3" fontId="23" fillId="6" borderId="870" xfId="0" applyNumberFormat="1" applyFont="1" applyFill="1" applyBorder="1" applyAlignment="1">
      <alignment vertical="center"/>
    </xf>
    <xf numFmtId="3" fontId="23" fillId="6" borderId="129" xfId="0" applyNumberFormat="1" applyFont="1" applyFill="1" applyBorder="1" applyAlignment="1">
      <alignment vertical="center"/>
    </xf>
    <xf numFmtId="0" fontId="23" fillId="0" borderId="869" xfId="0" applyFont="1" applyBorder="1" applyAlignment="1">
      <alignment vertical="center"/>
    </xf>
    <xf numFmtId="0" fontId="23" fillId="6" borderId="870" xfId="0" applyFont="1" applyFill="1" applyBorder="1" applyAlignment="1">
      <alignment vertical="center"/>
    </xf>
    <xf numFmtId="0" fontId="23" fillId="6" borderId="4" xfId="0" applyFont="1" applyFill="1" applyBorder="1" applyAlignment="1">
      <alignment vertical="center"/>
    </xf>
    <xf numFmtId="3" fontId="23" fillId="0" borderId="871" xfId="0" applyNumberFormat="1" applyFont="1" applyBorder="1" applyAlignment="1">
      <alignment vertical="center"/>
    </xf>
    <xf numFmtId="3" fontId="23" fillId="0" borderId="872" xfId="0" applyNumberFormat="1" applyFont="1" applyBorder="1" applyAlignment="1">
      <alignment vertical="center"/>
    </xf>
    <xf numFmtId="3" fontId="23" fillId="6" borderId="873" xfId="0" applyNumberFormat="1" applyFont="1" applyFill="1" applyBorder="1" applyAlignment="1">
      <alignment vertical="center"/>
    </xf>
    <xf numFmtId="3" fontId="23" fillId="6" borderId="874" xfId="0" applyNumberFormat="1" applyFont="1" applyFill="1" applyBorder="1" applyAlignment="1">
      <alignment vertical="center"/>
    </xf>
    <xf numFmtId="0" fontId="77" fillId="0" borderId="0" xfId="0" applyFont="1" applyAlignment="1">
      <alignment vertical="center"/>
    </xf>
    <xf numFmtId="3" fontId="23" fillId="0" borderId="142" xfId="0" applyNumberFormat="1" applyFont="1" applyBorder="1" applyAlignment="1">
      <alignment horizontal="right" vertical="center"/>
    </xf>
    <xf numFmtId="3" fontId="23" fillId="0" borderId="533" xfId="0" applyNumberFormat="1" applyFont="1" applyBorder="1" applyAlignment="1">
      <alignment horizontal="right" vertical="center"/>
    </xf>
    <xf numFmtId="0" fontId="23" fillId="6" borderId="875" xfId="0" applyFont="1" applyFill="1" applyBorder="1" applyAlignment="1">
      <alignment horizontal="right" vertical="center"/>
    </xf>
    <xf numFmtId="3" fontId="23" fillId="6" borderId="876" xfId="0" applyNumberFormat="1" applyFont="1" applyFill="1" applyBorder="1" applyAlignment="1">
      <alignment horizontal="right" vertical="center"/>
    </xf>
    <xf numFmtId="170" fontId="23" fillId="6" borderId="455" xfId="0" applyNumberFormat="1" applyFont="1" applyFill="1" applyBorder="1" applyAlignment="1">
      <alignment horizontal="right" vertical="center"/>
    </xf>
    <xf numFmtId="0" fontId="65" fillId="0" borderId="0" xfId="0" applyFont="1" applyAlignment="1">
      <alignment horizontal="center" vertical="center" wrapText="1"/>
    </xf>
    <xf numFmtId="0" fontId="65" fillId="0" borderId="0" xfId="0" applyFont="1" applyAlignment="1">
      <alignment horizontal="center" vertical="center"/>
    </xf>
    <xf numFmtId="0" fontId="20" fillId="0" borderId="877" xfId="0" applyFont="1" applyBorder="1"/>
    <xf numFmtId="0" fontId="20" fillId="6" borderId="879" xfId="0" applyFont="1" applyFill="1" applyBorder="1"/>
    <xf numFmtId="0" fontId="20" fillId="0" borderId="880" xfId="0" applyFont="1" applyBorder="1"/>
    <xf numFmtId="0" fontId="20" fillId="6" borderId="882" xfId="0" applyFont="1" applyFill="1" applyBorder="1"/>
    <xf numFmtId="0" fontId="78" fillId="0" borderId="0" xfId="0" applyFont="1"/>
    <xf numFmtId="0" fontId="79" fillId="0" borderId="0" xfId="0" applyFont="1"/>
    <xf numFmtId="0" fontId="26" fillId="0" borderId="880" xfId="0" applyFont="1" applyBorder="1"/>
    <xf numFmtId="3" fontId="26" fillId="6" borderId="882" xfId="0" applyNumberFormat="1" applyFont="1" applyFill="1" applyBorder="1"/>
    <xf numFmtId="0" fontId="20" fillId="6" borderId="884" xfId="0" applyFont="1" applyFill="1" applyBorder="1"/>
    <xf numFmtId="0" fontId="20" fillId="6" borderId="673" xfId="0" applyFont="1" applyFill="1" applyBorder="1"/>
    <xf numFmtId="0" fontId="80" fillId="0" borderId="0" xfId="0" applyFont="1"/>
    <xf numFmtId="0" fontId="26" fillId="6" borderId="885" xfId="0" applyFont="1" applyFill="1" applyBorder="1"/>
    <xf numFmtId="0" fontId="60" fillId="2" borderId="886" xfId="0" applyFont="1" applyFill="1" applyBorder="1" applyAlignment="1">
      <alignment horizontal="center" vertical="center"/>
    </xf>
    <xf numFmtId="9" fontId="20" fillId="0" borderId="880" xfId="0" applyNumberFormat="1" applyFont="1" applyBorder="1"/>
    <xf numFmtId="9" fontId="20" fillId="6" borderId="882" xfId="0" applyNumberFormat="1" applyFont="1" applyFill="1" applyBorder="1"/>
    <xf numFmtId="9" fontId="20" fillId="6" borderId="885" xfId="0" applyNumberFormat="1" applyFont="1" applyFill="1" applyBorder="1"/>
    <xf numFmtId="166" fontId="13" fillId="6" borderId="889" xfId="0" applyNumberFormat="1" applyFont="1" applyFill="1" applyBorder="1" applyAlignment="1">
      <alignment vertical="center"/>
    </xf>
    <xf numFmtId="166" fontId="13" fillId="6" borderId="890" xfId="0" applyNumberFormat="1" applyFont="1" applyFill="1" applyBorder="1" applyAlignment="1">
      <alignment vertical="center"/>
    </xf>
    <xf numFmtId="166" fontId="20" fillId="6" borderId="890" xfId="0" applyNumberFormat="1" applyFont="1" applyFill="1" applyBorder="1" applyAlignment="1">
      <alignment horizontal="right"/>
    </xf>
    <xf numFmtId="166" fontId="13" fillId="6" borderId="891" xfId="0" applyNumberFormat="1" applyFont="1" applyFill="1" applyBorder="1" applyAlignment="1">
      <alignment vertical="center"/>
    </xf>
    <xf numFmtId="166" fontId="20" fillId="6" borderId="892" xfId="0" applyNumberFormat="1" applyFont="1" applyFill="1" applyBorder="1" applyAlignment="1">
      <alignment vertical="center"/>
    </xf>
    <xf numFmtId="166" fontId="20" fillId="6" borderId="630" xfId="0" applyNumberFormat="1" applyFont="1" applyFill="1" applyBorder="1" applyAlignment="1">
      <alignment horizontal="right"/>
    </xf>
    <xf numFmtId="166" fontId="20" fillId="6" borderId="719" xfId="0" applyNumberFormat="1" applyFont="1" applyFill="1" applyBorder="1" applyAlignment="1">
      <alignment vertical="center"/>
    </xf>
    <xf numFmtId="166" fontId="26" fillId="6" borderId="567" xfId="0" applyNumberFormat="1" applyFont="1" applyFill="1" applyBorder="1" applyAlignment="1">
      <alignment vertical="center"/>
    </xf>
    <xf numFmtId="166" fontId="13" fillId="6" borderId="894" xfId="0" applyNumberFormat="1" applyFont="1" applyFill="1" applyBorder="1" applyAlignment="1">
      <alignment vertical="center"/>
    </xf>
    <xf numFmtId="166" fontId="13" fillId="6" borderId="293" xfId="0" applyNumberFormat="1" applyFont="1" applyFill="1" applyBorder="1" applyAlignment="1">
      <alignment vertical="center"/>
    </xf>
    <xf numFmtId="0" fontId="60" fillId="2" borderId="732" xfId="0" applyFont="1" applyFill="1" applyBorder="1" applyAlignment="1">
      <alignment horizontal="center" vertical="center"/>
    </xf>
    <xf numFmtId="0" fontId="60" fillId="2" borderId="795" xfId="0" applyFont="1" applyFill="1" applyBorder="1" applyAlignment="1">
      <alignment horizontal="center" vertical="center"/>
    </xf>
    <xf numFmtId="166" fontId="26" fillId="6" borderId="718" xfId="0" applyNumberFormat="1" applyFont="1" applyFill="1" applyBorder="1" applyAlignment="1">
      <alignment horizontal="right" vertical="center"/>
    </xf>
    <xf numFmtId="166" fontId="13" fillId="6" borderId="438" xfId="0" applyNumberFormat="1" applyFont="1" applyFill="1" applyBorder="1" applyAlignment="1">
      <alignment horizontal="right" vertical="center"/>
    </xf>
    <xf numFmtId="166" fontId="20" fillId="6" borderId="719" xfId="0" applyNumberFormat="1" applyFont="1" applyFill="1" applyBorder="1" applyAlignment="1">
      <alignment horizontal="right" vertical="center"/>
    </xf>
    <xf numFmtId="164" fontId="20" fillId="6" borderId="719" xfId="0" applyNumberFormat="1" applyFont="1" applyFill="1" applyBorder="1" applyAlignment="1">
      <alignment horizontal="right" vertical="center"/>
    </xf>
    <xf numFmtId="166" fontId="23" fillId="6" borderId="4" xfId="0" applyNumberFormat="1" applyFont="1" applyFill="1" applyBorder="1" applyAlignment="1">
      <alignment horizontal="right" vertical="center"/>
    </xf>
    <xf numFmtId="166" fontId="23" fillId="6" borderId="438" xfId="0" applyNumberFormat="1" applyFont="1" applyFill="1" applyBorder="1" applyAlignment="1">
      <alignment horizontal="right" vertical="center"/>
    </xf>
    <xf numFmtId="166" fontId="26" fillId="6" borderId="719" xfId="0" applyNumberFormat="1" applyFont="1" applyFill="1" applyBorder="1" applyAlignment="1">
      <alignment horizontal="right" vertical="center"/>
    </xf>
    <xf numFmtId="164" fontId="20" fillId="6" borderId="567" xfId="0" applyNumberFormat="1" applyFont="1" applyFill="1" applyBorder="1" applyAlignment="1">
      <alignment horizontal="right" vertical="center"/>
    </xf>
    <xf numFmtId="0" fontId="15" fillId="0" borderId="895" xfId="0" applyFont="1" applyBorder="1" applyAlignment="1">
      <alignment vertical="center"/>
    </xf>
    <xf numFmtId="0" fontId="15" fillId="0" borderId="0" xfId="0" applyFont="1" applyAlignment="1">
      <alignment vertical="center" wrapText="1"/>
    </xf>
    <xf numFmtId="3" fontId="13" fillId="0" borderId="896" xfId="0" applyNumberFormat="1" applyFont="1" applyBorder="1" applyAlignment="1">
      <alignment vertical="center"/>
    </xf>
    <xf numFmtId="3" fontId="13" fillId="0" borderId="899" xfId="0" applyNumberFormat="1" applyFont="1" applyBorder="1" applyAlignment="1">
      <alignment vertical="center"/>
    </xf>
    <xf numFmtId="0" fontId="84" fillId="0" borderId="0" xfId="0" applyFont="1" applyAlignment="1">
      <alignment vertical="center"/>
    </xf>
    <xf numFmtId="3" fontId="13" fillId="6" borderId="904" xfId="0" applyNumberFormat="1" applyFont="1" applyFill="1" applyBorder="1" applyAlignment="1">
      <alignment vertical="center"/>
    </xf>
    <xf numFmtId="3" fontId="13" fillId="6" borderId="905" xfId="0" applyNumberFormat="1" applyFont="1" applyFill="1" applyBorder="1" applyAlignment="1">
      <alignment vertical="center"/>
    </xf>
    <xf numFmtId="3" fontId="23" fillId="6" borderId="906" xfId="0" applyNumberFormat="1" applyFont="1" applyFill="1" applyBorder="1" applyAlignment="1">
      <alignment vertical="center"/>
    </xf>
    <xf numFmtId="3" fontId="13" fillId="6" borderId="35" xfId="0" applyNumberFormat="1" applyFont="1" applyFill="1" applyBorder="1" applyAlignment="1">
      <alignment vertical="center"/>
    </xf>
    <xf numFmtId="3" fontId="13" fillId="6" borderId="64" xfId="0" applyNumberFormat="1" applyFont="1" applyFill="1" applyBorder="1" applyAlignment="1">
      <alignment vertical="center"/>
    </xf>
    <xf numFmtId="3" fontId="23" fillId="6" borderId="149" xfId="0" applyNumberFormat="1" applyFont="1" applyFill="1" applyBorder="1" applyAlignment="1">
      <alignment vertical="center"/>
    </xf>
    <xf numFmtId="3" fontId="23" fillId="6" borderId="35" xfId="0" applyNumberFormat="1" applyFont="1" applyFill="1" applyBorder="1" applyAlignment="1">
      <alignment vertical="center"/>
    </xf>
    <xf numFmtId="3" fontId="23" fillId="6" borderId="64" xfId="0" applyNumberFormat="1" applyFont="1" applyFill="1" applyBorder="1" applyAlignment="1">
      <alignment vertical="center"/>
    </xf>
    <xf numFmtId="0" fontId="82" fillId="2" borderId="153" xfId="0" applyFont="1" applyFill="1" applyBorder="1" applyAlignment="1">
      <alignment horizontal="center" vertical="center"/>
    </xf>
    <xf numFmtId="3" fontId="13" fillId="0" borderId="907" xfId="0" applyNumberFormat="1" applyFont="1" applyBorder="1" applyAlignment="1">
      <alignment vertical="center"/>
    </xf>
    <xf numFmtId="3" fontId="20" fillId="6" borderId="908" xfId="0" applyNumberFormat="1" applyFont="1" applyFill="1" applyBorder="1" applyAlignment="1">
      <alignment vertical="center"/>
    </xf>
    <xf numFmtId="0" fontId="13" fillId="0" borderId="757" xfId="0" applyFont="1" applyBorder="1" applyAlignment="1">
      <alignment vertical="center"/>
    </xf>
    <xf numFmtId="0" fontId="20" fillId="6" borderId="909" xfId="0" applyFont="1" applyFill="1" applyBorder="1"/>
    <xf numFmtId="0" fontId="20" fillId="6" borderId="910" xfId="0" applyFont="1" applyFill="1" applyBorder="1"/>
    <xf numFmtId="0" fontId="20" fillId="6" borderId="173" xfId="0" applyFont="1" applyFill="1" applyBorder="1"/>
    <xf numFmtId="0" fontId="20" fillId="6" borderId="187" xfId="0" applyFont="1" applyFill="1" applyBorder="1"/>
    <xf numFmtId="0" fontId="26" fillId="6" borderId="910" xfId="0" applyFont="1" applyFill="1" applyBorder="1"/>
    <xf numFmtId="0" fontId="26" fillId="6" borderId="173" xfId="0" applyFont="1" applyFill="1" applyBorder="1"/>
    <xf numFmtId="164" fontId="13" fillId="6" borderId="911" xfId="0" applyNumberFormat="1" applyFont="1" applyFill="1" applyBorder="1" applyAlignment="1">
      <alignment horizontal="right" vertical="center"/>
    </xf>
    <xf numFmtId="164" fontId="13" fillId="6" borderId="912" xfId="0" applyNumberFormat="1" applyFont="1" applyFill="1" applyBorder="1" applyAlignment="1">
      <alignment vertical="center"/>
    </xf>
    <xf numFmtId="164" fontId="13" fillId="6" borderId="913" xfId="0" applyNumberFormat="1" applyFont="1" applyFill="1" applyBorder="1" applyAlignment="1">
      <alignment vertical="center"/>
    </xf>
    <xf numFmtId="164" fontId="13" fillId="6" borderId="914" xfId="0" applyNumberFormat="1" applyFont="1" applyFill="1" applyBorder="1" applyAlignment="1">
      <alignment vertical="center"/>
    </xf>
    <xf numFmtId="164" fontId="23" fillId="6" borderId="396" xfId="0" applyNumberFormat="1" applyFont="1" applyFill="1" applyBorder="1" applyAlignment="1">
      <alignment vertical="center"/>
    </xf>
    <xf numFmtId="164" fontId="23" fillId="6" borderId="915" xfId="0" applyNumberFormat="1" applyFont="1" applyFill="1" applyBorder="1" applyAlignment="1">
      <alignment vertical="center"/>
    </xf>
    <xf numFmtId="166" fontId="23" fillId="6" borderId="138" xfId="0" applyNumberFormat="1" applyFont="1" applyFill="1" applyBorder="1" applyAlignment="1">
      <alignment vertical="center"/>
    </xf>
    <xf numFmtId="164" fontId="13" fillId="6" borderId="256" xfId="0" applyNumberFormat="1" applyFont="1" applyFill="1" applyBorder="1" applyAlignment="1">
      <alignment vertical="center"/>
    </xf>
    <xf numFmtId="164" fontId="13" fillId="6" borderId="138" xfId="0" applyNumberFormat="1" applyFont="1" applyFill="1" applyBorder="1" applyAlignment="1">
      <alignment vertical="center"/>
    </xf>
    <xf numFmtId="164" fontId="13" fillId="6" borderId="112" xfId="0" applyNumberFormat="1" applyFont="1" applyFill="1" applyBorder="1" applyAlignment="1">
      <alignment horizontal="right" vertical="center"/>
    </xf>
    <xf numFmtId="164" fontId="23" fillId="6" borderId="138" xfId="0" applyNumberFormat="1" applyFont="1" applyFill="1" applyBorder="1" applyAlignment="1">
      <alignment horizontal="right" vertical="center"/>
    </xf>
    <xf numFmtId="164" fontId="13" fillId="0" borderId="1" xfId="0" applyNumberFormat="1" applyFont="1" applyBorder="1" applyAlignment="1">
      <alignment horizontal="right" vertical="center"/>
    </xf>
    <xf numFmtId="164" fontId="13" fillId="0" borderId="253" xfId="0" applyNumberFormat="1" applyFont="1" applyBorder="1" applyAlignment="1">
      <alignment horizontal="right" vertical="center"/>
    </xf>
    <xf numFmtId="164" fontId="13" fillId="0" borderId="3" xfId="0" applyNumberFormat="1" applyFont="1" applyBorder="1" applyAlignment="1">
      <alignment horizontal="right" vertical="center"/>
    </xf>
    <xf numFmtId="9" fontId="13" fillId="6" borderId="127" xfId="0" applyNumberFormat="1" applyFont="1" applyFill="1" applyBorder="1" applyAlignment="1">
      <alignment horizontal="right" vertical="center"/>
    </xf>
    <xf numFmtId="0" fontId="82" fillId="2" borderId="917" xfId="0" applyFont="1" applyFill="1" applyBorder="1" applyAlignment="1">
      <alignment horizontal="center" vertical="center" wrapText="1"/>
    </xf>
    <xf numFmtId="0" fontId="82" fillId="2" borderId="918" xfId="0" applyFont="1" applyFill="1" applyBorder="1" applyAlignment="1">
      <alignment horizontal="center" vertical="center" wrapText="1"/>
    </xf>
    <xf numFmtId="164" fontId="13" fillId="6" borderId="133" xfId="0" applyNumberFormat="1" applyFont="1" applyFill="1" applyBorder="1" applyAlignment="1">
      <alignment horizontal="right" vertical="center"/>
    </xf>
    <xf numFmtId="9" fontId="13" fillId="6" borderId="123" xfId="0" applyNumberFormat="1" applyFont="1" applyFill="1" applyBorder="1" applyAlignment="1">
      <alignment horizontal="right" vertical="center"/>
    </xf>
    <xf numFmtId="164" fontId="13" fillId="6" borderId="124" xfId="0" applyNumberFormat="1" applyFont="1" applyFill="1" applyBorder="1" applyAlignment="1">
      <alignment horizontal="right" vertical="center"/>
    </xf>
    <xf numFmtId="9" fontId="13" fillId="6" borderId="123" xfId="0" applyNumberFormat="1" applyFont="1" applyFill="1" applyBorder="1" applyAlignment="1">
      <alignment vertical="center"/>
    </xf>
    <xf numFmtId="164" fontId="13" fillId="6" borderId="3" xfId="0" applyNumberFormat="1" applyFont="1" applyFill="1" applyBorder="1" applyAlignment="1">
      <alignment horizontal="right" vertical="center"/>
    </xf>
    <xf numFmtId="164" fontId="13" fillId="6" borderId="80" xfId="0" applyNumberFormat="1" applyFont="1" applyFill="1" applyBorder="1" applyAlignment="1">
      <alignment horizontal="right" vertical="center"/>
    </xf>
    <xf numFmtId="164" fontId="13" fillId="6" borderId="127" xfId="0" applyNumberFormat="1" applyFont="1" applyFill="1" applyBorder="1" applyAlignment="1">
      <alignment horizontal="right" vertical="center"/>
    </xf>
    <xf numFmtId="0" fontId="86" fillId="2" borderId="121" xfId="0" applyFont="1" applyFill="1" applyBorder="1" applyAlignment="1">
      <alignment horizontal="center" vertical="center"/>
    </xf>
    <xf numFmtId="3" fontId="13" fillId="6" borderId="135" xfId="0" applyNumberFormat="1" applyFont="1" applyFill="1" applyBorder="1" applyAlignment="1">
      <alignment horizontal="right" vertical="center"/>
    </xf>
    <xf numFmtId="3" fontId="23" fillId="0" borderId="127" xfId="0" applyNumberFormat="1" applyFont="1" applyBorder="1" applyAlignment="1">
      <alignment horizontal="right" vertical="center"/>
    </xf>
    <xf numFmtId="3" fontId="13" fillId="6" borderId="3" xfId="0" applyNumberFormat="1" applyFont="1" applyFill="1" applyBorder="1" applyAlignment="1">
      <alignment horizontal="right" vertical="center"/>
    </xf>
    <xf numFmtId="4" fontId="13" fillId="6" borderId="135" xfId="0" applyNumberFormat="1" applyFont="1" applyFill="1" applyBorder="1" applyAlignment="1">
      <alignment horizontal="right" vertical="center"/>
    </xf>
    <xf numFmtId="4" fontId="23" fillId="0" borderId="127" xfId="0" applyNumberFormat="1" applyFont="1" applyBorder="1" applyAlignment="1">
      <alignment horizontal="right" vertical="center"/>
    </xf>
    <xf numFmtId="3" fontId="23" fillId="0" borderId="131" xfId="0" applyNumberFormat="1" applyFont="1" applyBorder="1" applyAlignment="1">
      <alignment horizontal="right" vertical="center"/>
    </xf>
    <xf numFmtId="4" fontId="13" fillId="0" borderId="141" xfId="0" applyNumberFormat="1" applyFont="1" applyBorder="1" applyAlignment="1">
      <alignment horizontal="right" vertical="center"/>
    </xf>
    <xf numFmtId="4" fontId="13" fillId="0" borderId="127" xfId="0" applyNumberFormat="1" applyFont="1" applyBorder="1" applyAlignment="1">
      <alignment horizontal="right" vertical="center"/>
    </xf>
    <xf numFmtId="4" fontId="13" fillId="0" borderId="919" xfId="0" applyNumberFormat="1" applyFont="1" applyBorder="1" applyAlignment="1">
      <alignment horizontal="right" vertical="center"/>
    </xf>
    <xf numFmtId="166" fontId="13" fillId="0" borderId="138" xfId="0" applyNumberFormat="1" applyFont="1" applyBorder="1" applyAlignment="1">
      <alignment vertical="center"/>
    </xf>
    <xf numFmtId="164" fontId="13" fillId="6" borderId="139" xfId="0" applyNumberFormat="1" applyFont="1" applyFill="1" applyBorder="1" applyAlignment="1">
      <alignment vertical="center"/>
    </xf>
    <xf numFmtId="164" fontId="13" fillId="0" borderId="112" xfId="0" applyNumberFormat="1" applyFont="1" applyBorder="1" applyAlignment="1">
      <alignment vertical="center"/>
    </xf>
    <xf numFmtId="164" fontId="23" fillId="0" borderId="138" xfId="0" applyNumberFormat="1" applyFont="1" applyBorder="1" applyAlignment="1">
      <alignment vertical="center"/>
    </xf>
    <xf numFmtId="3" fontId="13" fillId="0" borderId="118" xfId="0" applyNumberFormat="1" applyFont="1" applyBorder="1" applyAlignment="1">
      <alignment horizontal="right" vertical="center"/>
    </xf>
    <xf numFmtId="3" fontId="23" fillId="0" borderId="920" xfId="0" applyNumberFormat="1" applyFont="1" applyBorder="1"/>
    <xf numFmtId="3" fontId="26" fillId="0" borderId="921" xfId="0" applyNumberFormat="1" applyFont="1" applyBorder="1"/>
    <xf numFmtId="3" fontId="13" fillId="0" borderId="922" xfId="0" applyNumberFormat="1" applyFont="1" applyBorder="1" applyAlignment="1">
      <alignment horizontal="right" vertical="center"/>
    </xf>
    <xf numFmtId="3" fontId="13" fillId="0" borderId="174" xfId="0" applyNumberFormat="1" applyFont="1" applyBorder="1" applyAlignment="1">
      <alignment horizontal="right" vertical="center"/>
    </xf>
    <xf numFmtId="4" fontId="13" fillId="0" borderId="137" xfId="0" applyNumberFormat="1" applyFont="1" applyBorder="1" applyAlignment="1">
      <alignment horizontal="right" vertical="center"/>
    </xf>
    <xf numFmtId="0" fontId="13" fillId="0" borderId="137" xfId="0" applyFont="1" applyBorder="1" applyAlignment="1">
      <alignment horizontal="right" vertical="center"/>
    </xf>
    <xf numFmtId="2" fontId="20" fillId="6" borderId="923" xfId="0" applyNumberFormat="1" applyFont="1" applyFill="1" applyBorder="1"/>
    <xf numFmtId="4" fontId="13" fillId="0" borderId="112" xfId="0" applyNumberFormat="1" applyFont="1" applyBorder="1" applyAlignment="1">
      <alignment horizontal="right" vertical="center"/>
    </xf>
    <xf numFmtId="0" fontId="13" fillId="0" borderId="112" xfId="0" applyFont="1" applyBorder="1" applyAlignment="1">
      <alignment horizontal="right" vertical="center"/>
    </xf>
    <xf numFmtId="2" fontId="20" fillId="6" borderId="522" xfId="0" applyNumberFormat="1" applyFont="1" applyFill="1" applyBorder="1"/>
    <xf numFmtId="3" fontId="13" fillId="0" borderId="331" xfId="0" applyNumberFormat="1" applyFont="1" applyBorder="1" applyAlignment="1">
      <alignment horizontal="right" vertical="center"/>
    </xf>
    <xf numFmtId="3" fontId="20" fillId="6" borderId="522" xfId="0" applyNumberFormat="1" applyFont="1" applyFill="1" applyBorder="1"/>
    <xf numFmtId="0" fontId="13" fillId="0" borderId="118" xfId="0" applyFont="1" applyBorder="1" applyAlignment="1">
      <alignment vertical="center"/>
    </xf>
    <xf numFmtId="3" fontId="13" fillId="0" borderId="924" xfId="0" applyNumberFormat="1" applyFont="1" applyBorder="1" applyAlignment="1">
      <alignment vertical="center"/>
    </xf>
    <xf numFmtId="3" fontId="13" fillId="0" borderId="925" xfId="0" applyNumberFormat="1" applyFont="1" applyBorder="1" applyAlignment="1">
      <alignment vertical="center"/>
    </xf>
    <xf numFmtId="3" fontId="13" fillId="0" borderId="926" xfId="0" applyNumberFormat="1" applyFont="1" applyBorder="1" applyAlignment="1">
      <alignment vertical="center"/>
    </xf>
    <xf numFmtId="3" fontId="13" fillId="0" borderId="927" xfId="0" applyNumberFormat="1" applyFont="1" applyBorder="1" applyAlignment="1">
      <alignment vertical="center"/>
    </xf>
    <xf numFmtId="3" fontId="20" fillId="6" borderId="928" xfId="0" applyNumberFormat="1" applyFont="1" applyFill="1" applyBorder="1" applyAlignment="1">
      <alignment vertical="center"/>
    </xf>
    <xf numFmtId="0" fontId="23" fillId="0" borderId="927" xfId="0" applyFont="1" applyBorder="1" applyAlignment="1">
      <alignment vertical="center"/>
    </xf>
    <xf numFmtId="164" fontId="23" fillId="0" borderId="927" xfId="0" applyNumberFormat="1" applyFont="1" applyBorder="1" applyAlignment="1">
      <alignment vertical="center"/>
    </xf>
    <xf numFmtId="3" fontId="13" fillId="0" borderId="929" xfId="0" applyNumberFormat="1" applyFont="1" applyBorder="1" applyAlignment="1">
      <alignment vertical="center"/>
    </xf>
    <xf numFmtId="3" fontId="13" fillId="6" borderId="930" xfId="0" applyNumberFormat="1" applyFont="1" applyFill="1" applyBorder="1" applyAlignment="1">
      <alignment vertical="center"/>
    </xf>
    <xf numFmtId="1" fontId="13" fillId="0" borderId="118" xfId="0" applyNumberFormat="1" applyFont="1" applyBorder="1" applyAlignment="1">
      <alignment vertical="center"/>
    </xf>
    <xf numFmtId="3" fontId="13" fillId="0" borderId="935" xfId="0" applyNumberFormat="1" applyFont="1" applyBorder="1" applyAlignment="1">
      <alignment vertical="center"/>
    </xf>
    <xf numFmtId="164" fontId="13" fillId="0" borderId="936" xfId="0" applyNumberFormat="1" applyFont="1" applyBorder="1" applyAlignment="1">
      <alignment vertical="center"/>
    </xf>
    <xf numFmtId="10" fontId="13" fillId="0" borderId="937" xfId="0" applyNumberFormat="1" applyFont="1" applyBorder="1" applyAlignment="1">
      <alignment vertical="center"/>
    </xf>
    <xf numFmtId="0" fontId="35" fillId="4" borderId="943" xfId="0" applyFont="1" applyFill="1" applyBorder="1" applyAlignment="1">
      <alignment horizontal="left" vertical="center" wrapText="1"/>
    </xf>
    <xf numFmtId="166" fontId="13" fillId="4" borderId="945" xfId="0" applyNumberFormat="1" applyFont="1" applyFill="1" applyBorder="1"/>
    <xf numFmtId="166" fontId="20" fillId="4" borderId="945" xfId="0" applyNumberFormat="1" applyFont="1" applyFill="1" applyBorder="1" applyAlignment="1">
      <alignment vertical="center"/>
    </xf>
    <xf numFmtId="166" fontId="13" fillId="4" borderId="946" xfId="0" applyNumberFormat="1" applyFont="1" applyFill="1" applyBorder="1"/>
    <xf numFmtId="166" fontId="13" fillId="6" borderId="94" xfId="0" applyNumberFormat="1" applyFont="1" applyFill="1" applyBorder="1"/>
    <xf numFmtId="166" fontId="13" fillId="6" borderId="291" xfId="0" applyNumberFormat="1" applyFont="1" applyFill="1" applyBorder="1" applyAlignment="1">
      <alignment vertical="center"/>
    </xf>
    <xf numFmtId="0" fontId="82" fillId="2" borderId="291" xfId="0" applyFont="1" applyFill="1" applyBorder="1" applyAlignment="1">
      <alignment horizontal="center" vertical="center"/>
    </xf>
    <xf numFmtId="0" fontId="83" fillId="2" borderId="355" xfId="0" applyFont="1" applyFill="1" applyBorder="1" applyAlignment="1">
      <alignment horizontal="center" vertical="center"/>
    </xf>
    <xf numFmtId="166" fontId="23" fillId="0" borderId="137" xfId="0" applyNumberFormat="1" applyFont="1" applyBorder="1" applyAlignment="1">
      <alignment vertical="center"/>
    </xf>
    <xf numFmtId="166" fontId="23" fillId="6" borderId="139" xfId="0" applyNumberFormat="1" applyFont="1" applyFill="1" applyBorder="1" applyAlignment="1">
      <alignment vertical="center"/>
    </xf>
    <xf numFmtId="164" fontId="21" fillId="0" borderId="0" xfId="0" applyNumberFormat="1" applyFont="1"/>
    <xf numFmtId="166" fontId="13" fillId="0" borderId="112" xfId="0" applyNumberFormat="1" applyFont="1" applyBorder="1" applyAlignment="1">
      <alignment vertical="center"/>
    </xf>
    <xf numFmtId="164" fontId="13" fillId="0" borderId="138" xfId="0" applyNumberFormat="1" applyFont="1" applyBorder="1" applyAlignment="1">
      <alignment vertical="center"/>
    </xf>
    <xf numFmtId="166" fontId="13" fillId="0" borderId="118" xfId="0" applyNumberFormat="1" applyFont="1" applyBorder="1" applyAlignment="1">
      <alignment horizontal="right" vertical="center"/>
    </xf>
    <xf numFmtId="164" fontId="13" fillId="0" borderId="174" xfId="0" applyNumberFormat="1" applyFont="1" applyBorder="1" applyAlignment="1">
      <alignment vertical="center"/>
    </xf>
    <xf numFmtId="164" fontId="13" fillId="0" borderId="957" xfId="0" applyNumberFormat="1" applyFont="1" applyBorder="1" applyAlignment="1">
      <alignment vertical="center"/>
    </xf>
    <xf numFmtId="164" fontId="13" fillId="0" borderId="958" xfId="0" applyNumberFormat="1" applyFont="1" applyBorder="1" applyAlignment="1">
      <alignment vertical="center"/>
    </xf>
    <xf numFmtId="164" fontId="20" fillId="6" borderId="959" xfId="0" applyNumberFormat="1" applyFont="1" applyFill="1" applyBorder="1" applyAlignment="1">
      <alignment vertical="center"/>
    </xf>
    <xf numFmtId="164" fontId="20" fillId="6" borderId="960" xfId="0" applyNumberFormat="1" applyFont="1" applyFill="1" applyBorder="1" applyAlignment="1">
      <alignment vertical="center"/>
    </xf>
    <xf numFmtId="170" fontId="13" fillId="0" borderId="0" xfId="0" applyNumberFormat="1" applyFont="1" applyAlignment="1">
      <alignment vertical="center"/>
    </xf>
    <xf numFmtId="3" fontId="23" fillId="0" borderId="115" xfId="0" applyNumberFormat="1" applyFont="1" applyBorder="1" applyAlignment="1">
      <alignment vertical="center"/>
    </xf>
    <xf numFmtId="3" fontId="23" fillId="0" borderId="138" xfId="0" applyNumberFormat="1" applyFont="1" applyBorder="1" applyAlignment="1">
      <alignment vertical="center"/>
    </xf>
    <xf numFmtId="3" fontId="20" fillId="6" borderId="961" xfId="0" applyNumberFormat="1" applyFont="1" applyFill="1" applyBorder="1" applyAlignment="1">
      <alignment vertical="center"/>
    </xf>
    <xf numFmtId="166" fontId="13" fillId="6" borderId="972" xfId="0" applyNumberFormat="1" applyFont="1" applyFill="1" applyBorder="1" applyAlignment="1">
      <alignment vertical="center"/>
    </xf>
    <xf numFmtId="166" fontId="13" fillId="0" borderId="137" xfId="0" applyNumberFormat="1" applyFont="1" applyBorder="1" applyAlignment="1">
      <alignment vertical="center"/>
    </xf>
    <xf numFmtId="166" fontId="10" fillId="0" borderId="0" xfId="0" applyNumberFormat="1" applyFont="1" applyAlignment="1">
      <alignment vertical="center"/>
    </xf>
    <xf numFmtId="166" fontId="23" fillId="0" borderId="99" xfId="0" applyNumberFormat="1" applyFont="1" applyBorder="1" applyAlignment="1">
      <alignment vertical="center"/>
    </xf>
    <xf numFmtId="166" fontId="26" fillId="6" borderId="973" xfId="0" applyNumberFormat="1" applyFont="1" applyFill="1" applyBorder="1" applyAlignment="1">
      <alignment vertical="center"/>
    </xf>
    <xf numFmtId="164" fontId="13" fillId="0" borderId="259" xfId="0" applyNumberFormat="1" applyFont="1" applyBorder="1" applyAlignment="1">
      <alignment vertical="center"/>
    </xf>
    <xf numFmtId="166" fontId="13" fillId="0" borderId="112" xfId="0" applyNumberFormat="1" applyFont="1" applyBorder="1" applyAlignment="1">
      <alignment horizontal="right" vertical="center"/>
    </xf>
    <xf numFmtId="166" fontId="13" fillId="0" borderId="259" xfId="0" applyNumberFormat="1" applyFont="1" applyBorder="1" applyAlignment="1">
      <alignment horizontal="right" vertical="center"/>
    </xf>
    <xf numFmtId="166" fontId="20" fillId="6" borderId="974" xfId="0" applyNumberFormat="1" applyFont="1" applyFill="1" applyBorder="1" applyAlignment="1">
      <alignment horizontal="right" vertical="center"/>
    </xf>
    <xf numFmtId="166" fontId="23" fillId="0" borderId="927" xfId="0" applyNumberFormat="1" applyFont="1" applyBorder="1" applyAlignment="1">
      <alignment vertical="center"/>
    </xf>
    <xf numFmtId="166" fontId="13" fillId="0" borderId="259" xfId="0" applyNumberFormat="1" applyFont="1" applyBorder="1" applyAlignment="1">
      <alignment vertical="center"/>
    </xf>
    <xf numFmtId="164" fontId="13" fillId="0" borderId="975" xfId="0" applyNumberFormat="1" applyFont="1" applyBorder="1" applyAlignment="1">
      <alignment vertical="center"/>
    </xf>
    <xf numFmtId="0" fontId="98" fillId="0" borderId="0" xfId="0" applyFont="1" applyAlignment="1">
      <alignment vertical="center"/>
    </xf>
    <xf numFmtId="0" fontId="99" fillId="2" borderId="153" xfId="0" applyFont="1" applyFill="1" applyBorder="1" applyAlignment="1">
      <alignment horizontal="center" vertical="center"/>
    </xf>
    <xf numFmtId="3" fontId="13" fillId="0" borderId="174" xfId="0" applyNumberFormat="1" applyFont="1" applyBorder="1" applyAlignment="1">
      <alignment vertical="center"/>
    </xf>
    <xf numFmtId="3" fontId="13" fillId="6" borderId="603" xfId="0" applyNumberFormat="1" applyFont="1" applyFill="1" applyBorder="1" applyAlignment="1">
      <alignment vertical="center"/>
    </xf>
    <xf numFmtId="3" fontId="23" fillId="6" borderId="396" xfId="0" applyNumberFormat="1" applyFont="1" applyFill="1" applyBorder="1" applyAlignment="1">
      <alignment vertical="center"/>
    </xf>
    <xf numFmtId="164" fontId="13" fillId="6" borderId="604" xfId="0" applyNumberFormat="1" applyFont="1" applyFill="1" applyBorder="1" applyAlignment="1">
      <alignment vertical="center"/>
    </xf>
    <xf numFmtId="164" fontId="13" fillId="6" borderId="603" xfId="0" applyNumberFormat="1" applyFont="1" applyFill="1" applyBorder="1" applyAlignment="1">
      <alignment vertical="center"/>
    </xf>
    <xf numFmtId="164" fontId="23" fillId="6" borderId="980" xfId="0" applyNumberFormat="1" applyFont="1" applyFill="1" applyBorder="1" applyAlignment="1">
      <alignment vertical="center"/>
    </xf>
    <xf numFmtId="164" fontId="103" fillId="0" borderId="0" xfId="0" applyNumberFormat="1" applyFont="1"/>
    <xf numFmtId="9" fontId="13" fillId="6" borderId="4" xfId="0" applyNumberFormat="1" applyFont="1" applyFill="1" applyBorder="1" applyAlignment="1">
      <alignment horizontal="right" vertical="center"/>
    </xf>
    <xf numFmtId="0" fontId="10" fillId="0" borderId="741" xfId="0" applyFont="1" applyBorder="1" applyAlignment="1">
      <alignment vertical="center"/>
    </xf>
    <xf numFmtId="0" fontId="13" fillId="6" borderId="4" xfId="0" applyFont="1" applyFill="1" applyBorder="1" applyAlignment="1">
      <alignment horizontal="right" vertical="center"/>
    </xf>
    <xf numFmtId="164" fontId="23" fillId="6" borderId="4" xfId="0" applyNumberFormat="1" applyFont="1" applyFill="1" applyBorder="1" applyAlignment="1">
      <alignment horizontal="right" vertical="center"/>
    </xf>
    <xf numFmtId="166" fontId="23" fillId="6" borderId="112" xfId="0" applyNumberFormat="1" applyFont="1" applyFill="1" applyBorder="1" applyAlignment="1">
      <alignment horizontal="right" vertical="center"/>
    </xf>
    <xf numFmtId="9" fontId="13" fillId="6" borderId="1" xfId="0" applyNumberFormat="1" applyFont="1" applyFill="1" applyBorder="1" applyAlignment="1">
      <alignment horizontal="right" vertical="center"/>
    </xf>
    <xf numFmtId="164" fontId="13" fillId="6" borderId="253" xfId="0" applyNumberFormat="1" applyFont="1" applyFill="1" applyBorder="1" applyAlignment="1">
      <alignment horizontal="right" vertical="center"/>
    </xf>
    <xf numFmtId="9" fontId="13" fillId="6" borderId="1" xfId="0" applyNumberFormat="1" applyFont="1" applyFill="1" applyBorder="1" applyAlignment="1">
      <alignment vertical="center"/>
    </xf>
    <xf numFmtId="0" fontId="99" fillId="2" borderId="917" xfId="0" applyFont="1" applyFill="1" applyBorder="1" applyAlignment="1">
      <alignment horizontal="center" vertical="center" wrapText="1"/>
    </xf>
    <xf numFmtId="0" fontId="99" fillId="2" borderId="918" xfId="0" applyFont="1" applyFill="1" applyBorder="1" applyAlignment="1">
      <alignment horizontal="center" vertical="center" wrapText="1"/>
    </xf>
    <xf numFmtId="164" fontId="13" fillId="0" borderId="133" xfId="0" applyNumberFormat="1" applyFont="1" applyBorder="1" applyAlignment="1">
      <alignment horizontal="right" vertical="center"/>
    </xf>
    <xf numFmtId="164" fontId="13" fillId="0" borderId="123" xfId="0" applyNumberFormat="1" applyFont="1" applyBorder="1" applyAlignment="1">
      <alignment horizontal="right" vertical="center"/>
    </xf>
    <xf numFmtId="164" fontId="13" fillId="0" borderId="124" xfId="0" applyNumberFormat="1" applyFont="1" applyBorder="1" applyAlignment="1">
      <alignment horizontal="right" vertical="center"/>
    </xf>
    <xf numFmtId="164" fontId="13" fillId="0" borderId="80" xfId="0" applyNumberFormat="1" applyFont="1" applyBorder="1" applyAlignment="1">
      <alignment horizontal="right" vertical="center"/>
    </xf>
    <xf numFmtId="164" fontId="13" fillId="0" borderId="127" xfId="0" applyNumberFormat="1" applyFont="1" applyBorder="1" applyAlignment="1">
      <alignment horizontal="right" vertical="center"/>
    </xf>
    <xf numFmtId="164" fontId="13" fillId="0" borderId="137" xfId="0" applyNumberFormat="1" applyFont="1" applyBorder="1" applyAlignment="1">
      <alignment horizontal="right"/>
    </xf>
    <xf numFmtId="164" fontId="13" fillId="0" borderId="331" xfId="0" applyNumberFormat="1" applyFont="1" applyBorder="1" applyAlignment="1">
      <alignment horizontal="right"/>
    </xf>
    <xf numFmtId="10" fontId="20" fillId="6" borderId="112" xfId="0" applyNumberFormat="1" applyFont="1" applyFill="1" applyBorder="1" applyAlignment="1">
      <alignment horizontal="right" vertical="center"/>
    </xf>
    <xf numFmtId="10" fontId="26" fillId="6" borderId="138" xfId="0" applyNumberFormat="1" applyFont="1" applyFill="1" applyBorder="1" applyAlignment="1">
      <alignment horizontal="right" vertical="center"/>
    </xf>
    <xf numFmtId="0" fontId="99" fillId="2" borderId="121" xfId="0" applyFont="1" applyFill="1" applyBorder="1" applyAlignment="1">
      <alignment horizontal="center" vertical="center"/>
    </xf>
    <xf numFmtId="3" fontId="13" fillId="6" borderId="133" xfId="0" applyNumberFormat="1" applyFont="1" applyFill="1" applyBorder="1" applyAlignment="1">
      <alignment horizontal="right" vertical="center"/>
    </xf>
    <xf numFmtId="3" fontId="13" fillId="6" borderId="123" xfId="0" applyNumberFormat="1" applyFont="1" applyFill="1" applyBorder="1" applyAlignment="1">
      <alignment horizontal="right" vertical="center"/>
    </xf>
    <xf numFmtId="164" fontId="13" fillId="6" borderId="320" xfId="0" applyNumberFormat="1" applyFont="1" applyFill="1" applyBorder="1" applyAlignment="1">
      <alignment vertical="center"/>
    </xf>
    <xf numFmtId="164" fontId="13" fillId="6" borderId="10" xfId="0" applyNumberFormat="1" applyFont="1" applyFill="1" applyBorder="1" applyAlignment="1">
      <alignment vertical="center"/>
    </xf>
    <xf numFmtId="164" fontId="23" fillId="6" borderId="329" xfId="0" applyNumberFormat="1" applyFont="1" applyFill="1" applyBorder="1" applyAlignment="1">
      <alignment vertical="center"/>
    </xf>
    <xf numFmtId="3" fontId="13" fillId="0" borderId="955" xfId="0" applyNumberFormat="1" applyFont="1" applyBorder="1" applyAlignment="1">
      <alignment vertical="center"/>
    </xf>
    <xf numFmtId="3" fontId="13" fillId="0" borderId="984" xfId="0" applyNumberFormat="1" applyFont="1" applyBorder="1" applyAlignment="1">
      <alignment vertical="center"/>
    </xf>
    <xf numFmtId="3" fontId="13" fillId="0" borderId="985" xfId="0" applyNumberFormat="1" applyFont="1" applyBorder="1" applyAlignment="1">
      <alignment vertical="center"/>
    </xf>
    <xf numFmtId="0" fontId="30" fillId="4" borderId="347" xfId="0" applyFont="1" applyFill="1" applyBorder="1" applyAlignment="1">
      <alignment horizontal="left" vertical="center" wrapText="1"/>
    </xf>
    <xf numFmtId="0" fontId="99" fillId="2" borderId="1001" xfId="0" applyFont="1" applyFill="1" applyBorder="1" applyAlignment="1">
      <alignment horizontal="center" vertical="center"/>
    </xf>
    <xf numFmtId="164" fontId="13" fillId="0" borderId="1002" xfId="0" applyNumberFormat="1" applyFont="1" applyBorder="1" applyAlignment="1">
      <alignment vertical="center"/>
    </xf>
    <xf numFmtId="0" fontId="106" fillId="0" borderId="0" xfId="0" applyFont="1" applyAlignment="1">
      <alignment vertical="center"/>
    </xf>
    <xf numFmtId="0" fontId="107" fillId="0" borderId="0" xfId="0" applyFont="1" applyAlignment="1">
      <alignment vertical="center"/>
    </xf>
    <xf numFmtId="0" fontId="108" fillId="0" borderId="0" xfId="0" applyFont="1" applyAlignment="1">
      <alignment vertical="center"/>
    </xf>
    <xf numFmtId="0" fontId="109" fillId="2" borderId="121" xfId="0" applyFont="1" applyFill="1" applyBorder="1" applyAlignment="1">
      <alignment horizontal="center" vertical="center"/>
    </xf>
    <xf numFmtId="3" fontId="23" fillId="0" borderId="84" xfId="0" applyNumberFormat="1" applyFont="1" applyBorder="1" applyAlignment="1">
      <alignment vertical="center"/>
    </xf>
    <xf numFmtId="3" fontId="13" fillId="0" borderId="79" xfId="0" applyNumberFormat="1" applyFont="1" applyBorder="1" applyAlignment="1">
      <alignment vertical="center"/>
    </xf>
    <xf numFmtId="3" fontId="23" fillId="0" borderId="1003" xfId="0" applyNumberFormat="1" applyFont="1" applyBorder="1" applyAlignment="1">
      <alignment vertical="center"/>
    </xf>
    <xf numFmtId="3" fontId="13" fillId="0" borderId="141" xfId="0" applyNumberFormat="1" applyFont="1" applyBorder="1" applyAlignment="1">
      <alignment vertical="center"/>
    </xf>
    <xf numFmtId="3" fontId="23" fillId="0" borderId="135" xfId="0" applyNumberFormat="1" applyFont="1" applyBorder="1" applyAlignment="1">
      <alignment vertical="center"/>
    </xf>
    <xf numFmtId="0" fontId="85" fillId="0" borderId="0" xfId="0" applyFont="1" applyAlignment="1">
      <alignment vertical="center"/>
    </xf>
    <xf numFmtId="0" fontId="85" fillId="6" borderId="116" xfId="0" applyFont="1" applyFill="1" applyBorder="1" applyAlignment="1">
      <alignment vertical="center"/>
    </xf>
    <xf numFmtId="0" fontId="85" fillId="6" borderId="943" xfId="0" applyFont="1" applyFill="1" applyBorder="1" applyAlignment="1">
      <alignment vertical="center"/>
    </xf>
    <xf numFmtId="3" fontId="13" fillId="0" borderId="1" xfId="0" applyNumberFormat="1" applyFont="1" applyBorder="1" applyAlignment="1">
      <alignment horizontal="right" vertical="center"/>
    </xf>
    <xf numFmtId="3" fontId="13" fillId="6" borderId="1" xfId="0" applyNumberFormat="1" applyFont="1" applyFill="1" applyBorder="1" applyAlignment="1">
      <alignment horizontal="right" vertical="center"/>
    </xf>
    <xf numFmtId="3" fontId="13" fillId="6" borderId="1004" xfId="0" applyNumberFormat="1" applyFont="1" applyFill="1" applyBorder="1" applyAlignment="1">
      <alignment vertical="center"/>
    </xf>
    <xf numFmtId="3" fontId="26" fillId="0" borderId="1005" xfId="0" applyNumberFormat="1" applyFont="1" applyBorder="1" applyAlignment="1">
      <alignment vertical="center"/>
    </xf>
    <xf numFmtId="3" fontId="26" fillId="6" borderId="1005" xfId="0" applyNumberFormat="1" applyFont="1" applyFill="1" applyBorder="1" applyAlignment="1">
      <alignment vertical="center"/>
    </xf>
    <xf numFmtId="164" fontId="13" fillId="6" borderId="236" xfId="0" applyNumberFormat="1" applyFont="1" applyFill="1" applyBorder="1" applyAlignment="1">
      <alignment vertical="center"/>
    </xf>
    <xf numFmtId="164" fontId="13" fillId="6" borderId="82" xfId="0" applyNumberFormat="1" applyFont="1" applyFill="1" applyBorder="1" applyAlignment="1">
      <alignment vertical="center"/>
    </xf>
    <xf numFmtId="164" fontId="13" fillId="6" borderId="1006" xfId="0" applyNumberFormat="1" applyFont="1" applyFill="1" applyBorder="1" applyAlignment="1">
      <alignment vertical="center"/>
    </xf>
    <xf numFmtId="164" fontId="13" fillId="6" borderId="1007" xfId="0" applyNumberFormat="1" applyFont="1" applyFill="1" applyBorder="1" applyAlignment="1">
      <alignment vertical="center"/>
    </xf>
    <xf numFmtId="0" fontId="114" fillId="6" borderId="116" xfId="0" applyFont="1" applyFill="1" applyBorder="1" applyAlignment="1">
      <alignment vertical="center"/>
    </xf>
    <xf numFmtId="164" fontId="13" fillId="6" borderId="385" xfId="0" applyNumberFormat="1" applyFont="1" applyFill="1" applyBorder="1" applyAlignment="1">
      <alignment vertical="center"/>
    </xf>
    <xf numFmtId="164" fontId="13" fillId="6" borderId="386" xfId="0" applyNumberFormat="1" applyFont="1" applyFill="1" applyBorder="1" applyAlignment="1">
      <alignment vertical="center"/>
    </xf>
    <xf numFmtId="164" fontId="13" fillId="6" borderId="1008" xfId="0" applyNumberFormat="1" applyFont="1" applyFill="1" applyBorder="1" applyAlignment="1">
      <alignment vertical="center"/>
    </xf>
    <xf numFmtId="164" fontId="13" fillId="6" borderId="906" xfId="0" applyNumberFormat="1" applyFont="1" applyFill="1" applyBorder="1" applyAlignment="1">
      <alignment vertical="center"/>
    </xf>
    <xf numFmtId="164" fontId="13" fillId="6" borderId="373" xfId="0" applyNumberFormat="1" applyFont="1" applyFill="1" applyBorder="1" applyAlignment="1">
      <alignment vertical="center"/>
    </xf>
    <xf numFmtId="164" fontId="13" fillId="6" borderId="1009" xfId="0" applyNumberFormat="1" applyFont="1" applyFill="1" applyBorder="1" applyAlignment="1">
      <alignment vertical="center"/>
    </xf>
    <xf numFmtId="164" fontId="13" fillId="6" borderId="1010" xfId="0" applyNumberFormat="1" applyFont="1" applyFill="1" applyBorder="1" applyAlignment="1">
      <alignment vertical="center"/>
    </xf>
    <xf numFmtId="164" fontId="13" fillId="6" borderId="374" xfId="0" applyNumberFormat="1" applyFont="1" applyFill="1" applyBorder="1" applyAlignment="1">
      <alignment vertical="center"/>
    </xf>
    <xf numFmtId="164" fontId="13" fillId="6" borderId="1011" xfId="0" applyNumberFormat="1" applyFont="1" applyFill="1" applyBorder="1" applyAlignment="1">
      <alignment vertical="center"/>
    </xf>
    <xf numFmtId="164" fontId="13" fillId="6" borderId="1012" xfId="0" applyNumberFormat="1" applyFont="1" applyFill="1" applyBorder="1" applyAlignment="1">
      <alignment vertical="center"/>
    </xf>
    <xf numFmtId="164" fontId="20" fillId="6" borderId="1013" xfId="0" applyNumberFormat="1" applyFont="1" applyFill="1" applyBorder="1" applyAlignment="1">
      <alignment vertical="center"/>
    </xf>
    <xf numFmtId="164" fontId="20" fillId="6" borderId="1014" xfId="0" applyNumberFormat="1" applyFont="1" applyFill="1" applyBorder="1" applyAlignment="1">
      <alignment vertical="center"/>
    </xf>
    <xf numFmtId="164" fontId="23" fillId="6" borderId="1016" xfId="0" applyNumberFormat="1" applyFont="1" applyFill="1" applyBorder="1" applyAlignment="1">
      <alignment vertical="center"/>
    </xf>
    <xf numFmtId="164" fontId="23" fillId="6" borderId="1017" xfId="0" applyNumberFormat="1" applyFont="1" applyFill="1" applyBorder="1" applyAlignment="1">
      <alignment vertical="center"/>
    </xf>
    <xf numFmtId="164" fontId="26" fillId="6" borderId="1018" xfId="0" applyNumberFormat="1" applyFont="1" applyFill="1" applyBorder="1" applyAlignment="1">
      <alignment vertical="center"/>
    </xf>
    <xf numFmtId="164" fontId="26" fillId="6" borderId="328" xfId="0" applyNumberFormat="1" applyFont="1" applyFill="1" applyBorder="1" applyAlignment="1">
      <alignment vertical="center"/>
    </xf>
    <xf numFmtId="164" fontId="13" fillId="0" borderId="135" xfId="0" applyNumberFormat="1" applyFont="1" applyBorder="1" applyAlignment="1">
      <alignment vertical="center"/>
    </xf>
    <xf numFmtId="164" fontId="13" fillId="0" borderId="135" xfId="0" applyNumberFormat="1" applyFont="1" applyBorder="1" applyAlignment="1">
      <alignment horizontal="right" vertical="center"/>
    </xf>
    <xf numFmtId="0" fontId="109" fillId="2" borderId="121" xfId="0" applyFont="1" applyFill="1" applyBorder="1" applyAlignment="1">
      <alignment horizontal="center" vertical="center" wrapText="1"/>
    </xf>
    <xf numFmtId="0" fontId="20" fillId="6" borderId="137" xfId="0" applyFont="1" applyFill="1" applyBorder="1" applyAlignment="1">
      <alignment horizontal="right" vertical="center"/>
    </xf>
    <xf numFmtId="0" fontId="20" fillId="6" borderId="139" xfId="0" applyFont="1" applyFill="1" applyBorder="1" applyAlignment="1">
      <alignment horizontal="right" vertical="center"/>
    </xf>
    <xf numFmtId="164" fontId="20" fillId="6" borderId="1020" xfId="0" applyNumberFormat="1" applyFont="1" applyFill="1" applyBorder="1" applyAlignment="1">
      <alignment horizontal="right" vertical="center"/>
    </xf>
    <xf numFmtId="164" fontId="26" fillId="6" borderId="172" xfId="0" applyNumberFormat="1" applyFont="1" applyFill="1" applyBorder="1" applyAlignment="1">
      <alignment horizontal="right" vertical="center"/>
    </xf>
    <xf numFmtId="0" fontId="35" fillId="0" borderId="0" xfId="0" applyFont="1" applyAlignment="1">
      <alignment horizontal="left" vertical="center" wrapText="1"/>
    </xf>
    <xf numFmtId="0" fontId="115" fillId="0" borderId="0" xfId="0" applyFont="1" applyAlignment="1">
      <alignment vertical="center"/>
    </xf>
    <xf numFmtId="0" fontId="112" fillId="2" borderId="917" xfId="0" applyFont="1" applyFill="1" applyBorder="1" applyAlignment="1">
      <alignment horizontal="center" vertical="center"/>
    </xf>
    <xf numFmtId="171" fontId="13" fillId="0" borderId="115" xfId="0" applyNumberFormat="1" applyFont="1" applyBorder="1" applyAlignment="1">
      <alignment horizontal="right" vertical="center"/>
    </xf>
    <xf numFmtId="3" fontId="13" fillId="0" borderId="114" xfId="0" applyNumberFormat="1" applyFont="1" applyBorder="1" applyAlignment="1">
      <alignment vertical="center"/>
    </xf>
    <xf numFmtId="3" fontId="13" fillId="0" borderId="1021" xfId="0" applyNumberFormat="1" applyFont="1" applyBorder="1" applyAlignment="1">
      <alignment vertical="center"/>
    </xf>
    <xf numFmtId="166" fontId="13" fillId="0" borderId="114" xfId="0" applyNumberFormat="1" applyFont="1" applyBorder="1" applyAlignment="1">
      <alignment horizontal="right" vertical="center"/>
    </xf>
    <xf numFmtId="0" fontId="109" fillId="2" borderId="1022" xfId="0" applyFont="1" applyFill="1" applyBorder="1" applyAlignment="1">
      <alignment horizontal="center" vertical="center"/>
    </xf>
    <xf numFmtId="164" fontId="20" fillId="6" borderId="1023" xfId="0" applyNumberFormat="1" applyFont="1" applyFill="1" applyBorder="1" applyAlignment="1">
      <alignment vertical="center"/>
    </xf>
    <xf numFmtId="164" fontId="20" fillId="6" borderId="1024" xfId="0" applyNumberFormat="1" applyFont="1" applyFill="1" applyBorder="1" applyAlignment="1">
      <alignment vertical="center"/>
    </xf>
    <xf numFmtId="3" fontId="13" fillId="0" borderId="1025" xfId="0" applyNumberFormat="1" applyFont="1" applyBorder="1" applyAlignment="1">
      <alignment vertical="center"/>
    </xf>
    <xf numFmtId="3" fontId="23" fillId="0" borderId="253" xfId="0" applyNumberFormat="1" applyFont="1" applyBorder="1" applyAlignment="1">
      <alignment vertical="center"/>
    </xf>
    <xf numFmtId="3" fontId="23" fillId="0" borderId="127" xfId="0" applyNumberFormat="1" applyFont="1" applyBorder="1" applyAlignment="1">
      <alignment vertical="center"/>
    </xf>
    <xf numFmtId="3" fontId="23" fillId="0" borderId="131" xfId="0" applyNumberFormat="1" applyFont="1" applyBorder="1" applyAlignment="1">
      <alignment vertical="center"/>
    </xf>
    <xf numFmtId="3" fontId="23" fillId="0" borderId="919" xfId="0" applyNumberFormat="1" applyFont="1" applyBorder="1" applyAlignment="1">
      <alignment vertical="center"/>
    </xf>
    <xf numFmtId="3" fontId="13" fillId="0" borderId="922" xfId="0" applyNumberFormat="1" applyFont="1" applyBorder="1" applyAlignment="1">
      <alignment vertical="center"/>
    </xf>
    <xf numFmtId="3" fontId="13" fillId="0" borderId="253" xfId="0" applyNumberFormat="1" applyFont="1" applyBorder="1" applyAlignment="1">
      <alignment vertical="center"/>
    </xf>
    <xf numFmtId="3" fontId="13" fillId="0" borderId="131" xfId="0" applyNumberFormat="1" applyFont="1" applyBorder="1" applyAlignment="1">
      <alignment vertical="center"/>
    </xf>
    <xf numFmtId="3" fontId="13" fillId="0" borderId="127" xfId="0" applyNumberFormat="1" applyFont="1" applyBorder="1" applyAlignment="1">
      <alignment vertical="center"/>
    </xf>
    <xf numFmtId="3" fontId="13" fillId="0" borderId="253" xfId="0" applyNumberFormat="1" applyFont="1" applyBorder="1" applyAlignment="1">
      <alignment horizontal="right" vertical="center"/>
    </xf>
    <xf numFmtId="164" fontId="13" fillId="0" borderId="141" xfId="0" applyNumberFormat="1" applyFont="1" applyBorder="1" applyAlignment="1">
      <alignment horizontal="right" vertical="center"/>
    </xf>
    <xf numFmtId="3" fontId="23" fillId="0" borderId="1026" xfId="0" applyNumberFormat="1" applyFont="1" applyBorder="1" applyAlignment="1">
      <alignment vertical="center"/>
    </xf>
    <xf numFmtId="164" fontId="13" fillId="0" borderId="253" xfId="0" applyNumberFormat="1" applyFont="1" applyBorder="1" applyAlignment="1">
      <alignment vertical="center"/>
    </xf>
    <xf numFmtId="164" fontId="13" fillId="0" borderId="919" xfId="0" applyNumberFormat="1" applyFont="1" applyBorder="1" applyAlignment="1">
      <alignment vertical="center"/>
    </xf>
    <xf numFmtId="164" fontId="23" fillId="3" borderId="396" xfId="0" applyNumberFormat="1" applyFont="1" applyFill="1" applyBorder="1" applyAlignment="1">
      <alignment vertical="center"/>
    </xf>
    <xf numFmtId="166" fontId="13" fillId="0" borderId="256" xfId="0" applyNumberFormat="1" applyFont="1" applyBorder="1" applyAlignment="1">
      <alignment vertical="center"/>
    </xf>
    <xf numFmtId="166" fontId="23" fillId="0" borderId="138" xfId="0" applyNumberFormat="1" applyFont="1" applyBorder="1" applyAlignment="1">
      <alignment vertical="center"/>
    </xf>
    <xf numFmtId="164" fontId="13" fillId="0" borderId="256" xfId="0" applyNumberFormat="1" applyFont="1" applyBorder="1" applyAlignment="1">
      <alignment vertical="center"/>
    </xf>
    <xf numFmtId="164" fontId="13" fillId="0" borderId="256" xfId="0" applyNumberFormat="1" applyFont="1" applyBorder="1" applyAlignment="1">
      <alignment horizontal="right" vertical="center"/>
    </xf>
    <xf numFmtId="3" fontId="13" fillId="0" borderId="124" xfId="0" applyNumberFormat="1" applyFont="1" applyBorder="1" applyAlignment="1">
      <alignment vertical="center"/>
    </xf>
    <xf numFmtId="3" fontId="13" fillId="0" borderId="127" xfId="0" applyNumberFormat="1" applyFont="1" applyBorder="1" applyAlignment="1">
      <alignment horizontal="right" vertical="center"/>
    </xf>
    <xf numFmtId="164" fontId="13" fillId="0" borderId="137" xfId="0" applyNumberFormat="1" applyFont="1" applyBorder="1" applyAlignment="1">
      <alignment vertical="center"/>
    </xf>
    <xf numFmtId="164" fontId="13" fillId="0" borderId="331" xfId="0" applyNumberFormat="1" applyFont="1" applyBorder="1" applyAlignment="1">
      <alignment horizontal="right" vertical="center"/>
    </xf>
    <xf numFmtId="3" fontId="13" fillId="3" borderId="139" xfId="0" applyNumberFormat="1" applyFont="1" applyFill="1" applyBorder="1" applyAlignment="1">
      <alignment vertical="center"/>
    </xf>
    <xf numFmtId="164" fontId="13" fillId="0" borderId="138" xfId="0" applyNumberFormat="1" applyFont="1" applyBorder="1" applyAlignment="1">
      <alignment horizontal="right" vertical="center"/>
    </xf>
    <xf numFmtId="4" fontId="13" fillId="0" borderId="118" xfId="0" applyNumberFormat="1" applyFont="1" applyBorder="1" applyAlignment="1">
      <alignment horizontal="right" vertical="center"/>
    </xf>
    <xf numFmtId="3" fontId="13" fillId="0" borderId="130" xfId="0" applyNumberFormat="1" applyFont="1" applyBorder="1" applyAlignment="1">
      <alignment vertical="center"/>
    </xf>
    <xf numFmtId="9" fontId="13" fillId="0" borderId="112" xfId="0" applyNumberFormat="1" applyFont="1" applyBorder="1" applyAlignment="1">
      <alignment horizontal="right" vertical="center"/>
    </xf>
    <xf numFmtId="9" fontId="13" fillId="0" borderId="138" xfId="0" applyNumberFormat="1" applyFont="1" applyBorder="1" applyAlignment="1">
      <alignment horizontal="right" vertical="center"/>
    </xf>
    <xf numFmtId="166" fontId="13" fillId="0" borderId="972" xfId="0" applyNumberFormat="1" applyFont="1" applyBorder="1" applyAlignment="1">
      <alignment vertical="center"/>
    </xf>
    <xf numFmtId="166" fontId="13" fillId="0" borderId="1027" xfId="0" applyNumberFormat="1" applyFont="1" applyBorder="1" applyAlignment="1">
      <alignment vertical="center"/>
    </xf>
    <xf numFmtId="10" fontId="21" fillId="0" borderId="0" xfId="0" applyNumberFormat="1" applyFont="1"/>
    <xf numFmtId="166" fontId="13" fillId="0" borderId="331" xfId="0" applyNumberFormat="1" applyFont="1" applyBorder="1" applyAlignment="1">
      <alignment vertical="center"/>
    </xf>
    <xf numFmtId="0" fontId="82" fillId="2" borderId="355" xfId="0" applyFont="1" applyFill="1" applyBorder="1" applyAlignment="1">
      <alignment horizontal="center" vertical="center"/>
    </xf>
    <xf numFmtId="0" fontId="13" fillId="0" borderId="0" xfId="0" applyFont="1" applyAlignment="1">
      <alignment horizontal="center" vertical="center" wrapText="1"/>
    </xf>
    <xf numFmtId="0" fontId="82" fillId="2" borderId="121" xfId="0" applyFont="1" applyFill="1" applyBorder="1" applyAlignment="1">
      <alignment horizontal="center" vertical="center"/>
    </xf>
    <xf numFmtId="0" fontId="120" fillId="0" borderId="0" xfId="0" applyFont="1"/>
    <xf numFmtId="0" fontId="81" fillId="0" borderId="0" xfId="0" applyFont="1"/>
    <xf numFmtId="0" fontId="121" fillId="0" borderId="0" xfId="0" applyFont="1"/>
    <xf numFmtId="4" fontId="20" fillId="0" borderId="1048" xfId="0" applyNumberFormat="1" applyFont="1" applyBorder="1"/>
    <xf numFmtId="0" fontId="20" fillId="0" borderId="168" xfId="0" applyFont="1" applyBorder="1"/>
    <xf numFmtId="0" fontId="24" fillId="0" borderId="0" xfId="0" applyFont="1" applyAlignment="1">
      <alignment wrapText="1"/>
    </xf>
    <xf numFmtId="0" fontId="83" fillId="2" borderId="1049" xfId="0" applyFont="1" applyFill="1" applyBorder="1"/>
    <xf numFmtId="0" fontId="83" fillId="2" borderId="173" xfId="0" applyFont="1" applyFill="1" applyBorder="1"/>
    <xf numFmtId="0" fontId="26" fillId="0" borderId="181" xfId="0" applyFont="1" applyBorder="1"/>
    <xf numFmtId="0" fontId="26" fillId="0" borderId="1052" xfId="0" applyFont="1" applyBorder="1"/>
    <xf numFmtId="3" fontId="26" fillId="0" borderId="1052" xfId="0" applyNumberFormat="1" applyFont="1" applyBorder="1"/>
    <xf numFmtId="0" fontId="83" fillId="2" borderId="812" xfId="0" applyFont="1" applyFill="1" applyBorder="1"/>
    <xf numFmtId="0" fontId="5" fillId="2" borderId="812" xfId="0" applyFont="1" applyFill="1" applyBorder="1"/>
    <xf numFmtId="0" fontId="20" fillId="0" borderId="181" xfId="0" applyFont="1" applyBorder="1"/>
    <xf numFmtId="0" fontId="20" fillId="3" borderId="1054" xfId="0" applyFont="1" applyFill="1" applyBorder="1"/>
    <xf numFmtId="0" fontId="20" fillId="3" borderId="187" xfId="0" applyFont="1" applyFill="1" applyBorder="1"/>
    <xf numFmtId="0" fontId="20" fillId="0" borderId="1052" xfId="0" applyFont="1" applyBorder="1"/>
    <xf numFmtId="0" fontId="20" fillId="3" borderId="173" xfId="0" applyFont="1" applyFill="1" applyBorder="1"/>
    <xf numFmtId="0" fontId="20" fillId="0" borderId="181" xfId="0" applyFont="1" applyBorder="1" applyAlignment="1">
      <alignment horizontal="right"/>
    </xf>
    <xf numFmtId="0" fontId="26" fillId="3" borderId="173" xfId="0" applyFont="1" applyFill="1" applyBorder="1"/>
    <xf numFmtId="0" fontId="5" fillId="2" borderId="812" xfId="0" applyFont="1" applyFill="1" applyBorder="1" applyAlignment="1">
      <alignment wrapText="1"/>
    </xf>
    <xf numFmtId="10" fontId="20" fillId="0" borderId="181" xfId="0" applyNumberFormat="1" applyFont="1" applyBorder="1"/>
    <xf numFmtId="10" fontId="20" fillId="4" borderId="1054" xfId="0" applyNumberFormat="1" applyFont="1" applyFill="1" applyBorder="1"/>
    <xf numFmtId="10" fontId="20" fillId="4" borderId="187" xfId="0" applyNumberFormat="1" applyFont="1" applyFill="1" applyBorder="1"/>
    <xf numFmtId="10" fontId="20" fillId="0" borderId="0" xfId="0" applyNumberFormat="1" applyFont="1"/>
    <xf numFmtId="10" fontId="20" fillId="4" borderId="1055" xfId="0" applyNumberFormat="1" applyFont="1" applyFill="1" applyBorder="1"/>
    <xf numFmtId="10" fontId="26" fillId="0" borderId="0" xfId="0" applyNumberFormat="1" applyFont="1"/>
    <xf numFmtId="10" fontId="26" fillId="3" borderId="1055" xfId="0" applyNumberFormat="1" applyFont="1" applyFill="1" applyBorder="1"/>
    <xf numFmtId="10" fontId="20" fillId="3" borderId="187" xfId="0" applyNumberFormat="1" applyFont="1" applyFill="1" applyBorder="1"/>
    <xf numFmtId="10" fontId="20" fillId="3" borderId="173" xfId="0" applyNumberFormat="1" applyFont="1" applyFill="1" applyBorder="1"/>
    <xf numFmtId="10" fontId="26" fillId="3" borderId="173" xfId="0" applyNumberFormat="1" applyFont="1" applyFill="1" applyBorder="1"/>
    <xf numFmtId="0" fontId="20" fillId="0" borderId="1056" xfId="0" applyFont="1" applyBorder="1" applyAlignment="1">
      <alignment horizontal="right"/>
    </xf>
    <xf numFmtId="0" fontId="20" fillId="0" borderId="1051" xfId="0" applyFont="1" applyBorder="1" applyAlignment="1">
      <alignment horizontal="right"/>
    </xf>
    <xf numFmtId="10" fontId="20" fillId="0" borderId="1056" xfId="0" applyNumberFormat="1" applyFont="1" applyBorder="1" applyAlignment="1">
      <alignment horizontal="right"/>
    </xf>
    <xf numFmtId="10" fontId="20" fillId="0" borderId="1050" xfId="0" applyNumberFormat="1" applyFont="1" applyBorder="1" applyAlignment="1">
      <alignment horizontal="right"/>
    </xf>
    <xf numFmtId="10" fontId="20" fillId="0" borderId="1056" xfId="0" applyNumberFormat="1" applyFont="1" applyBorder="1"/>
    <xf numFmtId="10" fontId="20" fillId="0" borderId="1050" xfId="0" applyNumberFormat="1" applyFont="1" applyBorder="1"/>
    <xf numFmtId="10" fontId="20" fillId="0" borderId="181" xfId="0" applyNumberFormat="1" applyFont="1" applyBorder="1" applyAlignment="1">
      <alignment horizontal="right"/>
    </xf>
    <xf numFmtId="10" fontId="26" fillId="0" borderId="1052" xfId="0" applyNumberFormat="1" applyFont="1" applyBorder="1" applyAlignment="1">
      <alignment horizontal="right"/>
    </xf>
    <xf numFmtId="10" fontId="26" fillId="0" borderId="1052" xfId="0" applyNumberFormat="1" applyFont="1" applyBorder="1"/>
    <xf numFmtId="0" fontId="83" fillId="2" borderId="1049" xfId="0" applyFont="1" applyFill="1" applyBorder="1" applyAlignment="1">
      <alignment wrapText="1"/>
    </xf>
    <xf numFmtId="0" fontId="83" fillId="2" borderId="173" xfId="0" applyFont="1" applyFill="1" applyBorder="1" applyAlignment="1">
      <alignment wrapText="1"/>
    </xf>
    <xf numFmtId="0" fontId="20" fillId="0" borderId="1057" xfId="0" applyFont="1" applyBorder="1" applyAlignment="1">
      <alignment horizontal="right"/>
    </xf>
    <xf numFmtId="0" fontId="20" fillId="0" borderId="1046" xfId="0" applyFont="1" applyBorder="1" applyAlignment="1">
      <alignment horizontal="right"/>
    </xf>
    <xf numFmtId="10" fontId="20" fillId="0" borderId="1057" xfId="0" applyNumberFormat="1" applyFont="1" applyBorder="1" applyAlignment="1">
      <alignment horizontal="right"/>
    </xf>
    <xf numFmtId="10" fontId="20" fillId="0" borderId="1045" xfId="0" applyNumberFormat="1" applyFont="1" applyBorder="1" applyAlignment="1">
      <alignment horizontal="right"/>
    </xf>
    <xf numFmtId="3" fontId="26" fillId="0" borderId="181" xfId="0" applyNumberFormat="1" applyFont="1" applyBorder="1"/>
    <xf numFmtId="3" fontId="20" fillId="3" borderId="1054" xfId="0" applyNumberFormat="1" applyFont="1" applyFill="1" applyBorder="1"/>
    <xf numFmtId="3" fontId="26" fillId="3" borderId="187" xfId="0" applyNumberFormat="1" applyFont="1" applyFill="1" applyBorder="1"/>
    <xf numFmtId="0" fontId="26" fillId="0" borderId="1058" xfId="0" applyFont="1" applyBorder="1"/>
    <xf numFmtId="0" fontId="20" fillId="0" borderId="1062" xfId="0" applyFont="1" applyBorder="1"/>
    <xf numFmtId="0" fontId="20" fillId="0" borderId="1063" xfId="0" applyFont="1" applyBorder="1"/>
    <xf numFmtId="0" fontId="26" fillId="0" borderId="1064" xfId="0" applyFont="1" applyBorder="1"/>
    <xf numFmtId="0" fontId="26" fillId="3" borderId="187" xfId="0" applyFont="1" applyFill="1" applyBorder="1"/>
    <xf numFmtId="3" fontId="20" fillId="0" borderId="181" xfId="0" applyNumberFormat="1" applyFont="1" applyBorder="1"/>
    <xf numFmtId="3" fontId="20" fillId="3" borderId="187" xfId="0" applyNumberFormat="1" applyFont="1" applyFill="1" applyBorder="1"/>
    <xf numFmtId="10" fontId="61" fillId="0" borderId="0" xfId="0" applyNumberFormat="1" applyFont="1"/>
    <xf numFmtId="3" fontId="20" fillId="0" borderId="0" xfId="0" applyNumberFormat="1" applyFont="1"/>
    <xf numFmtId="3" fontId="20" fillId="0" borderId="1052" xfId="0" applyNumberFormat="1" applyFont="1" applyBorder="1"/>
    <xf numFmtId="10" fontId="26" fillId="0" borderId="181" xfId="0" applyNumberFormat="1" applyFont="1" applyBorder="1"/>
    <xf numFmtId="10" fontId="26" fillId="0" borderId="156" xfId="0" applyNumberFormat="1" applyFont="1" applyBorder="1"/>
    <xf numFmtId="4" fontId="20" fillId="0" borderId="181" xfId="0" applyNumberFormat="1" applyFont="1" applyBorder="1"/>
    <xf numFmtId="4" fontId="20" fillId="0" borderId="0" xfId="0" applyNumberFormat="1" applyFont="1"/>
    <xf numFmtId="4" fontId="26" fillId="0" borderId="188" xfId="0" applyNumberFormat="1" applyFont="1" applyBorder="1"/>
    <xf numFmtId="4" fontId="26" fillId="0" borderId="163" xfId="0" applyNumberFormat="1" applyFont="1" applyBorder="1"/>
    <xf numFmtId="0" fontId="83" fillId="2" borderId="1066" xfId="0" applyFont="1" applyFill="1" applyBorder="1"/>
    <xf numFmtId="4" fontId="20" fillId="0" borderId="1046" xfId="0" applyNumberFormat="1" applyFont="1" applyBorder="1"/>
    <xf numFmtId="4" fontId="20" fillId="0" borderId="1045" xfId="0" applyNumberFormat="1" applyFont="1" applyBorder="1"/>
    <xf numFmtId="4" fontId="20" fillId="3" borderId="187" xfId="0" applyNumberFormat="1" applyFont="1" applyFill="1" applyBorder="1"/>
    <xf numFmtId="10" fontId="20" fillId="3" borderId="1055" xfId="0" applyNumberFormat="1" applyFont="1" applyFill="1" applyBorder="1"/>
    <xf numFmtId="0" fontId="128" fillId="0" borderId="0" xfId="0" applyFont="1" applyAlignment="1">
      <alignment vertical="center"/>
    </xf>
    <xf numFmtId="0" fontId="129" fillId="0" borderId="0" xfId="0" applyFont="1" applyAlignment="1">
      <alignment vertical="center"/>
    </xf>
    <xf numFmtId="0" fontId="2" fillId="0" borderId="0" xfId="0" applyFont="1" applyAlignment="1">
      <alignment vertical="center"/>
    </xf>
    <xf numFmtId="0" fontId="131" fillId="2" borderId="1081" xfId="0" applyFont="1" applyFill="1" applyBorder="1" applyAlignment="1">
      <alignment horizontal="left" vertical="center"/>
    </xf>
    <xf numFmtId="0" fontId="1" fillId="2" borderId="1114" xfId="0" applyFont="1" applyFill="1" applyBorder="1" applyAlignment="1">
      <alignment vertical="center"/>
    </xf>
    <xf numFmtId="0" fontId="13" fillId="0" borderId="0" xfId="0" applyFont="1" applyAlignment="1">
      <alignment horizontal="left" wrapText="1"/>
    </xf>
    <xf numFmtId="0" fontId="132" fillId="0" borderId="0" xfId="0" applyFont="1" applyAlignment="1">
      <alignment vertical="center"/>
    </xf>
    <xf numFmtId="0" fontId="133" fillId="0" borderId="0" xfId="0" applyFont="1" applyAlignment="1">
      <alignment vertical="center"/>
    </xf>
    <xf numFmtId="0" fontId="132" fillId="0" borderId="0" xfId="0" applyFont="1"/>
    <xf numFmtId="0" fontId="25" fillId="0" borderId="0" xfId="0" applyFont="1" applyAlignment="1">
      <alignment vertical="center"/>
    </xf>
    <xf numFmtId="166" fontId="13" fillId="0" borderId="137" xfId="0" applyNumberFormat="1" applyFont="1" applyBorder="1" applyAlignment="1">
      <alignment horizontal="right" vertical="center"/>
    </xf>
    <xf numFmtId="0" fontId="13" fillId="0" borderId="118" xfId="0" applyFont="1" applyBorder="1" applyAlignment="1">
      <alignment horizontal="right" vertical="center"/>
    </xf>
    <xf numFmtId="0" fontId="20" fillId="6" borderId="118" xfId="0" applyFont="1" applyFill="1" applyBorder="1" applyAlignment="1">
      <alignment horizontal="right" vertical="center"/>
    </xf>
    <xf numFmtId="0" fontId="20" fillId="6" borderId="1123" xfId="0" applyFont="1" applyFill="1" applyBorder="1" applyAlignment="1">
      <alignment horizontal="right" vertical="center"/>
    </xf>
    <xf numFmtId="0" fontId="13" fillId="0" borderId="331" xfId="0" applyFont="1" applyBorder="1" applyAlignment="1">
      <alignment horizontal="right" vertical="center"/>
    </xf>
    <xf numFmtId="0" fontId="20" fillId="6" borderId="1124" xfId="0" applyFont="1" applyFill="1" applyBorder="1" applyAlignment="1">
      <alignment horizontal="right" vertical="center"/>
    </xf>
    <xf numFmtId="0" fontId="134" fillId="0" borderId="112" xfId="0" applyFont="1" applyBorder="1" applyAlignment="1">
      <alignment horizontal="right" vertical="center"/>
    </xf>
    <xf numFmtId="0" fontId="20" fillId="6" borderId="1125" xfId="0" applyFont="1" applyFill="1" applyBorder="1" applyAlignment="1">
      <alignment horizontal="right" vertical="center"/>
    </xf>
    <xf numFmtId="0" fontId="134" fillId="0" borderId="331" xfId="0" applyFont="1" applyBorder="1" applyAlignment="1">
      <alignment horizontal="right" vertical="center"/>
    </xf>
    <xf numFmtId="0" fontId="20" fillId="6" borderId="1126" xfId="0" applyFont="1" applyFill="1" applyBorder="1" applyAlignment="1">
      <alignment horizontal="right" vertical="center"/>
    </xf>
    <xf numFmtId="0" fontId="20" fillId="6" borderId="1127" xfId="0" applyFont="1" applyFill="1" applyBorder="1" applyAlignment="1">
      <alignment horizontal="right" vertical="center"/>
    </xf>
    <xf numFmtId="0" fontId="130" fillId="2" borderId="1128" xfId="0" applyFont="1" applyFill="1" applyBorder="1" applyAlignment="1">
      <alignment vertical="center" wrapText="1"/>
    </xf>
    <xf numFmtId="0" fontId="130" fillId="2" borderId="1129" xfId="0" applyFont="1" applyFill="1" applyBorder="1" applyAlignment="1">
      <alignment horizontal="center" vertical="center" wrapText="1"/>
    </xf>
    <xf numFmtId="0" fontId="130" fillId="2" borderId="1130" xfId="0" applyFont="1" applyFill="1" applyBorder="1" applyAlignment="1">
      <alignment horizontal="center" vertical="center" wrapText="1"/>
    </xf>
    <xf numFmtId="0" fontId="130" fillId="2" borderId="1131" xfId="0" applyFont="1" applyFill="1" applyBorder="1" applyAlignment="1">
      <alignment horizontal="center" vertical="center" wrapText="1"/>
    </xf>
    <xf numFmtId="0" fontId="130" fillId="2" borderId="1132" xfId="0" applyFont="1" applyFill="1" applyBorder="1" applyAlignment="1">
      <alignment horizontal="center" vertical="center" wrapText="1"/>
    </xf>
    <xf numFmtId="0" fontId="130" fillId="2" borderId="1133" xfId="0" applyFont="1" applyFill="1" applyBorder="1" applyAlignment="1">
      <alignment horizontal="center" vertical="center" wrapText="1"/>
    </xf>
    <xf numFmtId="0" fontId="130" fillId="2" borderId="1134" xfId="0" applyFont="1" applyFill="1" applyBorder="1" applyAlignment="1">
      <alignment horizontal="center" vertical="center" wrapText="1"/>
    </xf>
    <xf numFmtId="0" fontId="135" fillId="4" borderId="1135" xfId="0" applyFont="1" applyFill="1" applyBorder="1" applyAlignment="1">
      <alignment vertical="center" wrapText="1"/>
    </xf>
    <xf numFmtId="0" fontId="13" fillId="0" borderId="1136" xfId="0" applyFont="1" applyBorder="1" applyAlignment="1">
      <alignment vertical="center" wrapText="1"/>
    </xf>
    <xf numFmtId="0" fontId="13" fillId="0" borderId="1137" xfId="0" applyFont="1" applyBorder="1" applyAlignment="1">
      <alignment vertical="center" wrapText="1"/>
    </xf>
    <xf numFmtId="0" fontId="23" fillId="9" borderId="1138" xfId="0" applyFont="1" applyFill="1" applyBorder="1" applyAlignment="1">
      <alignment horizontal="center"/>
    </xf>
    <xf numFmtId="0" fontId="23" fillId="0" borderId="1139" xfId="0" applyFont="1" applyBorder="1" applyAlignment="1">
      <alignment horizontal="center"/>
    </xf>
    <xf numFmtId="0" fontId="23" fillId="0" borderId="1140" xfId="0" applyFont="1" applyBorder="1" applyAlignment="1">
      <alignment horizontal="center"/>
    </xf>
    <xf numFmtId="0" fontId="23" fillId="9" borderId="1136" xfId="0" applyFont="1" applyFill="1" applyBorder="1" applyAlignment="1">
      <alignment horizontal="center"/>
    </xf>
    <xf numFmtId="0" fontId="23" fillId="0" borderId="1136" xfId="0" applyFont="1" applyBorder="1" applyAlignment="1">
      <alignment horizontal="center"/>
    </xf>
    <xf numFmtId="0" fontId="135" fillId="4" borderId="1141" xfId="0" applyFont="1" applyFill="1" applyBorder="1" applyAlignment="1">
      <alignment vertical="center" wrapText="1"/>
    </xf>
    <xf numFmtId="0" fontId="13" fillId="0" borderId="1142" xfId="0" applyFont="1" applyBorder="1" applyAlignment="1">
      <alignment vertical="center" wrapText="1"/>
    </xf>
    <xf numFmtId="0" fontId="23" fillId="0" borderId="1143" xfId="0" applyFont="1" applyBorder="1" applyAlignment="1">
      <alignment horizontal="center"/>
    </xf>
    <xf numFmtId="0" fontId="23" fillId="0" borderId="1142" xfId="0" applyFont="1" applyBorder="1" applyAlignment="1">
      <alignment horizontal="center"/>
    </xf>
    <xf numFmtId="0" fontId="23" fillId="9" borderId="1144" xfId="0" applyFont="1" applyFill="1" applyBorder="1" applyAlignment="1">
      <alignment horizontal="center"/>
    </xf>
    <xf numFmtId="0" fontId="23" fillId="9" borderId="1142" xfId="0" applyFont="1" applyFill="1" applyBorder="1" applyAlignment="1">
      <alignment horizontal="center"/>
    </xf>
    <xf numFmtId="0" fontId="23" fillId="9" borderId="1145" xfId="0" applyFont="1" applyFill="1" applyBorder="1" applyAlignment="1">
      <alignment horizontal="center"/>
    </xf>
    <xf numFmtId="0" fontId="23" fillId="9" borderId="1146" xfId="0" applyFont="1" applyFill="1" applyBorder="1" applyAlignment="1">
      <alignment horizontal="center"/>
    </xf>
    <xf numFmtId="0" fontId="13" fillId="0" borderId="1147" xfId="0" applyFont="1" applyBorder="1"/>
    <xf numFmtId="0" fontId="13" fillId="0" borderId="1148" xfId="0" applyFont="1" applyBorder="1"/>
    <xf numFmtId="0" fontId="13" fillId="9" borderId="1149" xfId="0" applyFont="1" applyFill="1" applyBorder="1"/>
    <xf numFmtId="0" fontId="13" fillId="0" borderId="1142" xfId="0" applyFont="1" applyBorder="1"/>
    <xf numFmtId="0" fontId="135" fillId="4" borderId="1150" xfId="0" applyFont="1" applyFill="1" applyBorder="1" applyAlignment="1">
      <alignment vertical="center" wrapText="1"/>
    </xf>
    <xf numFmtId="0" fontId="13" fillId="0" borderId="1151" xfId="0" applyFont="1" applyBorder="1" applyAlignment="1">
      <alignment vertical="center" wrapText="1"/>
    </xf>
    <xf numFmtId="0" fontId="13" fillId="0" borderId="1152" xfId="0" applyFont="1" applyBorder="1"/>
    <xf numFmtId="0" fontId="13" fillId="9" borderId="1153" xfId="0" applyFont="1" applyFill="1" applyBorder="1"/>
    <xf numFmtId="0" fontId="13" fillId="9" borderId="1154" xfId="0" applyFont="1" applyFill="1" applyBorder="1"/>
    <xf numFmtId="0" fontId="13" fillId="0" borderId="1151" xfId="0" applyFont="1" applyBorder="1"/>
    <xf numFmtId="0" fontId="13" fillId="0" borderId="1155" xfId="0" applyFont="1" applyBorder="1"/>
    <xf numFmtId="0" fontId="13" fillId="9" borderId="1151" xfId="0" applyFont="1" applyFill="1" applyBorder="1"/>
    <xf numFmtId="0" fontId="136" fillId="0" borderId="0" xfId="0" applyFont="1"/>
    <xf numFmtId="0" fontId="137" fillId="0" borderId="0" xfId="0" applyFont="1"/>
    <xf numFmtId="0" fontId="130" fillId="2" borderId="1156" xfId="0" applyFont="1" applyFill="1" applyBorder="1" applyAlignment="1">
      <alignment horizontal="center" vertical="center" wrapText="1"/>
    </xf>
    <xf numFmtId="0" fontId="130" fillId="2" borderId="1157" xfId="0" applyFont="1" applyFill="1" applyBorder="1" applyAlignment="1">
      <alignment horizontal="center" vertical="center" wrapText="1"/>
    </xf>
    <xf numFmtId="0" fontId="130" fillId="2" borderId="1158" xfId="0" applyFont="1" applyFill="1" applyBorder="1" applyAlignment="1">
      <alignment horizontal="center" vertical="center" wrapText="1"/>
    </xf>
    <xf numFmtId="0" fontId="130" fillId="2" borderId="1159" xfId="0" applyFont="1" applyFill="1" applyBorder="1" applyAlignment="1">
      <alignment horizontal="center" vertical="center" wrapText="1"/>
    </xf>
    <xf numFmtId="0" fontId="13" fillId="0" borderId="1160" xfId="0" applyFont="1" applyBorder="1"/>
    <xf numFmtId="0" fontId="135" fillId="4" borderId="1161" xfId="0" applyFont="1" applyFill="1" applyBorder="1" applyAlignment="1">
      <alignment vertical="center" wrapText="1"/>
    </xf>
    <xf numFmtId="0" fontId="20" fillId="4" borderId="1161" xfId="0" applyFont="1" applyFill="1" applyBorder="1" applyAlignment="1">
      <alignment vertical="center" wrapText="1"/>
    </xf>
    <xf numFmtId="0" fontId="20" fillId="4" borderId="1161" xfId="0" applyFont="1" applyFill="1" applyBorder="1" applyAlignment="1">
      <alignment horizontal="center" vertical="center" wrapText="1"/>
    </xf>
    <xf numFmtId="0" fontId="13" fillId="0" borderId="1161" xfId="0" applyFont="1" applyBorder="1"/>
    <xf numFmtId="0" fontId="13" fillId="4" borderId="1161" xfId="0" applyFont="1" applyFill="1" applyBorder="1"/>
    <xf numFmtId="0" fontId="13" fillId="0" borderId="1161" xfId="0" applyFont="1" applyBorder="1" applyAlignment="1">
      <alignment vertical="center"/>
    </xf>
    <xf numFmtId="0" fontId="130" fillId="4" borderId="1161" xfId="0" applyFont="1" applyFill="1" applyBorder="1" applyAlignment="1">
      <alignment vertical="center" wrapText="1"/>
    </xf>
    <xf numFmtId="0" fontId="13" fillId="0" borderId="1161" xfId="0" applyFont="1" applyBorder="1" applyAlignment="1">
      <alignment vertical="center" wrapText="1"/>
    </xf>
    <xf numFmtId="0" fontId="138" fillId="4" borderId="1161" xfId="0" applyFont="1" applyFill="1" applyBorder="1" applyAlignment="1">
      <alignment vertical="center" wrapText="1"/>
    </xf>
    <xf numFmtId="0" fontId="139" fillId="0" borderId="1161" xfId="0" applyFont="1" applyBorder="1"/>
    <xf numFmtId="0" fontId="139" fillId="6" borderId="1161" xfId="0" applyFont="1" applyFill="1" applyBorder="1"/>
    <xf numFmtId="0" fontId="139" fillId="10" borderId="1161" xfId="0" applyFont="1" applyFill="1" applyBorder="1"/>
    <xf numFmtId="0" fontId="140" fillId="4" borderId="1161" xfId="0" applyFont="1" applyFill="1" applyBorder="1" applyAlignment="1">
      <alignment vertical="center" wrapText="1"/>
    </xf>
    <xf numFmtId="0" fontId="135" fillId="0" borderId="1161" xfId="0" applyFont="1" applyBorder="1" applyAlignment="1">
      <alignment vertical="center" wrapText="1"/>
    </xf>
    <xf numFmtId="0" fontId="13" fillId="0" borderId="1161" xfId="0" applyFont="1" applyBorder="1" applyAlignment="1">
      <alignment horizontal="center" vertical="center" wrapText="1"/>
    </xf>
    <xf numFmtId="0" fontId="130" fillId="0" borderId="1161" xfId="0" applyFont="1" applyBorder="1" applyAlignment="1">
      <alignment vertical="center" wrapText="1"/>
    </xf>
    <xf numFmtId="0" fontId="135" fillId="6" borderId="1161" xfId="0" applyFont="1" applyFill="1" applyBorder="1" applyAlignment="1">
      <alignment horizontal="left" vertical="center" wrapText="1"/>
    </xf>
    <xf numFmtId="0" fontId="13" fillId="0" borderId="1161" xfId="0" applyFont="1" applyBorder="1" applyAlignment="1">
      <alignment horizontal="left" vertical="center" wrapText="1"/>
    </xf>
    <xf numFmtId="0" fontId="26" fillId="0" borderId="1161" xfId="0" applyFont="1" applyBorder="1" applyAlignment="1">
      <alignment horizontal="center" vertical="center" wrapText="1"/>
    </xf>
    <xf numFmtId="0" fontId="13" fillId="0" borderId="1161" xfId="0" applyFont="1" applyBorder="1" applyAlignment="1">
      <alignment wrapText="1"/>
    </xf>
    <xf numFmtId="0" fontId="13" fillId="11" borderId="1161" xfId="0" applyFont="1" applyFill="1" applyBorder="1" applyAlignment="1">
      <alignment wrapText="1"/>
    </xf>
    <xf numFmtId="0" fontId="142" fillId="0" borderId="0" xfId="0" applyFont="1"/>
    <xf numFmtId="0" fontId="1" fillId="0" borderId="0" xfId="0" applyFont="1" applyAlignment="1">
      <alignment wrapText="1"/>
    </xf>
    <xf numFmtId="0" fontId="143" fillId="0" borderId="0" xfId="0" applyFont="1" applyAlignment="1">
      <alignment vertical="center"/>
    </xf>
    <xf numFmtId="0" fontId="18" fillId="0" borderId="0" xfId="0" applyFont="1"/>
    <xf numFmtId="0" fontId="1" fillId="0" borderId="0" xfId="0" applyFont="1" applyAlignment="1">
      <alignment vertical="center" wrapText="1"/>
    </xf>
    <xf numFmtId="0" fontId="13" fillId="0" borderId="0" xfId="0" applyFont="1" applyAlignment="1">
      <alignment horizontal="center" vertical="center"/>
    </xf>
    <xf numFmtId="0" fontId="144" fillId="0" borderId="0" xfId="0" applyFont="1"/>
    <xf numFmtId="0" fontId="135" fillId="0" borderId="0" xfId="0" applyFont="1" applyAlignment="1">
      <alignment vertical="center" wrapText="1"/>
    </xf>
    <xf numFmtId="0" fontId="13" fillId="0" borderId="1148" xfId="0" applyFont="1" applyBorder="1" applyAlignment="1">
      <alignment vertical="center"/>
    </xf>
    <xf numFmtId="0" fontId="13" fillId="0" borderId="1166" xfId="0" applyFont="1" applyBorder="1" applyAlignment="1">
      <alignment vertical="center"/>
    </xf>
    <xf numFmtId="0" fontId="130" fillId="0" borderId="1166" xfId="0" applyFont="1" applyBorder="1" applyAlignment="1">
      <alignment horizontal="center" vertical="center" wrapText="1"/>
    </xf>
    <xf numFmtId="0" fontId="13" fillId="0" borderId="1170" xfId="0" applyFont="1" applyBorder="1" applyAlignment="1">
      <alignment vertical="center"/>
    </xf>
    <xf numFmtId="0" fontId="130" fillId="0" borderId="0" xfId="0" applyFont="1"/>
    <xf numFmtId="0" fontId="145" fillId="0" borderId="0" xfId="0" applyFont="1" applyAlignment="1">
      <alignment vertical="center"/>
    </xf>
    <xf numFmtId="0" fontId="13" fillId="0" borderId="0" xfId="0" applyFont="1" applyAlignment="1">
      <alignment vertical="top" wrapText="1"/>
    </xf>
    <xf numFmtId="0" fontId="130" fillId="0" borderId="0" xfId="0" applyFont="1" applyAlignment="1">
      <alignment horizontal="center" vertical="center" wrapText="1"/>
    </xf>
    <xf numFmtId="0" fontId="135" fillId="0" borderId="0" xfId="0" applyFont="1" applyAlignment="1">
      <alignment vertical="center"/>
    </xf>
    <xf numFmtId="0" fontId="23" fillId="0" borderId="0" xfId="0" applyFont="1" applyAlignment="1">
      <alignment vertical="center"/>
    </xf>
    <xf numFmtId="0" fontId="13" fillId="0" borderId="0" xfId="0" applyFont="1" applyAlignment="1">
      <alignment vertical="top"/>
    </xf>
    <xf numFmtId="0" fontId="30" fillId="0" borderId="0" xfId="0" applyFont="1" applyAlignment="1">
      <alignment vertical="top" wrapText="1"/>
    </xf>
    <xf numFmtId="0" fontId="147" fillId="0" borderId="0" xfId="0" applyFont="1" applyAlignment="1">
      <alignment horizontal="center"/>
    </xf>
    <xf numFmtId="0" fontId="20" fillId="0" borderId="0" xfId="0" applyFont="1" applyAlignment="1">
      <alignment horizontal="center"/>
    </xf>
    <xf numFmtId="0" fontId="148" fillId="0" borderId="0" xfId="0" applyFont="1" applyAlignment="1">
      <alignment vertical="top"/>
    </xf>
    <xf numFmtId="0" fontId="137" fillId="0" borderId="0" xfId="0" applyFont="1" applyAlignment="1">
      <alignment vertical="top"/>
    </xf>
    <xf numFmtId="0" fontId="150" fillId="0" borderId="0" xfId="0" applyFont="1" applyAlignment="1">
      <alignment horizontal="center"/>
    </xf>
    <xf numFmtId="0" fontId="151" fillId="0" borderId="0" xfId="0" applyFont="1" applyAlignment="1">
      <alignment horizontal="center"/>
    </xf>
    <xf numFmtId="0" fontId="23" fillId="0" borderId="0" xfId="0" applyFont="1"/>
    <xf numFmtId="0" fontId="143" fillId="0" borderId="0" xfId="0" applyFont="1" applyAlignment="1">
      <alignment horizontal="center"/>
    </xf>
    <xf numFmtId="0" fontId="18" fillId="0" borderId="0" xfId="0" applyFont="1" applyAlignment="1">
      <alignment horizontal="center"/>
    </xf>
    <xf numFmtId="0" fontId="130" fillId="0" borderId="1120" xfId="0" applyFont="1" applyBorder="1" applyAlignment="1">
      <alignment horizontal="center" vertical="center" wrapText="1"/>
    </xf>
    <xf numFmtId="0" fontId="85" fillId="0" borderId="0" xfId="0" applyFont="1" applyAlignment="1">
      <alignment horizontal="center"/>
    </xf>
    <xf numFmtId="0" fontId="13" fillId="0" borderId="0" xfId="0" applyFont="1" applyAlignment="1">
      <alignment horizontal="center"/>
    </xf>
    <xf numFmtId="0" fontId="49" fillId="0" borderId="0" xfId="0" applyFont="1" applyAlignment="1">
      <alignment horizontal="center"/>
    </xf>
    <xf numFmtId="0" fontId="20" fillId="0" borderId="0" xfId="0" applyFont="1" applyAlignment="1">
      <alignment horizontal="left" vertical="center"/>
    </xf>
    <xf numFmtId="0" fontId="20" fillId="0" borderId="0" xfId="0" applyFont="1" applyAlignment="1">
      <alignment vertical="top" wrapText="1"/>
    </xf>
    <xf numFmtId="0" fontId="143" fillId="0" borderId="0" xfId="0" applyFont="1"/>
    <xf numFmtId="0" fontId="147" fillId="0" borderId="0" xfId="0" applyFont="1"/>
    <xf numFmtId="0" fontId="22" fillId="0" borderId="0" xfId="0" applyFont="1"/>
    <xf numFmtId="0" fontId="13" fillId="0" borderId="0" xfId="0" applyFont="1" applyAlignment="1">
      <alignment wrapText="1"/>
    </xf>
    <xf numFmtId="0" fontId="13" fillId="0" borderId="0" xfId="0" applyFont="1" applyAlignment="1">
      <alignment horizontal="center" wrapText="1"/>
    </xf>
    <xf numFmtId="0" fontId="2" fillId="2" borderId="54" xfId="0" applyFont="1" applyFill="1" applyBorder="1" applyAlignment="1">
      <alignment horizontal="center" vertical="center"/>
    </xf>
    <xf numFmtId="0" fontId="6" fillId="2" borderId="54" xfId="0" applyFont="1" applyFill="1" applyBorder="1" applyAlignment="1">
      <alignment horizontal="center" vertical="center"/>
    </xf>
    <xf numFmtId="0" fontId="18" fillId="4" borderId="54" xfId="0" applyFont="1" applyFill="1" applyBorder="1" applyAlignment="1">
      <alignment vertical="center"/>
    </xf>
    <xf numFmtId="0" fontId="19" fillId="5" borderId="54" xfId="0" applyFont="1" applyFill="1" applyBorder="1" applyAlignment="1">
      <alignment vertical="center"/>
    </xf>
    <xf numFmtId="0" fontId="18" fillId="5" borderId="54" xfId="0" applyFont="1" applyFill="1" applyBorder="1" applyAlignment="1">
      <alignment vertical="center"/>
    </xf>
    <xf numFmtId="0" fontId="10" fillId="4" borderId="54" xfId="0" applyFont="1" applyFill="1" applyBorder="1" applyAlignment="1">
      <alignment vertical="center"/>
    </xf>
    <xf numFmtId="0" fontId="1" fillId="2" borderId="77" xfId="0" applyFont="1" applyFill="1" applyBorder="1" applyAlignment="1">
      <alignment horizontal="center" vertical="center" wrapText="1"/>
    </xf>
    <xf numFmtId="0" fontId="1" fillId="2" borderId="78" xfId="0" applyFont="1" applyFill="1" applyBorder="1" applyAlignment="1">
      <alignment horizontal="center" vertical="center" wrapText="1"/>
    </xf>
    <xf numFmtId="0" fontId="1" fillId="2" borderId="1041" xfId="0" applyFont="1" applyFill="1" applyBorder="1" applyAlignment="1">
      <alignment horizontal="center" vertical="center" wrapText="1"/>
    </xf>
    <xf numFmtId="9" fontId="13" fillId="0" borderId="2" xfId="0" applyNumberFormat="1" applyFont="1" applyBorder="1" applyAlignment="1">
      <alignment vertical="center" wrapText="1"/>
    </xf>
    <xf numFmtId="9" fontId="13" fillId="0" borderId="4" xfId="0" applyNumberFormat="1" applyFont="1" applyBorder="1" applyAlignment="1">
      <alignment vertical="center" wrapText="1"/>
    </xf>
    <xf numFmtId="9" fontId="13" fillId="0" borderId="95" xfId="0" applyNumberFormat="1" applyFont="1" applyBorder="1" applyAlignment="1">
      <alignment vertical="center" wrapText="1"/>
    </xf>
    <xf numFmtId="9" fontId="13" fillId="0" borderId="6" xfId="0" applyNumberFormat="1" applyFont="1" applyBorder="1" applyAlignment="1">
      <alignment vertical="center" wrapText="1"/>
    </xf>
    <xf numFmtId="3" fontId="13" fillId="0" borderId="387" xfId="0" applyNumberFormat="1" applyFont="1" applyBorder="1" applyAlignment="1">
      <alignment horizontal="right" vertical="center" wrapText="1"/>
    </xf>
    <xf numFmtId="9" fontId="13" fillId="0" borderId="2" xfId="0" applyNumberFormat="1" applyFont="1" applyBorder="1" applyAlignment="1">
      <alignment horizontal="right" vertical="center" wrapText="1"/>
    </xf>
    <xf numFmtId="9" fontId="13" fillId="0" borderId="8" xfId="0" applyNumberFormat="1" applyFont="1" applyBorder="1" applyAlignment="1">
      <alignment horizontal="right" vertical="center" wrapText="1"/>
    </xf>
    <xf numFmtId="3" fontId="13" fillId="0" borderId="129" xfId="0" applyNumberFormat="1" applyFont="1" applyBorder="1" applyAlignment="1">
      <alignment horizontal="right" vertical="center" wrapText="1"/>
    </xf>
    <xf numFmtId="9" fontId="13" fillId="0" borderId="4" xfId="0" applyNumberFormat="1" applyFont="1" applyBorder="1" applyAlignment="1">
      <alignment horizontal="right" vertical="center" wrapText="1"/>
    </xf>
    <xf numFmtId="9" fontId="13" fillId="0" borderId="10" xfId="0" applyNumberFormat="1" applyFont="1" applyBorder="1" applyAlignment="1">
      <alignment horizontal="right" vertical="center" wrapText="1"/>
    </xf>
    <xf numFmtId="9" fontId="13" fillId="0" borderId="10" xfId="0" applyNumberFormat="1" applyFont="1" applyBorder="1" applyAlignment="1">
      <alignment vertical="center" wrapText="1"/>
    </xf>
    <xf numFmtId="9" fontId="23" fillId="0" borderId="1019" xfId="0" applyNumberFormat="1" applyFont="1" applyBorder="1" applyAlignment="1">
      <alignment horizontal="right" vertical="center" wrapText="1"/>
    </xf>
    <xf numFmtId="9" fontId="23" fillId="0" borderId="14" xfId="0" applyNumberFormat="1" applyFont="1" applyBorder="1" applyAlignment="1">
      <alignment horizontal="right" vertical="center" wrapText="1"/>
    </xf>
    <xf numFmtId="0" fontId="24" fillId="6" borderId="54" xfId="0" applyFont="1" applyFill="1" applyBorder="1" applyAlignment="1">
      <alignment horizontal="left" vertical="center" wrapText="1"/>
    </xf>
    <xf numFmtId="3" fontId="13" fillId="0" borderId="1070" xfId="0" applyNumberFormat="1" applyFont="1" applyBorder="1" applyAlignment="1">
      <alignment horizontal="right" vertical="center" wrapText="1"/>
    </xf>
    <xf numFmtId="164" fontId="13" fillId="4" borderId="54" xfId="0" applyNumberFormat="1" applyFont="1" applyFill="1" applyBorder="1" applyAlignment="1">
      <alignment vertical="center" wrapText="1"/>
    </xf>
    <xf numFmtId="3" fontId="13" fillId="6" borderId="167" xfId="0" applyNumberFormat="1" applyFont="1" applyFill="1" applyBorder="1" applyAlignment="1">
      <alignment vertical="center" wrapText="1"/>
    </xf>
    <xf numFmtId="164" fontId="13" fillId="6" borderId="1121" xfId="0" applyNumberFormat="1" applyFont="1" applyFill="1" applyBorder="1" applyAlignment="1">
      <alignment vertical="center" wrapText="1"/>
    </xf>
    <xf numFmtId="0" fontId="13" fillId="0" borderId="26" xfId="0" applyFont="1" applyBorder="1" applyAlignment="1">
      <alignment horizontal="left" vertical="center" wrapText="1"/>
    </xf>
    <xf numFmtId="0" fontId="1" fillId="6" borderId="54" xfId="0" applyFont="1" applyFill="1" applyBorder="1" applyAlignment="1">
      <alignment horizontal="center" vertical="center" wrapText="1"/>
    </xf>
    <xf numFmtId="1" fontId="20" fillId="0" borderId="320" xfId="0" applyNumberFormat="1" applyFont="1" applyBorder="1" applyAlignment="1">
      <alignment horizontal="right"/>
    </xf>
    <xf numFmtId="0" fontId="20" fillId="6" borderId="54" xfId="0" applyFont="1" applyFill="1" applyBorder="1" applyAlignment="1">
      <alignment horizontal="right"/>
    </xf>
    <xf numFmtId="1" fontId="20" fillId="0" borderId="10" xfId="0" applyNumberFormat="1" applyFont="1" applyBorder="1" applyAlignment="1">
      <alignment horizontal="right"/>
    </xf>
    <xf numFmtId="3" fontId="20" fillId="6" borderId="54" xfId="0" applyNumberFormat="1" applyFont="1" applyFill="1" applyBorder="1" applyAlignment="1">
      <alignment horizontal="right"/>
    </xf>
    <xf numFmtId="1" fontId="26" fillId="0" borderId="329" xfId="0" applyNumberFormat="1" applyFont="1" applyBorder="1" applyAlignment="1">
      <alignment horizontal="right"/>
    </xf>
    <xf numFmtId="3" fontId="26" fillId="6" borderId="54" xfId="0" applyNumberFormat="1" applyFont="1" applyFill="1" applyBorder="1" applyAlignment="1">
      <alignment horizontal="right"/>
    </xf>
    <xf numFmtId="4" fontId="26" fillId="6" borderId="54" xfId="0" applyNumberFormat="1" applyFont="1" applyFill="1" applyBorder="1" applyAlignment="1">
      <alignment horizontal="right"/>
    </xf>
    <xf numFmtId="0" fontId="1" fillId="2" borderId="167" xfId="0" applyFont="1" applyFill="1" applyBorder="1" applyAlignment="1">
      <alignment horizontal="center" vertical="center"/>
    </xf>
    <xf numFmtId="166" fontId="23" fillId="0" borderId="49" xfId="0" applyNumberFormat="1" applyFont="1" applyBorder="1" applyAlignment="1">
      <alignment horizontal="right" vertical="center"/>
    </xf>
    <xf numFmtId="166" fontId="23" fillId="0" borderId="861" xfId="0" applyNumberFormat="1" applyFont="1" applyBorder="1" applyAlignment="1">
      <alignment horizontal="right" vertical="center"/>
    </xf>
    <xf numFmtId="0" fontId="21" fillId="0" borderId="56" xfId="0" applyFont="1" applyBorder="1"/>
    <xf numFmtId="165" fontId="20" fillId="0" borderId="50" xfId="0" applyNumberFormat="1" applyFont="1" applyBorder="1" applyAlignment="1">
      <alignment horizontal="right"/>
    </xf>
    <xf numFmtId="165" fontId="26" fillId="0" borderId="49" xfId="0" applyNumberFormat="1" applyFont="1" applyBorder="1" applyAlignment="1">
      <alignment horizontal="right"/>
    </xf>
    <xf numFmtId="165" fontId="20" fillId="0" borderId="51" xfId="0" applyNumberFormat="1" applyFont="1" applyBorder="1" applyAlignment="1">
      <alignment horizontal="right"/>
    </xf>
    <xf numFmtId="165" fontId="26" fillId="0" borderId="861" xfId="0" applyNumberFormat="1" applyFont="1" applyBorder="1" applyAlignment="1">
      <alignment horizontal="right"/>
    </xf>
    <xf numFmtId="165" fontId="26" fillId="0" borderId="52" xfId="0" applyNumberFormat="1" applyFont="1" applyBorder="1" applyAlignment="1">
      <alignment horizontal="right"/>
    </xf>
    <xf numFmtId="166" fontId="26" fillId="6" borderId="861" xfId="0" applyNumberFormat="1" applyFont="1" applyFill="1" applyBorder="1" applyAlignment="1">
      <alignment horizontal="right"/>
    </xf>
    <xf numFmtId="0" fontId="26" fillId="6" borderId="54" xfId="0" applyFont="1" applyFill="1" applyBorder="1" applyAlignment="1">
      <alignment horizontal="right"/>
    </xf>
    <xf numFmtId="0" fontId="27" fillId="6" borderId="54" xfId="0" applyFont="1" applyFill="1" applyBorder="1" applyAlignment="1">
      <alignment horizontal="center"/>
    </xf>
    <xf numFmtId="0" fontId="1" fillId="2" borderId="1028" xfId="0" applyFont="1" applyFill="1" applyBorder="1" applyAlignment="1">
      <alignment horizontal="center"/>
    </xf>
    <xf numFmtId="9" fontId="20" fillId="0" borderId="71" xfId="0" applyNumberFormat="1" applyFont="1" applyBorder="1" applyAlignment="1">
      <alignment horizontal="right"/>
    </xf>
    <xf numFmtId="10" fontId="25" fillId="6" borderId="54" xfId="0" applyNumberFormat="1" applyFont="1" applyFill="1" applyBorder="1" applyAlignment="1">
      <alignment horizontal="right"/>
    </xf>
    <xf numFmtId="9" fontId="25" fillId="6" borderId="54" xfId="0" applyNumberFormat="1" applyFont="1" applyFill="1" applyBorder="1" applyAlignment="1">
      <alignment horizontal="right"/>
    </xf>
    <xf numFmtId="9" fontId="20" fillId="0" borderId="69" xfId="0" applyNumberFormat="1" applyFont="1" applyBorder="1" applyAlignment="1">
      <alignment horizontal="right"/>
    </xf>
    <xf numFmtId="0" fontId="26" fillId="0" borderId="72" xfId="0" applyFont="1" applyBorder="1" applyAlignment="1">
      <alignment horizontal="right"/>
    </xf>
    <xf numFmtId="0" fontId="13" fillId="6" borderId="54" xfId="0" applyFont="1" applyFill="1" applyBorder="1" applyAlignment="1">
      <alignment horizontal="left" vertical="center" wrapText="1"/>
    </xf>
    <xf numFmtId="0" fontId="13" fillId="6" borderId="255" xfId="0" applyFont="1" applyFill="1" applyBorder="1" applyAlignment="1">
      <alignment horizontal="left" vertical="center"/>
    </xf>
    <xf numFmtId="3" fontId="13" fillId="6" borderId="141" xfId="0" applyNumberFormat="1" applyFont="1" applyFill="1" applyBorder="1" applyAlignment="1">
      <alignment vertical="center"/>
    </xf>
    <xf numFmtId="0" fontId="13" fillId="6" borderId="244" xfId="0" applyFont="1" applyFill="1" applyBorder="1" applyAlignment="1">
      <alignment horizontal="left" vertical="center"/>
    </xf>
    <xf numFmtId="3" fontId="13" fillId="6" borderId="142" xfId="0" applyNumberFormat="1" applyFont="1" applyFill="1" applyBorder="1" applyAlignment="1">
      <alignment vertical="center"/>
    </xf>
    <xf numFmtId="0" fontId="23" fillId="6" borderId="246" xfId="0" applyFont="1" applyFill="1" applyBorder="1" applyAlignment="1">
      <alignment horizontal="left" vertical="center"/>
    </xf>
    <xf numFmtId="3" fontId="23" fillId="6" borderId="135" xfId="0" applyNumberFormat="1" applyFont="1" applyFill="1" applyBorder="1" applyAlignment="1">
      <alignment vertical="center"/>
    </xf>
    <xf numFmtId="3" fontId="23" fillId="6" borderId="136" xfId="0" applyNumberFormat="1" applyFont="1" applyFill="1" applyBorder="1" applyAlignment="1">
      <alignment vertical="center"/>
    </xf>
    <xf numFmtId="3" fontId="23" fillId="6" borderId="140" xfId="0" applyNumberFormat="1" applyFont="1" applyFill="1" applyBorder="1" applyAlignment="1">
      <alignment vertical="center"/>
    </xf>
    <xf numFmtId="3" fontId="23" fillId="6" borderId="537" xfId="0" applyNumberFormat="1" applyFont="1" applyFill="1" applyBorder="1" applyAlignment="1">
      <alignment vertical="center"/>
    </xf>
    <xf numFmtId="3" fontId="23" fillId="6" borderId="956" xfId="0" applyNumberFormat="1" applyFont="1" applyFill="1" applyBorder="1" applyAlignment="1">
      <alignment vertical="center"/>
    </xf>
    <xf numFmtId="3" fontId="29" fillId="6" borderId="249" xfId="0" applyNumberFormat="1" applyFont="1" applyFill="1" applyBorder="1" applyAlignment="1">
      <alignment vertical="center"/>
    </xf>
    <xf numFmtId="3" fontId="29" fillId="6" borderId="85" xfId="0" applyNumberFormat="1" applyFont="1" applyFill="1" applyBorder="1" applyAlignment="1">
      <alignment vertical="center"/>
    </xf>
    <xf numFmtId="3" fontId="29" fillId="6" borderId="86" xfId="0" applyNumberFormat="1" applyFont="1" applyFill="1" applyBorder="1" applyAlignment="1">
      <alignment vertical="center"/>
    </xf>
    <xf numFmtId="3" fontId="29" fillId="6" borderId="87" xfId="0" applyNumberFormat="1" applyFont="1" applyFill="1" applyBorder="1" applyAlignment="1">
      <alignment vertical="center"/>
    </xf>
    <xf numFmtId="3" fontId="29" fillId="6" borderId="88" xfId="0" applyNumberFormat="1" applyFont="1" applyFill="1" applyBorder="1" applyAlignment="1">
      <alignment vertical="center"/>
    </xf>
    <xf numFmtId="3" fontId="29" fillId="6" borderId="89" xfId="0" applyNumberFormat="1" applyFont="1" applyFill="1" applyBorder="1" applyAlignment="1">
      <alignment vertical="center"/>
    </xf>
    <xf numFmtId="3" fontId="29" fillId="6" borderId="1026" xfId="0" applyNumberFormat="1" applyFont="1" applyFill="1" applyBorder="1" applyAlignment="1">
      <alignment vertical="center"/>
    </xf>
    <xf numFmtId="0" fontId="20" fillId="4" borderId="54" xfId="0" applyFont="1" applyFill="1" applyBorder="1" applyAlignment="1">
      <alignment horizontal="left" vertical="center" wrapText="1"/>
    </xf>
    <xf numFmtId="0" fontId="21" fillId="6" borderId="54" xfId="0" applyFont="1" applyFill="1" applyBorder="1"/>
    <xf numFmtId="0" fontId="1" fillId="2" borderId="354" xfId="0" applyFont="1" applyFill="1" applyBorder="1" applyAlignment="1">
      <alignment horizontal="center" vertical="center"/>
    </xf>
    <xf numFmtId="0" fontId="1" fillId="2" borderId="1041" xfId="0" applyFont="1" applyFill="1" applyBorder="1" applyAlignment="1">
      <alignment horizontal="center" vertical="center"/>
    </xf>
    <xf numFmtId="0" fontId="13" fillId="6" borderId="54" xfId="0" applyFont="1" applyFill="1" applyBorder="1" applyAlignment="1">
      <alignment vertical="center"/>
    </xf>
    <xf numFmtId="3" fontId="13" fillId="4" borderId="174" xfId="0" applyNumberFormat="1" applyFont="1" applyFill="1" applyBorder="1" applyAlignment="1">
      <alignment vertical="center"/>
    </xf>
    <xf numFmtId="3" fontId="13" fillId="6" borderId="174" xfId="0" applyNumberFormat="1" applyFont="1" applyFill="1" applyBorder="1" applyAlignment="1">
      <alignment vertical="center"/>
    </xf>
    <xf numFmtId="3" fontId="31" fillId="6" borderId="54" xfId="0" applyNumberFormat="1" applyFont="1" applyFill="1" applyBorder="1" applyAlignment="1">
      <alignment vertical="center"/>
    </xf>
    <xf numFmtId="0" fontId="10" fillId="6" borderId="54" xfId="0" applyFont="1" applyFill="1" applyBorder="1" applyAlignment="1">
      <alignment vertical="center"/>
    </xf>
    <xf numFmtId="0" fontId="10" fillId="0" borderId="943" xfId="0" applyFont="1" applyBorder="1" applyAlignment="1">
      <alignment vertical="center"/>
    </xf>
    <xf numFmtId="0" fontId="2" fillId="2" borderId="77" xfId="0" applyFont="1" applyFill="1" applyBorder="1" applyAlignment="1">
      <alignment horizontal="center" vertical="center"/>
    </xf>
    <xf numFmtId="0" fontId="2" fillId="2" borderId="78" xfId="0" applyFont="1" applyFill="1" applyBorder="1" applyAlignment="1">
      <alignment horizontal="center" vertical="center"/>
    </xf>
    <xf numFmtId="0" fontId="2" fillId="2" borderId="1043" xfId="0" applyFont="1" applyFill="1" applyBorder="1" applyAlignment="1">
      <alignment horizontal="center" vertical="center"/>
    </xf>
    <xf numFmtId="3" fontId="13" fillId="6" borderId="143" xfId="0" applyNumberFormat="1" applyFont="1" applyFill="1" applyBorder="1" applyAlignment="1">
      <alignment vertical="center"/>
    </xf>
    <xf numFmtId="0" fontId="2" fillId="2" borderId="77" xfId="0" applyFont="1" applyFill="1" applyBorder="1" applyAlignment="1">
      <alignment horizontal="center" vertical="center" wrapText="1"/>
    </xf>
    <xf numFmtId="0" fontId="2" fillId="2" borderId="78" xfId="0" applyFont="1" applyFill="1" applyBorder="1" applyAlignment="1">
      <alignment horizontal="center" vertical="center" wrapText="1"/>
    </xf>
    <xf numFmtId="164" fontId="13" fillId="6" borderId="141" xfId="0" applyNumberFormat="1" applyFont="1" applyFill="1" applyBorder="1" applyAlignment="1">
      <alignment vertical="center"/>
    </xf>
    <xf numFmtId="164" fontId="13" fillId="6" borderId="143" xfId="0" applyNumberFormat="1" applyFont="1" applyFill="1" applyBorder="1" applyAlignment="1">
      <alignment vertical="center"/>
    </xf>
    <xf numFmtId="0" fontId="30" fillId="4" borderId="54" xfId="0" applyFont="1" applyFill="1" applyBorder="1" applyAlignment="1">
      <alignment horizontal="left" vertical="center" wrapText="1"/>
    </xf>
    <xf numFmtId="166" fontId="13" fillId="6" borderId="114" xfId="0" applyNumberFormat="1" applyFont="1" applyFill="1" applyBorder="1" applyAlignment="1">
      <alignment vertical="center"/>
    </xf>
    <xf numFmtId="166" fontId="13" fillId="6" borderId="115" xfId="0" applyNumberFormat="1" applyFont="1" applyFill="1" applyBorder="1" applyAlignment="1">
      <alignment vertical="center"/>
    </xf>
    <xf numFmtId="166" fontId="13" fillId="6" borderId="118" xfId="0" applyNumberFormat="1" applyFont="1" applyFill="1" applyBorder="1" applyAlignment="1">
      <alignment vertical="center"/>
    </xf>
    <xf numFmtId="166" fontId="13" fillId="6" borderId="118" xfId="0" applyNumberFormat="1" applyFont="1" applyFill="1" applyBorder="1" applyAlignment="1">
      <alignment horizontal="right" vertical="center"/>
    </xf>
    <xf numFmtId="166" fontId="13" fillId="6" borderId="1124" xfId="0" applyNumberFormat="1" applyFont="1" applyFill="1" applyBorder="1" applyAlignment="1">
      <alignment vertical="center"/>
    </xf>
    <xf numFmtId="166" fontId="23" fillId="6" borderId="115" xfId="0" applyNumberFormat="1" applyFont="1" applyFill="1" applyBorder="1" applyAlignment="1">
      <alignment horizontal="right" vertical="center"/>
    </xf>
    <xf numFmtId="0" fontId="22" fillId="0" borderId="330" xfId="0" applyFont="1" applyBorder="1" applyAlignment="1">
      <alignment vertical="center"/>
    </xf>
    <xf numFmtId="0" fontId="13" fillId="0" borderId="244" xfId="0" applyFont="1" applyBorder="1" applyAlignment="1">
      <alignment horizontal="left" vertical="center"/>
    </xf>
    <xf numFmtId="164" fontId="13" fillId="6" borderId="114" xfId="0" applyNumberFormat="1" applyFont="1" applyFill="1" applyBorder="1" applyAlignment="1">
      <alignment horizontal="right" vertical="center"/>
    </xf>
    <xf numFmtId="164" fontId="13" fillId="6" borderId="115" xfId="0" applyNumberFormat="1" applyFont="1" applyFill="1" applyBorder="1" applyAlignment="1">
      <alignment horizontal="right" vertical="center"/>
    </xf>
    <xf numFmtId="0" fontId="22" fillId="0" borderId="116" xfId="0" applyFont="1" applyBorder="1" applyAlignment="1">
      <alignment vertical="center"/>
    </xf>
    <xf numFmtId="9" fontId="13" fillId="6" borderId="114" xfId="0" applyNumberFormat="1" applyFont="1" applyFill="1" applyBorder="1" applyAlignment="1">
      <alignment vertical="center"/>
    </xf>
    <xf numFmtId="164" fontId="13" fillId="6" borderId="118" xfId="0" applyNumberFormat="1" applyFont="1" applyFill="1" applyBorder="1" applyAlignment="1">
      <alignment vertical="center"/>
    </xf>
    <xf numFmtId="164" fontId="13" fillId="6" borderId="119" xfId="0" applyNumberFormat="1" applyFont="1" applyFill="1" applyBorder="1" applyAlignment="1">
      <alignment horizontal="right" vertical="center"/>
    </xf>
    <xf numFmtId="9" fontId="13" fillId="6" borderId="118" xfId="0" applyNumberFormat="1" applyFont="1" applyFill="1" applyBorder="1" applyAlignment="1">
      <alignment vertical="center"/>
    </xf>
    <xf numFmtId="164" fontId="23" fillId="6" borderId="115" xfId="0" applyNumberFormat="1" applyFont="1" applyFill="1" applyBorder="1" applyAlignment="1">
      <alignment vertical="center"/>
    </xf>
    <xf numFmtId="0" fontId="2" fillId="2" borderId="1043" xfId="0" applyFont="1" applyFill="1" applyBorder="1" applyAlignment="1">
      <alignment horizontal="center" vertical="center" wrapText="1"/>
    </xf>
    <xf numFmtId="164" fontId="13" fillId="0" borderId="126" xfId="0" applyNumberFormat="1" applyFont="1" applyBorder="1" applyAlignment="1">
      <alignment vertical="center"/>
    </xf>
    <xf numFmtId="164" fontId="13" fillId="6" borderId="134" xfId="0" applyNumberFormat="1" applyFont="1" applyFill="1" applyBorder="1" applyAlignment="1">
      <alignment vertical="center"/>
    </xf>
    <xf numFmtId="164" fontId="13" fillId="0" borderId="129" xfId="0" applyNumberFormat="1" applyFont="1" applyBorder="1" applyAlignment="1">
      <alignment vertical="center"/>
    </xf>
    <xf numFmtId="164" fontId="23" fillId="0" borderId="132" xfId="0" applyNumberFormat="1" applyFont="1" applyBorder="1" applyAlignment="1">
      <alignment vertical="center"/>
    </xf>
    <xf numFmtId="164" fontId="13" fillId="0" borderId="4" xfId="0" applyNumberFormat="1" applyFont="1" applyBorder="1" applyAlignment="1">
      <alignment vertical="center"/>
    </xf>
    <xf numFmtId="164" fontId="23" fillId="0" borderId="140" xfId="0" applyNumberFormat="1" applyFont="1" applyBorder="1" applyAlignment="1">
      <alignment vertical="center"/>
    </xf>
    <xf numFmtId="164" fontId="23" fillId="6" borderId="135" xfId="0" applyNumberFormat="1" applyFont="1" applyFill="1" applyBorder="1" applyAlignment="1">
      <alignment vertical="center"/>
    </xf>
    <xf numFmtId="164" fontId="23" fillId="6" borderId="136" xfId="0" applyNumberFormat="1" applyFont="1" applyFill="1" applyBorder="1" applyAlignment="1">
      <alignment vertical="center"/>
    </xf>
    <xf numFmtId="164" fontId="23" fillId="6" borderId="140" xfId="0" applyNumberFormat="1" applyFont="1" applyFill="1" applyBorder="1" applyAlignment="1">
      <alignment vertical="center"/>
    </xf>
    <xf numFmtId="164" fontId="13" fillId="0" borderId="139" xfId="0" applyNumberFormat="1" applyFont="1" applyBorder="1" applyAlignment="1">
      <alignment horizontal="right" vertical="center"/>
    </xf>
    <xf numFmtId="164" fontId="20" fillId="6" borderId="118" xfId="0" applyNumberFormat="1" applyFont="1" applyFill="1" applyBorder="1" applyAlignment="1">
      <alignment horizontal="right" vertical="center"/>
    </xf>
    <xf numFmtId="164" fontId="13" fillId="6" borderId="118" xfId="0" applyNumberFormat="1" applyFont="1" applyFill="1" applyBorder="1" applyAlignment="1">
      <alignment horizontal="right" vertical="center"/>
    </xf>
    <xf numFmtId="164" fontId="23" fillId="6" borderId="115" xfId="0" applyNumberFormat="1" applyFont="1" applyFill="1" applyBorder="1" applyAlignment="1">
      <alignment horizontal="right" vertical="center"/>
    </xf>
    <xf numFmtId="0" fontId="20" fillId="6" borderId="54" xfId="0" applyFont="1" applyFill="1" applyBorder="1" applyAlignment="1">
      <alignment vertical="center" wrapText="1"/>
    </xf>
    <xf numFmtId="0" fontId="13" fillId="6" borderId="54" xfId="0" applyFont="1" applyFill="1" applyBorder="1" applyAlignment="1">
      <alignment vertical="center" wrapText="1"/>
    </xf>
    <xf numFmtId="3" fontId="26" fillId="6" borderId="134" xfId="0" applyNumberFormat="1" applyFont="1" applyFill="1" applyBorder="1" applyAlignment="1">
      <alignment horizontal="right" vertical="center"/>
    </xf>
    <xf numFmtId="3" fontId="23" fillId="0" borderId="140" xfId="0" applyNumberFormat="1" applyFont="1" applyBorder="1" applyAlignment="1">
      <alignment horizontal="right" vertical="center"/>
    </xf>
    <xf numFmtId="3" fontId="23" fillId="0" borderId="4" xfId="0" applyNumberFormat="1" applyFont="1" applyBorder="1" applyAlignment="1">
      <alignment horizontal="right" vertical="center"/>
    </xf>
    <xf numFmtId="4" fontId="23" fillId="0" borderId="4" xfId="0" applyNumberFormat="1" applyFont="1" applyBorder="1" applyAlignment="1">
      <alignment horizontal="right" vertical="center"/>
    </xf>
    <xf numFmtId="167" fontId="21" fillId="6" borderId="54" xfId="0" applyNumberFormat="1" applyFont="1" applyFill="1" applyBorder="1"/>
    <xf numFmtId="3" fontId="23" fillId="0" borderId="95" xfId="0" applyNumberFormat="1" applyFont="1" applyBorder="1" applyAlignment="1">
      <alignment horizontal="right" vertical="center"/>
    </xf>
    <xf numFmtId="0" fontId="18" fillId="5" borderId="54" xfId="0" applyFont="1" applyFill="1" applyBorder="1" applyAlignment="1">
      <alignment horizontal="left" vertical="center" wrapText="1"/>
    </xf>
    <xf numFmtId="3" fontId="13" fillId="0" borderId="139" xfId="0" applyNumberFormat="1" applyFont="1" applyBorder="1" applyAlignment="1">
      <alignment vertical="center"/>
    </xf>
    <xf numFmtId="166" fontId="20" fillId="6" borderId="115" xfId="0" applyNumberFormat="1" applyFont="1" applyFill="1" applyBorder="1" applyAlignment="1">
      <alignment vertical="center"/>
    </xf>
    <xf numFmtId="0" fontId="24" fillId="4" borderId="54" xfId="0" applyFont="1" applyFill="1" applyBorder="1" applyAlignment="1">
      <alignment horizontal="center" vertical="center"/>
    </xf>
    <xf numFmtId="0" fontId="1" fillId="2" borderId="1043" xfId="0" applyFont="1" applyFill="1" applyBorder="1" applyAlignment="1">
      <alignment horizontal="center" vertical="center"/>
    </xf>
    <xf numFmtId="0" fontId="1" fillId="2" borderId="990" xfId="0" applyFont="1" applyFill="1" applyBorder="1" applyAlignment="1">
      <alignment horizontal="center" vertical="center"/>
    </xf>
    <xf numFmtId="164" fontId="23" fillId="0" borderId="151" xfId="0" applyNumberFormat="1" applyFont="1" applyBorder="1" applyAlignment="1">
      <alignment horizontal="right" vertical="center"/>
    </xf>
    <xf numFmtId="3" fontId="20" fillId="6" borderId="334" xfId="0" applyNumberFormat="1" applyFont="1" applyFill="1" applyBorder="1" applyAlignment="1">
      <alignment vertical="center"/>
    </xf>
    <xf numFmtId="3" fontId="20" fillId="6" borderId="118" xfId="0" applyNumberFormat="1" applyFont="1" applyFill="1" applyBorder="1" applyAlignment="1">
      <alignment vertical="center"/>
    </xf>
    <xf numFmtId="164" fontId="20" fillId="6" borderId="1127" xfId="0" applyNumberFormat="1" applyFont="1" applyFill="1" applyBorder="1" applyAlignment="1">
      <alignment horizontal="right" vertical="center"/>
    </xf>
    <xf numFmtId="3" fontId="13" fillId="6" borderId="118" xfId="0" applyNumberFormat="1" applyFont="1" applyFill="1" applyBorder="1" applyAlignment="1">
      <alignment vertical="center"/>
    </xf>
    <xf numFmtId="0" fontId="20" fillId="0" borderId="187" xfId="0" applyFont="1" applyBorder="1"/>
    <xf numFmtId="3" fontId="33" fillId="0" borderId="161" xfId="0" applyNumberFormat="1" applyFont="1" applyBorder="1"/>
    <xf numFmtId="3" fontId="33" fillId="0" borderId="970" xfId="0" applyNumberFormat="1" applyFont="1" applyBorder="1"/>
    <xf numFmtId="3" fontId="13" fillId="0" borderId="172" xfId="0" applyNumberFormat="1" applyFont="1" applyBorder="1" applyAlignment="1">
      <alignment vertical="center"/>
    </xf>
    <xf numFmtId="3" fontId="20" fillId="0" borderId="172" xfId="0" applyNumberFormat="1" applyFont="1" applyBorder="1"/>
    <xf numFmtId="3" fontId="20" fillId="0" borderId="970" xfId="0" applyNumberFormat="1" applyFont="1" applyBorder="1"/>
    <xf numFmtId="3" fontId="20" fillId="6" borderId="1038" xfId="0" applyNumberFormat="1" applyFont="1" applyFill="1" applyBorder="1"/>
    <xf numFmtId="0" fontId="21" fillId="4" borderId="54" xfId="0" applyFont="1" applyFill="1" applyBorder="1"/>
    <xf numFmtId="3" fontId="13" fillId="4" borderId="54" xfId="0" applyNumberFormat="1" applyFont="1" applyFill="1" applyBorder="1" applyAlignment="1">
      <alignment vertical="center"/>
    </xf>
    <xf numFmtId="4" fontId="20" fillId="6" borderId="174" xfId="0" applyNumberFormat="1" applyFont="1" applyFill="1" applyBorder="1" applyAlignment="1">
      <alignment horizontal="right" vertical="center"/>
    </xf>
    <xf numFmtId="166" fontId="20" fillId="6" borderId="118" xfId="0" applyNumberFormat="1" applyFont="1" applyFill="1" applyBorder="1" applyAlignment="1">
      <alignment vertical="center"/>
    </xf>
    <xf numFmtId="0" fontId="37" fillId="6" borderId="54" xfId="0" applyFont="1" applyFill="1" applyBorder="1"/>
    <xf numFmtId="0" fontId="1" fillId="6" borderId="54" xfId="0" applyFont="1" applyFill="1" applyBorder="1" applyAlignment="1">
      <alignment horizontal="center" vertical="center"/>
    </xf>
    <xf numFmtId="0" fontId="38" fillId="6" borderId="54" xfId="0" applyFont="1" applyFill="1" applyBorder="1"/>
    <xf numFmtId="3" fontId="20" fillId="0" borderId="185" xfId="0" applyNumberFormat="1" applyFont="1" applyBorder="1"/>
    <xf numFmtId="3" fontId="20" fillId="0" borderId="186" xfId="0" applyNumberFormat="1" applyFont="1" applyBorder="1"/>
    <xf numFmtId="3" fontId="20" fillId="0" borderId="187" xfId="0" applyNumberFormat="1" applyFont="1" applyBorder="1"/>
    <xf numFmtId="3" fontId="20" fillId="0" borderId="522" xfId="0" applyNumberFormat="1" applyFont="1" applyBorder="1"/>
    <xf numFmtId="3" fontId="26" fillId="0" borderId="185" xfId="0" applyNumberFormat="1" applyFont="1" applyBorder="1"/>
    <xf numFmtId="3" fontId="26" fillId="0" borderId="186" xfId="0" applyNumberFormat="1" applyFont="1" applyBorder="1"/>
    <xf numFmtId="3" fontId="26" fillId="0" borderId="187" xfId="0" applyNumberFormat="1" applyFont="1" applyBorder="1"/>
    <xf numFmtId="9" fontId="20" fillId="0" borderId="173" xfId="0" applyNumberFormat="1" applyFont="1" applyBorder="1"/>
    <xf numFmtId="166" fontId="23" fillId="6" borderId="115" xfId="0" applyNumberFormat="1" applyFont="1" applyFill="1" applyBorder="1" applyAlignment="1">
      <alignment vertical="center"/>
    </xf>
    <xf numFmtId="166" fontId="13" fillId="6" borderId="1127" xfId="0" applyNumberFormat="1" applyFont="1" applyFill="1" applyBorder="1" applyAlignment="1">
      <alignment horizontal="right" vertical="center"/>
    </xf>
    <xf numFmtId="166" fontId="20" fillId="6" borderId="114" xfId="0" applyNumberFormat="1" applyFont="1" applyFill="1" applyBorder="1" applyAlignment="1">
      <alignment vertical="center"/>
    </xf>
    <xf numFmtId="166" fontId="20" fillId="6" borderId="1124" xfId="0" applyNumberFormat="1" applyFont="1" applyFill="1" applyBorder="1" applyAlignment="1">
      <alignment vertical="center"/>
    </xf>
    <xf numFmtId="166" fontId="26" fillId="6" borderId="970" xfId="0" applyNumberFormat="1" applyFont="1" applyFill="1" applyBorder="1" applyAlignment="1">
      <alignment vertical="center"/>
    </xf>
    <xf numFmtId="166" fontId="26" fillId="6" borderId="937" xfId="0" applyNumberFormat="1" applyFont="1" applyFill="1" applyBorder="1" applyAlignment="1">
      <alignment vertical="center"/>
    </xf>
    <xf numFmtId="166" fontId="20" fillId="6" borderId="118" xfId="0" applyNumberFormat="1" applyFont="1" applyFill="1" applyBorder="1" applyAlignment="1">
      <alignment horizontal="right" vertical="center"/>
    </xf>
    <xf numFmtId="166" fontId="26" fillId="6" borderId="115" xfId="0" applyNumberFormat="1" applyFont="1" applyFill="1" applyBorder="1" applyAlignment="1">
      <alignment vertical="center"/>
    </xf>
    <xf numFmtId="0" fontId="1" fillId="2" borderId="77" xfId="0" applyFont="1" applyFill="1" applyBorder="1" applyAlignment="1">
      <alignment horizontal="center" vertical="center"/>
    </xf>
    <xf numFmtId="164" fontId="13" fillId="0" borderId="197" xfId="0" applyNumberFormat="1" applyFont="1" applyBorder="1" applyAlignment="1">
      <alignment vertical="center"/>
    </xf>
    <xf numFmtId="0" fontId="45" fillId="5" borderId="54" xfId="0" applyFont="1" applyFill="1" applyBorder="1" applyAlignment="1">
      <alignment vertical="center"/>
    </xf>
    <xf numFmtId="3" fontId="29" fillId="0" borderId="115" xfId="0" applyNumberFormat="1" applyFont="1" applyBorder="1" applyAlignment="1">
      <alignment vertical="center"/>
    </xf>
    <xf numFmtId="166" fontId="20" fillId="6" borderId="1093" xfId="0" applyNumberFormat="1" applyFont="1" applyFill="1" applyBorder="1" applyAlignment="1">
      <alignment vertical="center"/>
    </xf>
    <xf numFmtId="166" fontId="20" fillId="6" borderId="481" xfId="0" applyNumberFormat="1" applyFont="1" applyFill="1" applyBorder="1" applyAlignment="1">
      <alignment vertical="center"/>
    </xf>
    <xf numFmtId="166" fontId="13" fillId="6" borderId="520" xfId="0" applyNumberFormat="1" applyFont="1" applyFill="1" applyBorder="1" applyAlignment="1">
      <alignment vertical="center"/>
    </xf>
    <xf numFmtId="166" fontId="13" fillId="6" borderId="520" xfId="0" applyNumberFormat="1" applyFont="1" applyFill="1" applyBorder="1" applyAlignment="1">
      <alignment horizontal="right" vertical="center"/>
    </xf>
    <xf numFmtId="166" fontId="20" fillId="6" borderId="481" xfId="0" applyNumberFormat="1" applyFont="1" applyFill="1" applyBorder="1" applyAlignment="1">
      <alignment horizontal="right" vertical="center"/>
    </xf>
    <xf numFmtId="166" fontId="13" fillId="0" borderId="954" xfId="0" applyNumberFormat="1" applyFont="1" applyBorder="1" applyAlignment="1">
      <alignment vertical="center"/>
    </xf>
    <xf numFmtId="166" fontId="23" fillId="0" borderId="970" xfId="0" applyNumberFormat="1" applyFont="1" applyBorder="1" applyAlignment="1">
      <alignment vertical="center"/>
    </xf>
    <xf numFmtId="166" fontId="13" fillId="4" borderId="115" xfId="0" applyNumberFormat="1" applyFont="1" applyFill="1" applyBorder="1" applyAlignment="1">
      <alignment vertical="center"/>
    </xf>
    <xf numFmtId="0" fontId="13" fillId="4" borderId="213" xfId="0" applyFont="1" applyFill="1" applyBorder="1" applyAlignment="1">
      <alignment vertical="center"/>
    </xf>
    <xf numFmtId="0" fontId="13" fillId="6" borderId="213" xfId="0" applyFont="1" applyFill="1" applyBorder="1" applyAlignment="1">
      <alignment vertical="center"/>
    </xf>
    <xf numFmtId="0" fontId="13" fillId="4" borderId="215" xfId="0" applyFont="1" applyFill="1" applyBorder="1" applyAlignment="1">
      <alignment vertical="center"/>
    </xf>
    <xf numFmtId="0" fontId="10" fillId="6" borderId="215" xfId="0" applyFont="1" applyFill="1" applyBorder="1" applyAlignment="1">
      <alignment vertical="center"/>
    </xf>
    <xf numFmtId="0" fontId="13" fillId="6" borderId="215" xfId="0" applyFont="1" applyFill="1" applyBorder="1" applyAlignment="1">
      <alignment vertical="center"/>
    </xf>
    <xf numFmtId="0" fontId="13" fillId="4" borderId="217" xfId="0" applyFont="1" applyFill="1" applyBorder="1" applyAlignment="1">
      <alignment vertical="center"/>
    </xf>
    <xf numFmtId="0" fontId="13" fillId="6" borderId="217" xfId="0" applyFont="1" applyFill="1" applyBorder="1" applyAlignment="1">
      <alignment vertical="center"/>
    </xf>
    <xf numFmtId="0" fontId="47" fillId="2" borderId="167" xfId="0" applyFont="1" applyFill="1" applyBorder="1" applyAlignment="1">
      <alignment horizontal="center" vertical="center"/>
    </xf>
    <xf numFmtId="0" fontId="49" fillId="0" borderId="330" xfId="0" applyFont="1" applyBorder="1" applyAlignment="1">
      <alignment horizontal="left" vertical="center"/>
    </xf>
    <xf numFmtId="0" fontId="49" fillId="0" borderId="173" xfId="0" applyFont="1" applyBorder="1" applyAlignment="1">
      <alignment horizontal="left" vertical="center"/>
    </xf>
    <xf numFmtId="3" fontId="13" fillId="6" borderId="538" xfId="0" applyNumberFormat="1" applyFont="1" applyFill="1" applyBorder="1" applyAlignment="1">
      <alignment vertical="center"/>
    </xf>
    <xf numFmtId="3" fontId="23" fillId="6" borderId="143" xfId="0" applyNumberFormat="1" applyFont="1" applyFill="1" applyBorder="1" applyAlignment="1">
      <alignment vertical="center"/>
    </xf>
    <xf numFmtId="3" fontId="23" fillId="6" borderId="1107" xfId="0" applyNumberFormat="1" applyFont="1" applyFill="1" applyBorder="1" applyAlignment="1">
      <alignment vertical="center"/>
    </xf>
    <xf numFmtId="3" fontId="23" fillId="6" borderId="720" xfId="0" applyNumberFormat="1" applyFont="1" applyFill="1" applyBorder="1" applyAlignment="1">
      <alignment vertical="center"/>
    </xf>
    <xf numFmtId="3" fontId="29" fillId="6" borderId="5" xfId="0" applyNumberFormat="1" applyFont="1" applyFill="1" applyBorder="1" applyAlignment="1">
      <alignment vertical="center"/>
    </xf>
    <xf numFmtId="3" fontId="29" fillId="6" borderId="130" xfId="0" applyNumberFormat="1" applyFont="1" applyFill="1" applyBorder="1" applyAlignment="1">
      <alignment vertical="center"/>
    </xf>
    <xf numFmtId="3" fontId="29" fillId="6" borderId="82" xfId="0" applyNumberFormat="1" applyFont="1" applyFill="1" applyBorder="1" applyAlignment="1">
      <alignment vertical="center"/>
    </xf>
    <xf numFmtId="3" fontId="29" fillId="6" borderId="132" xfId="0" applyNumberFormat="1" applyFont="1" applyFill="1" applyBorder="1" applyAlignment="1">
      <alignment vertical="center"/>
    </xf>
    <xf numFmtId="3" fontId="29" fillId="6" borderId="95" xfId="0" applyNumberFormat="1" applyFont="1" applyFill="1" applyBorder="1" applyAlignment="1">
      <alignment vertical="center"/>
    </xf>
    <xf numFmtId="3" fontId="23" fillId="0" borderId="143" xfId="0" applyNumberFormat="1" applyFont="1" applyBorder="1" applyAlignment="1">
      <alignment vertical="center"/>
    </xf>
    <xf numFmtId="3" fontId="23" fillId="0" borderId="4" xfId="0" applyNumberFormat="1" applyFont="1" applyBorder="1" applyAlignment="1">
      <alignment vertical="center"/>
    </xf>
    <xf numFmtId="3" fontId="23" fillId="0" borderId="95" xfId="0" applyNumberFormat="1" applyFont="1" applyBorder="1" applyAlignment="1">
      <alignment vertical="center"/>
    </xf>
    <xf numFmtId="0" fontId="47" fillId="2" borderId="354" xfId="0" applyFont="1" applyFill="1" applyBorder="1" applyAlignment="1">
      <alignment horizontal="center" vertical="center"/>
    </xf>
    <xf numFmtId="0" fontId="47" fillId="2" borderId="1041" xfId="0" applyFont="1" applyFill="1" applyBorder="1" applyAlignment="1">
      <alignment horizontal="center" vertical="center"/>
    </xf>
    <xf numFmtId="0" fontId="48" fillId="2" borderId="1041" xfId="0" applyFont="1" applyFill="1" applyBorder="1" applyAlignment="1">
      <alignment horizontal="center" vertical="center"/>
    </xf>
    <xf numFmtId="3" fontId="13" fillId="6" borderId="115" xfId="0" applyNumberFormat="1" applyFont="1" applyFill="1" applyBorder="1" applyAlignment="1">
      <alignment vertical="center"/>
    </xf>
    <xf numFmtId="0" fontId="50" fillId="2" borderId="77" xfId="0" applyFont="1" applyFill="1" applyBorder="1" applyAlignment="1">
      <alignment horizontal="center" vertical="center"/>
    </xf>
    <xf numFmtId="0" fontId="50" fillId="2" borderId="78" xfId="0" applyFont="1" applyFill="1" applyBorder="1" applyAlignment="1">
      <alignment horizontal="center" vertical="center"/>
    </xf>
    <xf numFmtId="0" fontId="50" fillId="2" borderId="1043" xfId="0" applyFont="1" applyFill="1" applyBorder="1" applyAlignment="1">
      <alignment horizontal="center" vertical="center"/>
    </xf>
    <xf numFmtId="0" fontId="48" fillId="2" borderId="167" xfId="0" applyFont="1" applyFill="1" applyBorder="1" applyAlignment="1">
      <alignment horizontal="center" vertical="center"/>
    </xf>
    <xf numFmtId="0" fontId="51" fillId="2" borderId="77" xfId="0" applyFont="1" applyFill="1" applyBorder="1" applyAlignment="1">
      <alignment horizontal="center" vertical="center" wrapText="1"/>
    </xf>
    <xf numFmtId="0" fontId="3" fillId="2" borderId="78" xfId="0" applyFont="1" applyFill="1" applyBorder="1" applyAlignment="1">
      <alignment horizontal="center" vertical="center" wrapText="1"/>
    </xf>
    <xf numFmtId="0" fontId="3" fillId="2" borderId="1043" xfId="0" applyFont="1" applyFill="1" applyBorder="1" applyAlignment="1">
      <alignment horizontal="center" vertical="center" wrapText="1"/>
    </xf>
    <xf numFmtId="164" fontId="13" fillId="0" borderId="2" xfId="0" applyNumberFormat="1" applyFont="1" applyBorder="1" applyAlignment="1">
      <alignment vertical="center"/>
    </xf>
    <xf numFmtId="164" fontId="13" fillId="0" borderId="95" xfId="0" applyNumberFormat="1" applyFont="1" applyBorder="1" applyAlignment="1">
      <alignment vertical="center"/>
    </xf>
    <xf numFmtId="0" fontId="49" fillId="6" borderId="54" xfId="0" applyFont="1" applyFill="1" applyBorder="1" applyAlignment="1">
      <alignment horizontal="left" vertical="center"/>
    </xf>
    <xf numFmtId="10" fontId="49" fillId="6" borderId="54" xfId="0" applyNumberFormat="1" applyFont="1" applyFill="1" applyBorder="1" applyAlignment="1">
      <alignment horizontal="left" vertical="center"/>
    </xf>
    <xf numFmtId="164" fontId="23" fillId="0" borderId="95" xfId="0" applyNumberFormat="1" applyFont="1" applyBorder="1" applyAlignment="1">
      <alignment vertical="center"/>
    </xf>
    <xf numFmtId="3" fontId="13" fillId="0" borderId="2" xfId="0" applyNumberFormat="1" applyFont="1" applyBorder="1" applyAlignment="1">
      <alignment vertical="center"/>
    </xf>
    <xf numFmtId="3" fontId="13" fillId="0" borderId="95" xfId="0" applyNumberFormat="1" applyFont="1" applyBorder="1" applyAlignment="1">
      <alignment vertical="center"/>
    </xf>
    <xf numFmtId="3" fontId="13" fillId="0" borderId="4" xfId="0" applyNumberFormat="1" applyFont="1" applyBorder="1" applyAlignment="1">
      <alignment vertical="center"/>
    </xf>
    <xf numFmtId="3" fontId="23" fillId="0" borderId="903" xfId="0" applyNumberFormat="1" applyFont="1" applyBorder="1" applyAlignment="1">
      <alignment vertical="center"/>
    </xf>
    <xf numFmtId="3" fontId="23" fillId="6" borderId="249" xfId="0" applyNumberFormat="1" applyFont="1" applyFill="1" applyBorder="1" applyAlignment="1">
      <alignment vertical="center"/>
    </xf>
    <xf numFmtId="3" fontId="23" fillId="6" borderId="903" xfId="0" applyNumberFormat="1" applyFont="1" applyFill="1" applyBorder="1" applyAlignment="1">
      <alignment vertical="center"/>
    </xf>
    <xf numFmtId="0" fontId="50" fillId="2" borderId="1043" xfId="0" applyFont="1" applyFill="1" applyBorder="1" applyAlignment="1">
      <alignment horizontal="center" vertical="center" wrapText="1"/>
    </xf>
    <xf numFmtId="164" fontId="13" fillId="6" borderId="114" xfId="0" applyNumberFormat="1" applyFont="1" applyFill="1" applyBorder="1" applyAlignment="1">
      <alignment vertical="center"/>
    </xf>
    <xf numFmtId="164" fontId="20" fillId="6" borderId="114" xfId="0" applyNumberFormat="1" applyFont="1" applyFill="1" applyBorder="1" applyAlignment="1">
      <alignment vertical="center"/>
    </xf>
    <xf numFmtId="164" fontId="13" fillId="6" borderId="115" xfId="0" applyNumberFormat="1" applyFont="1" applyFill="1" applyBorder="1" applyAlignment="1">
      <alignment vertical="center"/>
    </xf>
    <xf numFmtId="164" fontId="20" fillId="6" borderId="115" xfId="0" applyNumberFormat="1" applyFont="1" applyFill="1" applyBorder="1" applyAlignment="1">
      <alignment vertical="center"/>
    </xf>
    <xf numFmtId="164" fontId="20" fillId="6" borderId="54" xfId="0" applyNumberFormat="1" applyFont="1" applyFill="1" applyBorder="1" applyAlignment="1">
      <alignment horizontal="left" vertical="center"/>
    </xf>
    <xf numFmtId="164" fontId="13" fillId="6" borderId="736" xfId="0" applyNumberFormat="1" applyFont="1" applyFill="1" applyBorder="1" applyAlignment="1">
      <alignment vertical="center"/>
    </xf>
    <xf numFmtId="164" fontId="20" fillId="6" borderId="118" xfId="0" applyNumberFormat="1" applyFont="1" applyFill="1" applyBorder="1" applyAlignment="1">
      <alignment vertical="center"/>
    </xf>
    <xf numFmtId="164" fontId="20" fillId="6" borderId="736" xfId="0" applyNumberFormat="1" applyFont="1" applyFill="1" applyBorder="1" applyAlignment="1">
      <alignment vertical="center"/>
    </xf>
    <xf numFmtId="164" fontId="13" fillId="6" borderId="244" xfId="0" applyNumberFormat="1" applyFont="1" applyFill="1" applyBorder="1" applyAlignment="1">
      <alignment vertical="center"/>
    </xf>
    <xf numFmtId="164" fontId="23" fillId="4" borderId="249" xfId="0" applyNumberFormat="1" applyFont="1" applyFill="1" applyBorder="1" applyAlignment="1">
      <alignment vertical="center"/>
    </xf>
    <xf numFmtId="164" fontId="23" fillId="0" borderId="918" xfId="0" applyNumberFormat="1" applyFont="1" applyBorder="1" applyAlignment="1">
      <alignment vertical="center"/>
    </xf>
    <xf numFmtId="164" fontId="23" fillId="6" borderId="244" xfId="0" applyNumberFormat="1" applyFont="1" applyFill="1" applyBorder="1" applyAlignment="1">
      <alignment vertical="center"/>
    </xf>
    <xf numFmtId="164" fontId="23" fillId="6" borderId="736" xfId="0" applyNumberFormat="1" applyFont="1" applyFill="1" applyBorder="1" applyAlignment="1">
      <alignment vertical="center"/>
    </xf>
    <xf numFmtId="164" fontId="26" fillId="6" borderId="118" xfId="0" applyNumberFormat="1" applyFont="1" applyFill="1" applyBorder="1" applyAlignment="1">
      <alignment vertical="center"/>
    </xf>
    <xf numFmtId="164" fontId="26" fillId="6" borderId="736" xfId="0" applyNumberFormat="1" applyFont="1" applyFill="1" applyBorder="1" applyAlignment="1">
      <alignment vertical="center"/>
    </xf>
    <xf numFmtId="166" fontId="13" fillId="6" borderId="331" xfId="0" applyNumberFormat="1" applyFont="1" applyFill="1" applyBorder="1" applyAlignment="1">
      <alignment vertical="center"/>
    </xf>
    <xf numFmtId="166" fontId="13" fillId="6" borderId="481" xfId="0" applyNumberFormat="1" applyFont="1" applyFill="1" applyBorder="1" applyAlignment="1">
      <alignment horizontal="right" vertical="center"/>
    </xf>
    <xf numFmtId="0" fontId="47" fillId="2" borderId="1043" xfId="0" applyFont="1" applyFill="1" applyBorder="1" applyAlignment="1">
      <alignment horizontal="center" vertical="center"/>
    </xf>
    <xf numFmtId="166" fontId="13" fillId="6" borderId="1015" xfId="0" applyNumberFormat="1" applyFont="1" applyFill="1" applyBorder="1" applyAlignment="1">
      <alignment vertical="center"/>
    </xf>
    <xf numFmtId="166" fontId="13" fillId="6" borderId="429" xfId="0" applyNumberFormat="1" applyFont="1" applyFill="1" applyBorder="1" applyAlignment="1">
      <alignment vertical="center"/>
    </xf>
    <xf numFmtId="166" fontId="13" fillId="6" borderId="956" xfId="0" applyNumberFormat="1" applyFont="1" applyFill="1" applyBorder="1" applyAlignment="1">
      <alignment vertical="center"/>
    </xf>
    <xf numFmtId="166" fontId="13" fillId="6" borderId="377" xfId="0" applyNumberFormat="1" applyFont="1" applyFill="1" applyBorder="1" applyAlignment="1">
      <alignment horizontal="right" vertical="center"/>
    </xf>
    <xf numFmtId="166" fontId="13" fillId="6" borderId="1121" xfId="0" applyNumberFormat="1" applyFont="1" applyFill="1" applyBorder="1" applyAlignment="1">
      <alignment horizontal="right" vertical="center"/>
    </xf>
    <xf numFmtId="166" fontId="13" fillId="6" borderId="244" xfId="0" applyNumberFormat="1" applyFont="1" applyFill="1" applyBorder="1" applyAlignment="1">
      <alignment horizontal="right" vertical="center"/>
    </xf>
    <xf numFmtId="166" fontId="23" fillId="6" borderId="429" xfId="0" applyNumberFormat="1" applyFont="1" applyFill="1" applyBorder="1" applyAlignment="1">
      <alignment vertical="center"/>
    </xf>
    <xf numFmtId="166" fontId="23" fillId="6" borderId="956" xfId="0" applyNumberFormat="1" applyFont="1" applyFill="1" applyBorder="1" applyAlignment="1">
      <alignment horizontal="right" vertical="center"/>
    </xf>
    <xf numFmtId="164" fontId="13" fillId="6" borderId="1127" xfId="0" applyNumberFormat="1" applyFont="1" applyFill="1" applyBorder="1" applyAlignment="1">
      <alignment vertical="center"/>
    </xf>
    <xf numFmtId="164" fontId="13" fillId="6" borderId="1127" xfId="0" applyNumberFormat="1" applyFont="1" applyFill="1" applyBorder="1" applyAlignment="1">
      <alignment horizontal="right" vertical="center"/>
    </xf>
    <xf numFmtId="0" fontId="47" fillId="2" borderId="77" xfId="0" applyFont="1" applyFill="1" applyBorder="1" applyAlignment="1">
      <alignment horizontal="center" vertical="center"/>
    </xf>
    <xf numFmtId="0" fontId="47" fillId="2" borderId="78" xfId="0" applyFont="1" applyFill="1" applyBorder="1" applyAlignment="1">
      <alignment horizontal="center" vertical="center"/>
    </xf>
    <xf numFmtId="9" fontId="13" fillId="0" borderId="4" xfId="0" applyNumberFormat="1" applyFont="1" applyBorder="1" applyAlignment="1">
      <alignment vertical="center"/>
    </xf>
    <xf numFmtId="164" fontId="13" fillId="0" borderId="143" xfId="0" applyNumberFormat="1" applyFont="1" applyBorder="1" applyAlignment="1">
      <alignment vertical="center"/>
    </xf>
    <xf numFmtId="164" fontId="13" fillId="0" borderId="396" xfId="0" applyNumberFormat="1" applyFont="1" applyBorder="1" applyAlignment="1">
      <alignment vertical="center"/>
    </xf>
    <xf numFmtId="164" fontId="13" fillId="0" borderId="293" xfId="0" applyNumberFormat="1" applyFont="1" applyBorder="1" applyAlignment="1">
      <alignment vertical="center"/>
    </xf>
    <xf numFmtId="164" fontId="20" fillId="6" borderId="842" xfId="0" applyNumberFormat="1" applyFont="1" applyFill="1" applyBorder="1" applyAlignment="1">
      <alignment vertical="center"/>
    </xf>
    <xf numFmtId="164" fontId="20" fillId="6" borderId="502" xfId="0" applyNumberFormat="1" applyFont="1" applyFill="1" applyBorder="1" applyAlignment="1">
      <alignment vertical="center"/>
    </xf>
    <xf numFmtId="164" fontId="20" fillId="6" borderId="141" xfId="0" applyNumberFormat="1" applyFont="1" applyFill="1" applyBorder="1" applyAlignment="1">
      <alignment vertical="center"/>
    </xf>
    <xf numFmtId="164" fontId="20" fillId="6" borderId="142" xfId="0" applyNumberFormat="1" applyFont="1" applyFill="1" applyBorder="1" applyAlignment="1">
      <alignment vertical="center"/>
    </xf>
    <xf numFmtId="164" fontId="20" fillId="6" borderId="143" xfId="0" applyNumberFormat="1" applyFont="1" applyFill="1" applyBorder="1" applyAlignment="1">
      <alignment vertical="center"/>
    </xf>
    <xf numFmtId="164" fontId="13" fillId="0" borderId="291" xfId="0" applyNumberFormat="1" applyFont="1" applyBorder="1" applyAlignment="1">
      <alignment horizontal="right"/>
    </xf>
    <xf numFmtId="164" fontId="13" fillId="0" borderId="954" xfId="0" applyNumberFormat="1" applyFont="1" applyBorder="1" applyAlignment="1">
      <alignment horizontal="right"/>
    </xf>
    <xf numFmtId="0" fontId="30" fillId="0" borderId="943" xfId="0" applyFont="1" applyBorder="1" applyAlignment="1">
      <alignment horizontal="left" vertical="center"/>
    </xf>
    <xf numFmtId="164" fontId="53" fillId="6" borderId="54" xfId="0" applyNumberFormat="1" applyFont="1" applyFill="1" applyBorder="1" applyAlignment="1">
      <alignment horizontal="right" vertical="center"/>
    </xf>
    <xf numFmtId="164" fontId="52" fillId="6" borderId="54" xfId="0" applyNumberFormat="1" applyFont="1" applyFill="1" applyBorder="1" applyAlignment="1">
      <alignment horizontal="right" vertical="center"/>
    </xf>
    <xf numFmtId="164" fontId="13" fillId="0" borderId="294" xfId="0" applyNumberFormat="1" applyFont="1" applyBorder="1" applyAlignment="1">
      <alignment vertical="center"/>
    </xf>
    <xf numFmtId="164" fontId="13" fillId="0" borderId="973" xfId="0" applyNumberFormat="1" applyFont="1" applyBorder="1" applyAlignment="1">
      <alignment horizontal="right" vertical="center"/>
    </xf>
    <xf numFmtId="164" fontId="13" fillId="0" borderId="244" xfId="0" applyNumberFormat="1" applyFont="1" applyBorder="1" applyAlignment="1">
      <alignment horizontal="right" vertical="center"/>
    </xf>
    <xf numFmtId="164" fontId="23" fillId="0" borderId="246" xfId="0" applyNumberFormat="1" applyFont="1" applyBorder="1" applyAlignment="1">
      <alignment horizontal="right" vertical="center"/>
    </xf>
    <xf numFmtId="0" fontId="54" fillId="2" borderId="354" xfId="0" applyFont="1" applyFill="1" applyBorder="1" applyAlignment="1">
      <alignment horizontal="center" vertical="center"/>
    </xf>
    <xf numFmtId="164" fontId="13" fillId="0" borderId="129" xfId="0" applyNumberFormat="1" applyFont="1" applyBorder="1" applyAlignment="1">
      <alignment horizontal="right" vertical="center"/>
    </xf>
    <xf numFmtId="164" fontId="13" fillId="0" borderId="4" xfId="0" applyNumberFormat="1" applyFont="1" applyBorder="1" applyAlignment="1">
      <alignment horizontal="right" vertical="center"/>
    </xf>
    <xf numFmtId="164" fontId="23" fillId="0" borderId="132" xfId="0" applyNumberFormat="1" applyFont="1" applyBorder="1" applyAlignment="1">
      <alignment horizontal="right" vertical="center"/>
    </xf>
    <xf numFmtId="164" fontId="23" fillId="0" borderId="95" xfId="0" applyNumberFormat="1" applyFont="1" applyBorder="1" applyAlignment="1">
      <alignment horizontal="right" vertical="center"/>
    </xf>
    <xf numFmtId="0" fontId="21" fillId="0" borderId="943" xfId="0" applyFont="1" applyBorder="1"/>
    <xf numFmtId="3" fontId="23" fillId="0" borderId="143" xfId="0" applyNumberFormat="1" applyFont="1" applyBorder="1" applyAlignment="1">
      <alignment horizontal="right" vertical="center"/>
    </xf>
    <xf numFmtId="3" fontId="20" fillId="6" borderId="141" xfId="0" applyNumberFormat="1" applyFont="1" applyFill="1" applyBorder="1" applyAlignment="1">
      <alignment horizontal="right" vertical="center"/>
    </xf>
    <xf numFmtId="3" fontId="20" fillId="6" borderId="142" xfId="0" applyNumberFormat="1" applyFont="1" applyFill="1" applyBorder="1" applyAlignment="1">
      <alignment horizontal="right" vertical="center"/>
    </xf>
    <xf numFmtId="3" fontId="26" fillId="6" borderId="143" xfId="0" applyNumberFormat="1" applyFont="1" applyFill="1" applyBorder="1" applyAlignment="1">
      <alignment horizontal="right" vertical="center"/>
    </xf>
    <xf numFmtId="4" fontId="13" fillId="0" borderId="4" xfId="0" applyNumberFormat="1" applyFont="1" applyBorder="1" applyAlignment="1">
      <alignment vertical="center"/>
    </xf>
    <xf numFmtId="4" fontId="13" fillId="0" borderId="95" xfId="0" applyNumberFormat="1" applyFont="1" applyBorder="1" applyAlignment="1">
      <alignment vertical="center"/>
    </xf>
    <xf numFmtId="166" fontId="20" fillId="6" borderId="115" xfId="0" applyNumberFormat="1" applyFont="1" applyFill="1" applyBorder="1" applyAlignment="1">
      <alignment horizontal="right" vertical="center"/>
    </xf>
    <xf numFmtId="164" fontId="13" fillId="0" borderId="954" xfId="0" applyNumberFormat="1" applyFont="1" applyBorder="1" applyAlignment="1">
      <alignment vertical="center"/>
    </xf>
    <xf numFmtId="164" fontId="13" fillId="0" borderId="319" xfId="0" applyNumberFormat="1" applyFont="1" applyBorder="1" applyAlignment="1">
      <alignment vertical="center"/>
    </xf>
    <xf numFmtId="164" fontId="13" fillId="0" borderId="269" xfId="0" applyNumberFormat="1" applyFont="1" applyBorder="1" applyAlignment="1">
      <alignment vertical="center"/>
    </xf>
    <xf numFmtId="164" fontId="13" fillId="0" borderId="244" xfId="0" applyNumberFormat="1" applyFont="1" applyBorder="1" applyAlignment="1">
      <alignment vertical="center"/>
    </xf>
    <xf numFmtId="164" fontId="23" fillId="0" borderId="970" xfId="0" applyNumberFormat="1" applyFont="1" applyBorder="1" applyAlignment="1">
      <alignment vertical="center"/>
    </xf>
    <xf numFmtId="164" fontId="23" fillId="0" borderId="173" xfId="0" applyNumberFormat="1" applyFont="1" applyBorder="1" applyAlignment="1">
      <alignment vertical="center"/>
    </xf>
    <xf numFmtId="3" fontId="13" fillId="6" borderId="954" xfId="0" applyNumberFormat="1" applyFont="1" applyFill="1" applyBorder="1" applyAlignment="1">
      <alignment vertical="center"/>
    </xf>
    <xf numFmtId="3" fontId="13" fillId="6" borderId="118" xfId="0" applyNumberFormat="1" applyFont="1" applyFill="1" applyBorder="1" applyAlignment="1">
      <alignment horizontal="right" vertical="center"/>
    </xf>
    <xf numFmtId="3" fontId="23" fillId="6" borderId="118" xfId="0" applyNumberFormat="1" applyFont="1" applyFill="1" applyBorder="1" applyAlignment="1">
      <alignment vertical="center"/>
    </xf>
    <xf numFmtId="3" fontId="29" fillId="6" borderId="331" xfId="0" applyNumberFormat="1" applyFont="1" applyFill="1" applyBorder="1" applyAlignment="1">
      <alignment vertical="center"/>
    </xf>
    <xf numFmtId="3" fontId="29" fillId="6" borderId="1127" xfId="0" applyNumberFormat="1" applyFont="1" applyFill="1" applyBorder="1" applyAlignment="1">
      <alignment horizontal="right" vertical="center"/>
    </xf>
    <xf numFmtId="3" fontId="29" fillId="0" borderId="331" xfId="0" applyNumberFormat="1" applyFont="1" applyBorder="1" applyAlignment="1">
      <alignment vertical="center"/>
    </xf>
    <xf numFmtId="3" fontId="13" fillId="0" borderId="333" xfId="0" applyNumberFormat="1" applyFont="1" applyBorder="1" applyAlignment="1">
      <alignment horizontal="right" vertical="center"/>
    </xf>
    <xf numFmtId="0" fontId="30" fillId="6" borderId="54" xfId="0" applyFont="1" applyFill="1" applyBorder="1" applyAlignment="1">
      <alignment horizontal="left" vertical="center" wrapText="1"/>
    </xf>
    <xf numFmtId="0" fontId="47" fillId="2" borderId="1042" xfId="0" applyFont="1" applyFill="1" applyBorder="1" applyAlignment="1">
      <alignment horizontal="center" vertical="center"/>
    </xf>
    <xf numFmtId="3" fontId="13" fillId="0" borderId="126" xfId="0" applyNumberFormat="1" applyFont="1" applyBorder="1" applyAlignment="1">
      <alignment vertical="center"/>
    </xf>
    <xf numFmtId="3" fontId="20" fillId="6" borderId="134" xfId="0" applyNumberFormat="1" applyFont="1" applyFill="1" applyBorder="1" applyAlignment="1">
      <alignment vertical="center"/>
    </xf>
    <xf numFmtId="3" fontId="13" fillId="0" borderId="129" xfId="0" applyNumberFormat="1" applyFont="1" applyBorder="1" applyAlignment="1">
      <alignment vertical="center"/>
    </xf>
    <xf numFmtId="3" fontId="13" fillId="0" borderId="132" xfId="0" applyNumberFormat="1" applyFont="1" applyBorder="1" applyAlignment="1">
      <alignment vertical="center"/>
    </xf>
    <xf numFmtId="0" fontId="56" fillId="6" borderId="54" xfId="0" applyFont="1" applyFill="1" applyBorder="1" applyAlignment="1">
      <alignment horizontal="left"/>
    </xf>
    <xf numFmtId="3" fontId="13" fillId="0" borderId="970" xfId="0" applyNumberFormat="1" applyFont="1" applyBorder="1" applyAlignment="1">
      <alignment vertical="center"/>
    </xf>
    <xf numFmtId="0" fontId="19" fillId="6" borderId="54" xfId="0" applyFont="1" applyFill="1" applyBorder="1" applyAlignment="1">
      <alignment vertical="center"/>
    </xf>
    <xf numFmtId="0" fontId="57" fillId="2" borderId="54" xfId="0" applyFont="1" applyFill="1" applyBorder="1" applyAlignment="1">
      <alignment wrapText="1"/>
    </xf>
    <xf numFmtId="0" fontId="57" fillId="2" borderId="594" xfId="0" applyFont="1" applyFill="1" applyBorder="1" applyAlignment="1">
      <alignment wrapText="1"/>
    </xf>
    <xf numFmtId="0" fontId="48" fillId="2" borderId="818" xfId="0" applyFont="1" applyFill="1" applyBorder="1" applyAlignment="1">
      <alignment horizontal="center" vertical="center" wrapText="1"/>
    </xf>
    <xf numFmtId="3" fontId="13" fillId="6" borderId="857" xfId="0" applyNumberFormat="1" applyFont="1" applyFill="1" applyBorder="1" applyAlignment="1">
      <alignment horizontal="right" wrapText="1"/>
    </xf>
    <xf numFmtId="4" fontId="23" fillId="0" borderId="139" xfId="0" applyNumberFormat="1" applyFont="1" applyBorder="1" applyAlignment="1">
      <alignment vertical="center"/>
    </xf>
    <xf numFmtId="4" fontId="23" fillId="6" borderId="118" xfId="0" applyNumberFormat="1" applyFont="1" applyFill="1" applyBorder="1" applyAlignment="1">
      <alignment vertical="center"/>
    </xf>
    <xf numFmtId="3" fontId="13" fillId="0" borderId="336" xfId="0" applyNumberFormat="1" applyFont="1" applyBorder="1" applyAlignment="1">
      <alignment vertical="center"/>
    </xf>
    <xf numFmtId="3" fontId="13" fillId="0" borderId="237" xfId="0" applyNumberFormat="1" applyFont="1" applyBorder="1" applyAlignment="1">
      <alignment vertical="center"/>
    </xf>
    <xf numFmtId="3" fontId="23" fillId="0" borderId="129" xfId="0" applyNumberFormat="1" applyFont="1" applyBorder="1" applyAlignment="1">
      <alignment vertical="center"/>
    </xf>
    <xf numFmtId="3" fontId="23" fillId="0" borderId="237" xfId="0" applyNumberFormat="1" applyFont="1" applyBorder="1" applyAlignment="1">
      <alignment vertical="center"/>
    </xf>
    <xf numFmtId="9" fontId="13" fillId="0" borderId="86" xfId="0" applyNumberFormat="1" applyFont="1" applyBorder="1" applyAlignment="1">
      <alignment vertical="center"/>
    </xf>
    <xf numFmtId="9" fontId="13" fillId="0" borderId="95" xfId="0" applyNumberFormat="1" applyFont="1" applyBorder="1" applyAlignment="1">
      <alignment vertical="center"/>
    </xf>
    <xf numFmtId="164" fontId="13" fillId="0" borderId="132" xfId="0" applyNumberFormat="1" applyFont="1" applyBorder="1" applyAlignment="1">
      <alignment vertical="center"/>
    </xf>
    <xf numFmtId="3" fontId="23" fillId="0" borderId="126" xfId="0" applyNumberFormat="1" applyFont="1" applyBorder="1" applyAlignment="1">
      <alignment vertical="center"/>
    </xf>
    <xf numFmtId="166" fontId="20" fillId="6" borderId="842" xfId="0" applyNumberFormat="1" applyFont="1" applyFill="1" applyBorder="1" applyAlignment="1">
      <alignment vertical="center"/>
    </xf>
    <xf numFmtId="166" fontId="20" fillId="6" borderId="502" xfId="0" applyNumberFormat="1" applyFont="1" applyFill="1" applyBorder="1" applyAlignment="1">
      <alignment vertical="center"/>
    </xf>
    <xf numFmtId="166" fontId="20" fillId="6" borderId="503" xfId="0" applyNumberFormat="1" applyFont="1" applyFill="1" applyBorder="1" applyAlignment="1">
      <alignment vertical="center"/>
    </xf>
    <xf numFmtId="166" fontId="20" fillId="6" borderId="390" xfId="0" applyNumberFormat="1" applyFont="1" applyFill="1" applyBorder="1" applyAlignment="1">
      <alignment vertical="center"/>
    </xf>
    <xf numFmtId="166" fontId="20" fillId="6" borderId="393" xfId="0" applyNumberFormat="1" applyFont="1" applyFill="1" applyBorder="1" applyAlignment="1">
      <alignment vertical="center"/>
    </xf>
    <xf numFmtId="166" fontId="13" fillId="6" borderId="1107" xfId="0" applyNumberFormat="1" applyFont="1" applyFill="1" applyBorder="1" applyAlignment="1">
      <alignment vertical="center"/>
    </xf>
    <xf numFmtId="166" fontId="13" fillId="6" borderId="538" xfId="0" applyNumberFormat="1" applyFont="1" applyFill="1" applyBorder="1" applyAlignment="1">
      <alignment vertical="center"/>
    </xf>
    <xf numFmtId="0" fontId="13" fillId="6" borderId="143" xfId="0" applyFont="1" applyFill="1" applyBorder="1" applyAlignment="1">
      <alignment vertical="center"/>
    </xf>
    <xf numFmtId="166" fontId="13" fillId="6" borderId="141" xfId="0" applyNumberFormat="1" applyFont="1" applyFill="1" applyBorder="1" applyAlignment="1">
      <alignment vertical="center"/>
    </xf>
    <xf numFmtId="166" fontId="13" fillId="6" borderId="143" xfId="0" applyNumberFormat="1" applyFont="1" applyFill="1" applyBorder="1" applyAlignment="1">
      <alignment vertical="center"/>
    </xf>
    <xf numFmtId="166" fontId="13" fillId="0" borderId="387" xfId="0" applyNumberFormat="1" applyFont="1" applyBorder="1" applyAlignment="1">
      <alignment vertical="center"/>
    </xf>
    <xf numFmtId="166" fontId="13" fillId="0" borderId="129" xfId="0" applyNumberFormat="1" applyFont="1" applyBorder="1" applyAlignment="1">
      <alignment vertical="center"/>
    </xf>
    <xf numFmtId="0" fontId="13" fillId="0" borderId="956" xfId="0" applyFont="1" applyBorder="1" applyAlignment="1">
      <alignment horizontal="left" vertical="center"/>
    </xf>
    <xf numFmtId="166" fontId="13" fillId="0" borderId="537" xfId="0" applyNumberFormat="1" applyFont="1" applyBorder="1" applyAlignment="1">
      <alignment horizontal="right" vertical="center"/>
    </xf>
    <xf numFmtId="166" fontId="23" fillId="0" borderId="132" xfId="0" applyNumberFormat="1" applyFont="1" applyBorder="1" applyAlignment="1">
      <alignment vertical="center"/>
    </xf>
    <xf numFmtId="166" fontId="20" fillId="6" borderId="896" xfId="0" applyNumberFormat="1" applyFont="1" applyFill="1" applyBorder="1" applyAlignment="1">
      <alignment vertical="center"/>
    </xf>
    <xf numFmtId="166" fontId="20" fillId="6" borderId="955" xfId="0" applyNumberFormat="1" applyFont="1" applyFill="1" applyBorder="1" applyAlignment="1">
      <alignment vertical="center"/>
    </xf>
    <xf numFmtId="166" fontId="13" fillId="6" borderId="390" xfId="0" applyNumberFormat="1" applyFont="1" applyFill="1" applyBorder="1" applyAlignment="1">
      <alignment vertical="center"/>
    </xf>
    <xf numFmtId="164" fontId="20" fillId="6" borderId="955" xfId="0" applyNumberFormat="1" applyFont="1" applyFill="1" applyBorder="1" applyAlignment="1">
      <alignment vertical="center"/>
    </xf>
    <xf numFmtId="9" fontId="13" fillId="6" borderId="390" xfId="0" applyNumberFormat="1" applyFont="1" applyFill="1" applyBorder="1" applyAlignment="1">
      <alignment vertical="center"/>
    </xf>
    <xf numFmtId="166" fontId="13" fillId="0" borderId="4" xfId="0" applyNumberFormat="1" applyFont="1" applyBorder="1" applyAlignment="1">
      <alignment vertical="center"/>
    </xf>
    <xf numFmtId="164" fontId="20" fillId="6" borderId="899" xfId="0" applyNumberFormat="1" applyFont="1" applyFill="1" applyBorder="1" applyAlignment="1">
      <alignment vertical="center"/>
    </xf>
    <xf numFmtId="164" fontId="13" fillId="6" borderId="393" xfId="0" applyNumberFormat="1" applyFont="1" applyFill="1" applyBorder="1" applyAlignment="1">
      <alignment vertical="center"/>
    </xf>
    <xf numFmtId="164" fontId="13" fillId="0" borderId="911" xfId="0" applyNumberFormat="1" applyFont="1" applyBorder="1" applyAlignment="1">
      <alignment vertical="center"/>
    </xf>
    <xf numFmtId="3" fontId="13" fillId="0" borderId="244" xfId="0" applyNumberFormat="1" applyFont="1" applyBorder="1" applyAlignment="1">
      <alignment vertical="center"/>
    </xf>
    <xf numFmtId="3" fontId="23" fillId="0" borderId="244" xfId="0" applyNumberFormat="1" applyFont="1" applyBorder="1" applyAlignment="1">
      <alignment vertical="center"/>
    </xf>
    <xf numFmtId="3" fontId="26" fillId="6" borderId="118" xfId="0" applyNumberFormat="1" applyFont="1" applyFill="1" applyBorder="1" applyAlignment="1">
      <alignment vertical="center"/>
    </xf>
    <xf numFmtId="3" fontId="29" fillId="0" borderId="401" xfId="0" applyNumberFormat="1" applyFont="1" applyBorder="1" applyAlignment="1">
      <alignment vertical="center"/>
    </xf>
    <xf numFmtId="3" fontId="29" fillId="0" borderId="246" xfId="0" applyNumberFormat="1" applyFont="1" applyBorder="1" applyAlignment="1">
      <alignment vertical="center"/>
    </xf>
    <xf numFmtId="3" fontId="33" fillId="6" borderId="115" xfId="0" applyNumberFormat="1" applyFont="1" applyFill="1" applyBorder="1" applyAlignment="1">
      <alignment vertical="center"/>
    </xf>
    <xf numFmtId="166" fontId="13" fillId="6" borderId="821" xfId="0" applyNumberFormat="1" applyFont="1" applyFill="1" applyBorder="1" applyAlignment="1">
      <alignment vertical="center"/>
    </xf>
    <xf numFmtId="166" fontId="13" fillId="6" borderId="744" xfId="0" applyNumberFormat="1" applyFont="1" applyFill="1" applyBorder="1" applyAlignment="1">
      <alignment vertical="center"/>
    </xf>
    <xf numFmtId="166" fontId="13" fillId="6" borderId="820" xfId="0" applyNumberFormat="1" applyFont="1" applyFill="1" applyBorder="1" applyAlignment="1">
      <alignment vertical="center"/>
    </xf>
    <xf numFmtId="166" fontId="13" fillId="6" borderId="823" xfId="0" applyNumberFormat="1" applyFont="1" applyFill="1" applyBorder="1" applyAlignment="1">
      <alignment vertical="center"/>
    </xf>
    <xf numFmtId="166" fontId="13" fillId="6" borderId="822" xfId="0" applyNumberFormat="1" applyFont="1" applyFill="1" applyBorder="1" applyAlignment="1">
      <alignment vertical="center"/>
    </xf>
    <xf numFmtId="166" fontId="20" fillId="6" borderId="822" xfId="0" applyNumberFormat="1" applyFont="1" applyFill="1" applyBorder="1" applyAlignment="1">
      <alignment vertical="center"/>
    </xf>
    <xf numFmtId="166" fontId="20" fillId="6" borderId="822" xfId="0" applyNumberFormat="1" applyFont="1" applyFill="1" applyBorder="1" applyAlignment="1">
      <alignment horizontal="right" vertical="center"/>
    </xf>
    <xf numFmtId="166" fontId="23" fillId="6" borderId="834" xfId="0" applyNumberFormat="1" applyFont="1" applyFill="1" applyBorder="1" applyAlignment="1">
      <alignment vertical="center"/>
    </xf>
    <xf numFmtId="166" fontId="23" fillId="6" borderId="833" xfId="0" applyNumberFormat="1" applyFont="1" applyFill="1" applyBorder="1" applyAlignment="1">
      <alignment vertical="center"/>
    </xf>
    <xf numFmtId="166" fontId="20" fillId="6" borderId="820" xfId="0" applyNumberFormat="1" applyFont="1" applyFill="1" applyBorder="1" applyAlignment="1">
      <alignment vertical="center"/>
    </xf>
    <xf numFmtId="166" fontId="23" fillId="0" borderId="126" xfId="0" applyNumberFormat="1" applyFont="1" applyBorder="1" applyAlignment="1">
      <alignment vertical="center"/>
    </xf>
    <xf numFmtId="166" fontId="26" fillId="6" borderId="134" xfId="0" applyNumberFormat="1" applyFont="1" applyFill="1" applyBorder="1" applyAlignment="1">
      <alignment vertical="center"/>
    </xf>
    <xf numFmtId="166" fontId="13" fillId="0" borderId="132" xfId="0" applyNumberFormat="1" applyFont="1" applyBorder="1" applyAlignment="1">
      <alignment vertical="center"/>
    </xf>
    <xf numFmtId="166" fontId="13" fillId="6" borderId="134" xfId="0" applyNumberFormat="1" applyFont="1" applyFill="1" applyBorder="1" applyAlignment="1">
      <alignment vertical="center"/>
    </xf>
    <xf numFmtId="166" fontId="20" fillId="6" borderId="134" xfId="0" applyNumberFormat="1" applyFont="1" applyFill="1" applyBorder="1" applyAlignment="1">
      <alignment vertical="center"/>
    </xf>
    <xf numFmtId="164" fontId="13" fillId="0" borderId="1009" xfId="0" applyNumberFormat="1" applyFont="1" applyBorder="1" applyAlignment="1">
      <alignment vertical="center"/>
    </xf>
    <xf numFmtId="166" fontId="13" fillId="0" borderId="1009" xfId="0" applyNumberFormat="1" applyFont="1" applyBorder="1" applyAlignment="1">
      <alignment horizontal="right" vertical="center"/>
    </xf>
    <xf numFmtId="10" fontId="13" fillId="0" borderId="1009" xfId="0" applyNumberFormat="1" applyFont="1" applyBorder="1" applyAlignment="1">
      <alignment vertical="center"/>
    </xf>
    <xf numFmtId="166" fontId="13" fillId="0" borderId="1009" xfId="0" applyNumberFormat="1" applyFont="1" applyBorder="1" applyAlignment="1">
      <alignment vertical="center"/>
    </xf>
    <xf numFmtId="3" fontId="13" fillId="6" borderId="134" xfId="0" applyNumberFormat="1" applyFont="1" applyFill="1" applyBorder="1" applyAlignment="1">
      <alignment horizontal="right" vertical="center"/>
    </xf>
    <xf numFmtId="3" fontId="20" fillId="6" borderId="134" xfId="0" applyNumberFormat="1" applyFont="1" applyFill="1" applyBorder="1" applyAlignment="1">
      <alignment horizontal="right" vertical="center"/>
    </xf>
    <xf numFmtId="3" fontId="13" fillId="0" borderId="4" xfId="0" applyNumberFormat="1" applyFont="1" applyBorder="1" applyAlignment="1">
      <alignment horizontal="right" vertical="center"/>
    </xf>
    <xf numFmtId="3" fontId="20" fillId="0" borderId="4" xfId="0" applyNumberFormat="1" applyFont="1" applyBorder="1" applyAlignment="1">
      <alignment horizontal="right" vertical="center"/>
    </xf>
    <xf numFmtId="164" fontId="20" fillId="0" borderId="4" xfId="0" applyNumberFormat="1" applyFont="1" applyBorder="1" applyAlignment="1">
      <alignment horizontal="right" vertical="center"/>
    </xf>
    <xf numFmtId="0" fontId="58" fillId="6" borderId="54" xfId="0" applyFont="1" applyFill="1" applyBorder="1" applyAlignment="1">
      <alignment vertical="center"/>
    </xf>
    <xf numFmtId="3" fontId="20" fillId="0" borderId="95" xfId="0" applyNumberFormat="1" applyFont="1" applyBorder="1" applyAlignment="1">
      <alignment horizontal="right" vertical="center"/>
    </xf>
    <xf numFmtId="0" fontId="25" fillId="6" borderId="54" xfId="0" applyFont="1" applyFill="1" applyBorder="1"/>
    <xf numFmtId="0" fontId="60" fillId="2" borderId="576" xfId="0" applyFont="1" applyFill="1" applyBorder="1" applyAlignment="1">
      <alignment horizontal="center" vertical="center"/>
    </xf>
    <xf numFmtId="0" fontId="60" fillId="2" borderId="775" xfId="0" applyFont="1" applyFill="1" applyBorder="1" applyAlignment="1">
      <alignment horizontal="center" vertical="center"/>
    </xf>
    <xf numFmtId="0" fontId="60" fillId="2" borderId="658" xfId="0" applyFont="1" applyFill="1" applyBorder="1" applyAlignment="1">
      <alignment horizontal="center" vertical="center"/>
    </xf>
    <xf numFmtId="3" fontId="23" fillId="0" borderId="1102" xfId="0" applyNumberFormat="1" applyFont="1" applyBorder="1" applyAlignment="1">
      <alignment vertical="center"/>
    </xf>
    <xf numFmtId="3" fontId="23" fillId="6" borderId="54" xfId="0" applyNumberFormat="1" applyFont="1" applyFill="1" applyBorder="1" applyAlignment="1">
      <alignment vertical="center"/>
    </xf>
    <xf numFmtId="3" fontId="23" fillId="6" borderId="1102" xfId="0" applyNumberFormat="1" applyFont="1" applyFill="1" applyBorder="1" applyAlignment="1">
      <alignment vertical="center"/>
    </xf>
    <xf numFmtId="4" fontId="23" fillId="0" borderId="4" xfId="0" applyNumberFormat="1" applyFont="1" applyBorder="1" applyAlignment="1">
      <alignment vertical="center"/>
    </xf>
    <xf numFmtId="4" fontId="23" fillId="6" borderId="244" xfId="0" applyNumberFormat="1" applyFont="1" applyFill="1" applyBorder="1" applyAlignment="1">
      <alignment vertical="center"/>
    </xf>
    <xf numFmtId="3" fontId="13" fillId="0" borderId="455" xfId="0" applyNumberFormat="1" applyFont="1" applyBorder="1" applyAlignment="1">
      <alignment vertical="center"/>
    </xf>
    <xf numFmtId="0" fontId="19" fillId="5" borderId="54" xfId="0" applyFont="1" applyFill="1" applyBorder="1"/>
    <xf numFmtId="0" fontId="61" fillId="6" borderId="54" xfId="0" applyFont="1" applyFill="1" applyBorder="1"/>
    <xf numFmtId="0" fontId="60" fillId="2" borderId="818" xfId="0" applyFont="1" applyFill="1" applyBorder="1" applyAlignment="1">
      <alignment horizontal="center" vertical="center" wrapText="1"/>
    </xf>
    <xf numFmtId="0" fontId="31" fillId="0" borderId="461" xfId="0" applyFont="1" applyBorder="1" applyAlignment="1">
      <alignment vertical="center" wrapText="1"/>
    </xf>
    <xf numFmtId="0" fontId="20" fillId="6" borderId="54" xfId="0" applyFont="1" applyFill="1" applyBorder="1" applyAlignment="1">
      <alignment vertical="center"/>
    </xf>
    <xf numFmtId="9" fontId="20" fillId="6" borderId="698" xfId="0" applyNumberFormat="1" applyFont="1" applyFill="1" applyBorder="1" applyAlignment="1">
      <alignment vertical="center"/>
    </xf>
    <xf numFmtId="9" fontId="20" fillId="0" borderId="522" xfId="0" applyNumberFormat="1" applyFont="1" applyBorder="1" applyAlignment="1">
      <alignment vertical="center" wrapText="1"/>
    </xf>
    <xf numFmtId="0" fontId="20" fillId="0" borderId="1054" xfId="0" applyFont="1" applyBorder="1" applyAlignment="1">
      <alignment vertical="center" wrapText="1"/>
    </xf>
    <xf numFmtId="3" fontId="26" fillId="0" borderId="1055" xfId="0" applyNumberFormat="1" applyFont="1" applyBorder="1" applyAlignment="1">
      <alignment vertical="center" wrapText="1"/>
    </xf>
    <xf numFmtId="9" fontId="26" fillId="0" borderId="786" xfId="0" applyNumberFormat="1" applyFont="1" applyBorder="1" applyAlignment="1">
      <alignment vertical="center" wrapText="1"/>
    </xf>
    <xf numFmtId="9" fontId="26" fillId="6" borderId="701" xfId="0" applyNumberFormat="1" applyFont="1" applyFill="1" applyBorder="1" applyAlignment="1">
      <alignment vertical="center"/>
    </xf>
    <xf numFmtId="0" fontId="20" fillId="6" borderId="54" xfId="0" applyFont="1" applyFill="1" applyBorder="1"/>
    <xf numFmtId="10" fontId="20" fillId="0" borderId="497" xfId="0" applyNumberFormat="1" applyFont="1" applyBorder="1" applyAlignment="1">
      <alignment vertical="center" wrapText="1"/>
    </xf>
    <xf numFmtId="0" fontId="60" fillId="2" borderId="775" xfId="0" applyFont="1" applyFill="1" applyBorder="1" applyAlignment="1">
      <alignment horizontal="center" vertical="center" wrapText="1"/>
    </xf>
    <xf numFmtId="0" fontId="60" fillId="2" borderId="655" xfId="0" applyFont="1" applyFill="1" applyBorder="1" applyAlignment="1">
      <alignment horizontal="center" vertical="center"/>
    </xf>
    <xf numFmtId="1" fontId="20" fillId="6" borderId="503" xfId="0" applyNumberFormat="1" applyFont="1" applyFill="1" applyBorder="1" applyAlignment="1">
      <alignment horizontal="right"/>
    </xf>
    <xf numFmtId="0" fontId="20" fillId="0" borderId="10" xfId="0" applyFont="1" applyBorder="1" applyAlignment="1">
      <alignment horizontal="right"/>
    </xf>
    <xf numFmtId="3" fontId="20" fillId="0" borderId="10" xfId="0" applyNumberFormat="1" applyFont="1" applyBorder="1" applyAlignment="1">
      <alignment horizontal="right"/>
    </xf>
    <xf numFmtId="3" fontId="26" fillId="0" borderId="506" xfId="0" applyNumberFormat="1" applyFont="1" applyBorder="1" applyAlignment="1">
      <alignment horizontal="right"/>
    </xf>
    <xf numFmtId="4" fontId="23" fillId="0" borderId="523" xfId="0" applyNumberFormat="1" applyFont="1" applyBorder="1" applyAlignment="1">
      <alignment horizontal="right" vertical="center"/>
    </xf>
    <xf numFmtId="4" fontId="23" fillId="0" borderId="524" xfId="0" applyNumberFormat="1" applyFont="1" applyBorder="1" applyAlignment="1">
      <alignment horizontal="right" vertical="center"/>
    </xf>
    <xf numFmtId="0" fontId="26" fillId="0" borderId="522" xfId="0" applyFont="1" applyBorder="1" applyAlignment="1">
      <alignment horizontal="right" vertical="center"/>
    </xf>
    <xf numFmtId="0" fontId="26" fillId="0" borderId="523" xfId="0" applyFont="1" applyBorder="1" applyAlignment="1">
      <alignment horizontal="right" vertical="center"/>
    </xf>
    <xf numFmtId="4" fontId="26" fillId="0" borderId="524" xfId="0" applyNumberFormat="1" applyFont="1" applyBorder="1" applyAlignment="1">
      <alignment horizontal="right" vertical="center"/>
    </xf>
    <xf numFmtId="0" fontId="26" fillId="6" borderId="481" xfId="0" applyFont="1" applyFill="1" applyBorder="1" applyAlignment="1">
      <alignment horizontal="right" vertical="center"/>
    </xf>
    <xf numFmtId="0" fontId="60" fillId="2" borderId="576" xfId="0" applyFont="1" applyFill="1" applyBorder="1" applyAlignment="1">
      <alignment horizontal="center" vertical="center" wrapText="1"/>
    </xf>
    <xf numFmtId="9" fontId="20" fillId="6" borderId="1085" xfId="0" applyNumberFormat="1" applyFont="1" applyFill="1" applyBorder="1" applyAlignment="1">
      <alignment horizontal="right"/>
    </xf>
    <xf numFmtId="164" fontId="20" fillId="6" borderId="1085" xfId="0" applyNumberFormat="1" applyFont="1" applyFill="1" applyBorder="1" applyAlignment="1">
      <alignment horizontal="right"/>
    </xf>
    <xf numFmtId="9" fontId="13" fillId="0" borderId="244" xfId="0" applyNumberFormat="1" applyFont="1" applyBorder="1"/>
    <xf numFmtId="9" fontId="31" fillId="6" borderId="54" xfId="0" applyNumberFormat="1" applyFont="1" applyFill="1" applyBorder="1"/>
    <xf numFmtId="0" fontId="63" fillId="4" borderId="54" xfId="0" applyFont="1" applyFill="1" applyBorder="1" applyAlignment="1">
      <alignment horizontal="left" vertical="center"/>
    </xf>
    <xf numFmtId="9" fontId="20" fillId="4" borderId="54" xfId="0" applyNumberFormat="1" applyFont="1" applyFill="1" applyBorder="1"/>
    <xf numFmtId="0" fontId="23" fillId="4" borderId="54" xfId="0" applyFont="1" applyFill="1" applyBorder="1" applyAlignment="1">
      <alignment horizontal="left" vertical="center"/>
    </xf>
    <xf numFmtId="0" fontId="60" fillId="2" borderId="656" xfId="0" applyFont="1" applyFill="1" applyBorder="1" applyAlignment="1">
      <alignment horizontal="center" vertical="center"/>
    </xf>
    <xf numFmtId="0" fontId="60" fillId="2" borderId="657" xfId="0" applyFont="1" applyFill="1" applyBorder="1" applyAlignment="1">
      <alignment horizontal="center" vertical="center"/>
    </xf>
    <xf numFmtId="3" fontId="13" fillId="0" borderId="538" xfId="0" applyNumberFormat="1" applyFont="1" applyBorder="1" applyAlignment="1">
      <alignment vertical="center"/>
    </xf>
    <xf numFmtId="0" fontId="13" fillId="0" borderId="244" xfId="0" applyFont="1" applyBorder="1" applyAlignment="1">
      <alignment vertical="center"/>
    </xf>
    <xf numFmtId="3" fontId="13" fillId="0" borderId="537" xfId="0" applyNumberFormat="1" applyFont="1" applyBorder="1" applyAlignment="1">
      <alignment horizontal="right" vertical="center"/>
    </xf>
    <xf numFmtId="3" fontId="23" fillId="0" borderId="866" xfId="0" applyNumberFormat="1" applyFont="1" applyBorder="1" applyAlignment="1">
      <alignment horizontal="right" vertical="center"/>
    </xf>
    <xf numFmtId="3" fontId="23" fillId="0" borderId="537" xfId="0" applyNumberFormat="1" applyFont="1" applyBorder="1" applyAlignment="1">
      <alignment vertical="center"/>
    </xf>
    <xf numFmtId="3" fontId="23" fillId="0" borderId="866" xfId="0" applyNumberFormat="1" applyFont="1" applyBorder="1" applyAlignment="1">
      <alignment vertical="center"/>
    </xf>
    <xf numFmtId="0" fontId="65" fillId="2" borderId="659" xfId="0" applyFont="1" applyFill="1" applyBorder="1" applyAlignment="1">
      <alignment horizontal="center" vertical="center"/>
    </xf>
    <xf numFmtId="0" fontId="65" fillId="2" borderId="656" xfId="0" applyFont="1" applyFill="1" applyBorder="1" applyAlignment="1">
      <alignment horizontal="center" vertical="center"/>
    </xf>
    <xf numFmtId="0" fontId="65" fillId="2" borderId="655" xfId="0" applyFont="1" applyFill="1" applyBorder="1" applyAlignment="1">
      <alignment horizontal="center" vertical="center"/>
    </xf>
    <xf numFmtId="0" fontId="65" fillId="2" borderId="658" xfId="0" applyFont="1" applyFill="1" applyBorder="1" applyAlignment="1">
      <alignment horizontal="center" vertical="center"/>
    </xf>
    <xf numFmtId="3" fontId="13" fillId="0" borderId="546" xfId="0" applyNumberFormat="1" applyFont="1" applyBorder="1" applyAlignment="1">
      <alignment vertical="center"/>
    </xf>
    <xf numFmtId="3" fontId="23" fillId="6" borderId="578" xfId="0" applyNumberFormat="1" applyFont="1" applyFill="1" applyBorder="1" applyAlignment="1">
      <alignment vertical="center"/>
    </xf>
    <xf numFmtId="3" fontId="23" fillId="0" borderId="550" xfId="0" applyNumberFormat="1" applyFont="1" applyBorder="1" applyAlignment="1">
      <alignment vertical="center"/>
    </xf>
    <xf numFmtId="3" fontId="23" fillId="6" borderId="580" xfId="0" applyNumberFormat="1" applyFont="1" applyFill="1" applyBorder="1" applyAlignment="1">
      <alignment vertical="center"/>
    </xf>
    <xf numFmtId="3" fontId="29" fillId="0" borderId="550" xfId="0" applyNumberFormat="1" applyFont="1" applyBorder="1" applyAlignment="1">
      <alignment vertical="center"/>
    </xf>
    <xf numFmtId="3" fontId="29" fillId="0" borderId="547" xfId="0" applyNumberFormat="1" applyFont="1" applyBorder="1" applyAlignment="1">
      <alignment vertical="center"/>
    </xf>
    <xf numFmtId="3" fontId="29" fillId="0" borderId="548" xfId="0" applyNumberFormat="1" applyFont="1" applyBorder="1" applyAlignment="1">
      <alignment vertical="center"/>
    </xf>
    <xf numFmtId="3" fontId="29" fillId="0" borderId="549" xfId="0" applyNumberFormat="1" applyFont="1" applyBorder="1" applyAlignment="1">
      <alignment vertical="center"/>
    </xf>
    <xf numFmtId="3" fontId="29" fillId="6" borderId="551" xfId="0" applyNumberFormat="1" applyFont="1" applyFill="1" applyBorder="1" applyAlignment="1">
      <alignment vertical="center"/>
    </xf>
    <xf numFmtId="3" fontId="29" fillId="6" borderId="552" xfId="0" applyNumberFormat="1" applyFont="1" applyFill="1" applyBorder="1" applyAlignment="1">
      <alignment vertical="center"/>
    </xf>
    <xf numFmtId="3" fontId="29" fillId="6" borderId="553" xfId="0" applyNumberFormat="1" applyFont="1" applyFill="1" applyBorder="1" applyAlignment="1">
      <alignment vertical="center"/>
    </xf>
    <xf numFmtId="0" fontId="65" fillId="2" borderId="775" xfId="0" applyFont="1" applyFill="1" applyBorder="1" applyAlignment="1">
      <alignment horizontal="center" vertical="center"/>
    </xf>
    <xf numFmtId="3" fontId="13" fillId="0" borderId="678" xfId="0" applyNumberFormat="1" applyFont="1" applyBorder="1" applyAlignment="1">
      <alignment vertical="center"/>
    </xf>
    <xf numFmtId="3" fontId="13" fillId="0" borderId="269" xfId="0" applyNumberFormat="1" applyFont="1" applyBorder="1" applyAlignment="1">
      <alignment vertical="center"/>
    </xf>
    <xf numFmtId="3" fontId="13" fillId="0" borderId="528" xfId="0" applyNumberFormat="1" applyFont="1" applyBorder="1" applyAlignment="1">
      <alignment vertical="center"/>
    </xf>
    <xf numFmtId="0" fontId="67" fillId="2" borderId="775" xfId="0" applyFont="1" applyFill="1" applyBorder="1" applyAlignment="1">
      <alignment horizontal="center"/>
    </xf>
    <xf numFmtId="0" fontId="67" fillId="2" borderId="751" xfId="0" applyFont="1" applyFill="1" applyBorder="1" applyAlignment="1">
      <alignment horizontal="center"/>
    </xf>
    <xf numFmtId="165" fontId="13" fillId="6" borderId="1070" xfId="0" applyNumberFormat="1" applyFont="1" applyFill="1" applyBorder="1" applyAlignment="1">
      <alignment horizontal="right" vertical="center"/>
    </xf>
    <xf numFmtId="164" fontId="13" fillId="0" borderId="528" xfId="0" applyNumberFormat="1" applyFont="1" applyBorder="1" applyAlignment="1">
      <alignment horizontal="right" vertical="center"/>
    </xf>
    <xf numFmtId="0" fontId="68" fillId="2" borderId="832" xfId="0" applyFont="1" applyFill="1" applyBorder="1" applyAlignment="1">
      <alignment horizontal="center"/>
    </xf>
    <xf numFmtId="3" fontId="13" fillId="0" borderId="546" xfId="0" applyNumberFormat="1" applyFont="1" applyBorder="1" applyAlignment="1">
      <alignment horizontal="right" vertical="center"/>
    </xf>
    <xf numFmtId="3" fontId="13" fillId="6" borderId="578" xfId="0" applyNumberFormat="1" applyFont="1" applyFill="1" applyBorder="1" applyAlignment="1">
      <alignment horizontal="right" vertical="center"/>
    </xf>
    <xf numFmtId="3" fontId="13" fillId="0" borderId="550" xfId="0" applyNumberFormat="1" applyFont="1" applyBorder="1" applyAlignment="1">
      <alignment horizontal="right" vertical="center"/>
    </xf>
    <xf numFmtId="3" fontId="13" fillId="6" borderId="580" xfId="0" applyNumberFormat="1" applyFont="1" applyFill="1" applyBorder="1" applyAlignment="1">
      <alignment horizontal="right" vertical="center"/>
    </xf>
    <xf numFmtId="3" fontId="13" fillId="0" borderId="129" xfId="0" applyNumberFormat="1" applyFont="1" applyBorder="1" applyAlignment="1">
      <alignment horizontal="right" vertical="center"/>
    </xf>
    <xf numFmtId="3" fontId="13" fillId="0" borderId="866" xfId="0" applyNumberFormat="1" applyFont="1" applyBorder="1" applyAlignment="1">
      <alignment horizontal="right" vertical="center"/>
    </xf>
    <xf numFmtId="3" fontId="13" fillId="6" borderId="140" xfId="0" applyNumberFormat="1" applyFont="1" applyFill="1" applyBorder="1" applyAlignment="1">
      <alignment horizontal="right" vertical="center"/>
    </xf>
    <xf numFmtId="3" fontId="13" fillId="0" borderId="765" xfId="0" applyNumberFormat="1" applyFont="1" applyBorder="1" applyAlignment="1">
      <alignment horizontal="right" vertical="center"/>
    </xf>
    <xf numFmtId="3" fontId="13" fillId="0" borderId="1019" xfId="0" applyNumberFormat="1" applyFont="1" applyBorder="1" applyAlignment="1">
      <alignment horizontal="right" vertical="center"/>
    </xf>
    <xf numFmtId="3" fontId="13" fillId="6" borderId="765" xfId="0" applyNumberFormat="1" applyFont="1" applyFill="1" applyBorder="1" applyAlignment="1">
      <alignment horizontal="right" vertical="center"/>
    </xf>
    <xf numFmtId="3" fontId="23" fillId="0" borderId="571" xfId="0" applyNumberFormat="1" applyFont="1" applyBorder="1" applyAlignment="1">
      <alignment horizontal="right" vertical="center"/>
    </xf>
    <xf numFmtId="164" fontId="13" fillId="0" borderId="546" xfId="0" applyNumberFormat="1" applyFont="1" applyBorder="1" applyAlignment="1">
      <alignment horizontal="right" vertical="center"/>
    </xf>
    <xf numFmtId="164" fontId="13" fillId="6" borderId="578" xfId="0" applyNumberFormat="1" applyFont="1" applyFill="1" applyBorder="1" applyAlignment="1">
      <alignment horizontal="right" vertical="center"/>
    </xf>
    <xf numFmtId="164" fontId="13" fillId="0" borderId="550" xfId="0" applyNumberFormat="1" applyFont="1" applyBorder="1" applyAlignment="1">
      <alignment horizontal="right" vertical="center"/>
    </xf>
    <xf numFmtId="164" fontId="13" fillId="6" borderId="580" xfId="0" applyNumberFormat="1" applyFont="1" applyFill="1" applyBorder="1" applyAlignment="1">
      <alignment horizontal="right" vertical="center"/>
    </xf>
    <xf numFmtId="0" fontId="13" fillId="0" borderId="72" xfId="0" applyFont="1" applyBorder="1" applyAlignment="1">
      <alignment vertical="center"/>
    </xf>
    <xf numFmtId="164" fontId="13" fillId="0" borderId="537" xfId="0" applyNumberFormat="1" applyFont="1" applyBorder="1" applyAlignment="1">
      <alignment horizontal="right" vertical="center"/>
    </xf>
    <xf numFmtId="164" fontId="13" fillId="0" borderId="866" xfId="0" applyNumberFormat="1" applyFont="1" applyBorder="1" applyAlignment="1">
      <alignment horizontal="right" vertical="center"/>
    </xf>
    <xf numFmtId="164" fontId="13" fillId="0" borderId="140" xfId="0" applyNumberFormat="1" applyFont="1" applyBorder="1" applyAlignment="1">
      <alignment horizontal="right" vertical="center"/>
    </xf>
    <xf numFmtId="164" fontId="13" fillId="6" borderId="714" xfId="0" applyNumberFormat="1" applyFont="1" applyFill="1" applyBorder="1" applyAlignment="1">
      <alignment horizontal="right" vertical="center"/>
    </xf>
    <xf numFmtId="164" fontId="13" fillId="6" borderId="140" xfId="0" applyNumberFormat="1" applyFont="1" applyFill="1" applyBorder="1" applyAlignment="1">
      <alignment horizontal="right" vertical="center"/>
    </xf>
    <xf numFmtId="164" fontId="13" fillId="6" borderId="1085" xfId="0" applyNumberFormat="1" applyFont="1" applyFill="1" applyBorder="1" applyAlignment="1">
      <alignment horizontal="right" vertical="center"/>
    </xf>
    <xf numFmtId="164" fontId="23" fillId="0" borderId="571" xfId="0" applyNumberFormat="1" applyFont="1" applyBorder="1" applyAlignment="1">
      <alignment horizontal="right" vertical="center"/>
    </xf>
    <xf numFmtId="0" fontId="69" fillId="2" borderId="775" xfId="0" applyFont="1" applyFill="1" applyBorder="1" applyAlignment="1">
      <alignment horizontal="center" vertical="center"/>
    </xf>
    <xf numFmtId="0" fontId="69" fillId="2" borderId="832" xfId="0" applyFont="1" applyFill="1" applyBorder="1" applyAlignment="1">
      <alignment horizontal="center" vertical="center"/>
    </xf>
    <xf numFmtId="3" fontId="13" fillId="6" borderId="578" xfId="0" applyNumberFormat="1" applyFont="1" applyFill="1" applyBorder="1" applyAlignment="1">
      <alignment vertical="center"/>
    </xf>
    <xf numFmtId="3" fontId="13" fillId="6" borderId="580" xfId="0" applyNumberFormat="1" applyFont="1" applyFill="1" applyBorder="1" applyAlignment="1">
      <alignment vertical="center"/>
    </xf>
    <xf numFmtId="164" fontId="13" fillId="0" borderId="546" xfId="0" applyNumberFormat="1" applyFont="1" applyBorder="1" applyAlignment="1">
      <alignment vertical="center"/>
    </xf>
    <xf numFmtId="164" fontId="13" fillId="4" borderId="578" xfId="0" applyNumberFormat="1" applyFont="1" applyFill="1" applyBorder="1" applyAlignment="1">
      <alignment vertical="center"/>
    </xf>
    <xf numFmtId="164" fontId="13" fillId="6" borderId="578" xfId="0" applyNumberFormat="1" applyFont="1" applyFill="1" applyBorder="1" applyAlignment="1">
      <alignment vertical="center"/>
    </xf>
    <xf numFmtId="164" fontId="13" fillId="0" borderId="550" xfId="0" applyNumberFormat="1" applyFont="1" applyBorder="1" applyAlignment="1">
      <alignment vertical="center"/>
    </xf>
    <xf numFmtId="164" fontId="13" fillId="4" borderId="580" xfId="0" applyNumberFormat="1" applyFont="1" applyFill="1" applyBorder="1" applyAlignment="1">
      <alignment vertical="center"/>
    </xf>
    <xf numFmtId="164" fontId="13" fillId="6" borderId="580" xfId="0" applyNumberFormat="1" applyFont="1" applyFill="1" applyBorder="1" applyAlignment="1">
      <alignment vertical="center"/>
    </xf>
    <xf numFmtId="164" fontId="20" fillId="6" borderId="578" xfId="0" applyNumberFormat="1" applyFont="1" applyFill="1" applyBorder="1" applyAlignment="1">
      <alignment vertical="center"/>
    </xf>
    <xf numFmtId="164" fontId="20" fillId="6" borderId="580" xfId="0" applyNumberFormat="1" applyFont="1" applyFill="1" applyBorder="1" applyAlignment="1">
      <alignment vertical="center"/>
    </xf>
    <xf numFmtId="3" fontId="13" fillId="6" borderId="244" xfId="0" applyNumberFormat="1" applyFont="1" applyFill="1" applyBorder="1" applyAlignment="1">
      <alignment vertical="center"/>
    </xf>
    <xf numFmtId="9" fontId="13" fillId="6" borderId="244" xfId="0" applyNumberFormat="1" applyFont="1" applyFill="1" applyBorder="1" applyAlignment="1">
      <alignment vertical="center"/>
    </xf>
    <xf numFmtId="10" fontId="31" fillId="6" borderId="54" xfId="0" applyNumberFormat="1" applyFont="1" applyFill="1" applyBorder="1" applyAlignment="1">
      <alignment vertical="center"/>
    </xf>
    <xf numFmtId="0" fontId="35" fillId="6" borderId="54" xfId="0" applyFont="1" applyFill="1" applyBorder="1" applyAlignment="1">
      <alignment vertical="center" wrapText="1"/>
    </xf>
    <xf numFmtId="0" fontId="36" fillId="6" borderId="54" xfId="0" applyFont="1" applyFill="1" applyBorder="1" applyAlignment="1">
      <alignment vertical="center"/>
    </xf>
    <xf numFmtId="0" fontId="60" fillId="2" borderId="354" xfId="0" applyFont="1" applyFill="1" applyBorder="1" applyAlignment="1">
      <alignment horizontal="center" vertical="center"/>
    </xf>
    <xf numFmtId="0" fontId="60" fillId="2" borderId="990" xfId="0" applyFont="1" applyFill="1" applyBorder="1" applyAlignment="1">
      <alignment horizontal="center" vertical="center"/>
    </xf>
    <xf numFmtId="166" fontId="13" fillId="4" borderId="54" xfId="0" applyNumberFormat="1" applyFont="1" applyFill="1" applyBorder="1" applyAlignment="1">
      <alignment vertical="center"/>
    </xf>
    <xf numFmtId="166" fontId="13" fillId="6" borderId="54" xfId="0" applyNumberFormat="1" applyFont="1" applyFill="1" applyBorder="1" applyAlignment="1">
      <alignment vertical="center"/>
    </xf>
    <xf numFmtId="0" fontId="13" fillId="4" borderId="54" xfId="0" applyFont="1" applyFill="1" applyBorder="1" applyAlignment="1">
      <alignment vertical="center"/>
    </xf>
    <xf numFmtId="166" fontId="13" fillId="4" borderId="54" xfId="0" applyNumberFormat="1" applyFont="1" applyFill="1" applyBorder="1" applyAlignment="1">
      <alignment horizontal="right" vertical="center"/>
    </xf>
    <xf numFmtId="0" fontId="65" fillId="4" borderId="54" xfId="0" applyFont="1" applyFill="1" applyBorder="1" applyAlignment="1">
      <alignment horizontal="center" vertical="center"/>
    </xf>
    <xf numFmtId="0" fontId="66" fillId="4" borderId="54" xfId="0" applyFont="1" applyFill="1" applyBorder="1" applyAlignment="1">
      <alignment vertical="center"/>
    </xf>
    <xf numFmtId="164" fontId="13" fillId="4" borderId="54" xfId="0" applyNumberFormat="1" applyFont="1" applyFill="1" applyBorder="1" applyAlignment="1">
      <alignment vertical="center"/>
    </xf>
    <xf numFmtId="164" fontId="13" fillId="4" borderId="54" xfId="0" applyNumberFormat="1" applyFont="1" applyFill="1" applyBorder="1" applyAlignment="1">
      <alignment horizontal="right" vertical="center"/>
    </xf>
    <xf numFmtId="0" fontId="66" fillId="0" borderId="947" xfId="0" applyFont="1" applyBorder="1" applyAlignment="1">
      <alignment vertical="center"/>
    </xf>
    <xf numFmtId="0" fontId="66" fillId="6" borderId="54" xfId="0" applyFont="1" applyFill="1" applyBorder="1" applyAlignment="1">
      <alignment vertical="center"/>
    </xf>
    <xf numFmtId="0" fontId="23" fillId="0" borderId="528" xfId="0" applyFont="1" applyBorder="1" applyAlignment="1">
      <alignment vertical="center"/>
    </xf>
    <xf numFmtId="164" fontId="23" fillId="4" borderId="54" xfId="0" applyNumberFormat="1" applyFont="1" applyFill="1" applyBorder="1" applyAlignment="1">
      <alignment horizontal="right" vertical="center"/>
    </xf>
    <xf numFmtId="0" fontId="30" fillId="4" borderId="54" xfId="0" applyFont="1" applyFill="1" applyBorder="1" applyAlignment="1">
      <alignment vertical="center" wrapText="1"/>
    </xf>
    <xf numFmtId="0" fontId="65" fillId="2" borderId="1042" xfId="0" applyFont="1" applyFill="1" applyBorder="1" applyAlignment="1">
      <alignment horizontal="center" vertical="center"/>
    </xf>
    <xf numFmtId="0" fontId="65" fillId="2" borderId="1043" xfId="0" applyFont="1" applyFill="1" applyBorder="1" applyAlignment="1">
      <alignment horizontal="center" vertical="center"/>
    </xf>
    <xf numFmtId="0" fontId="65" fillId="2" borderId="77" xfId="0" applyFont="1" applyFill="1" applyBorder="1" applyAlignment="1">
      <alignment horizontal="center" vertical="center"/>
    </xf>
    <xf numFmtId="9" fontId="13" fillId="0" borderId="538" xfId="0" applyNumberFormat="1" applyFont="1" applyBorder="1" applyAlignment="1">
      <alignment vertical="center"/>
    </xf>
    <xf numFmtId="164" fontId="23" fillId="0" borderId="537" xfId="0" applyNumberFormat="1" applyFont="1" applyBorder="1" applyAlignment="1">
      <alignment vertical="center"/>
    </xf>
    <xf numFmtId="164" fontId="23" fillId="0" borderId="866" xfId="0" applyNumberFormat="1" applyFont="1" applyBorder="1" applyAlignment="1">
      <alignment vertical="center"/>
    </xf>
    <xf numFmtId="164" fontId="23" fillId="4" borderId="54" xfId="0" applyNumberFormat="1" applyFont="1" applyFill="1" applyBorder="1" applyAlignment="1">
      <alignment vertical="center"/>
    </xf>
    <xf numFmtId="0" fontId="10" fillId="0" borderId="72" xfId="0" applyFont="1" applyBorder="1" applyAlignment="1">
      <alignment vertical="center"/>
    </xf>
    <xf numFmtId="164" fontId="13" fillId="0" borderId="538" xfId="0" applyNumberFormat="1" applyFont="1" applyBorder="1" applyAlignment="1">
      <alignment vertical="center"/>
    </xf>
    <xf numFmtId="164" fontId="20" fillId="0" borderId="269" xfId="0" applyNumberFormat="1" applyFont="1" applyBorder="1" applyAlignment="1">
      <alignment vertical="center"/>
    </xf>
    <xf numFmtId="164" fontId="20" fillId="0" borderId="143" xfId="0" applyNumberFormat="1" applyFont="1" applyBorder="1" applyAlignment="1">
      <alignment vertical="center"/>
    </xf>
    <xf numFmtId="164" fontId="20" fillId="0" borderId="244" xfId="0" applyNumberFormat="1" applyFont="1" applyBorder="1" applyAlignment="1">
      <alignment vertical="center"/>
    </xf>
    <xf numFmtId="164" fontId="20" fillId="0" borderId="4" xfId="0" applyNumberFormat="1" applyFont="1" applyBorder="1" applyAlignment="1">
      <alignment vertical="center"/>
    </xf>
    <xf numFmtId="164" fontId="20" fillId="6" borderId="244" xfId="0" applyNumberFormat="1" applyFont="1" applyFill="1" applyBorder="1" applyAlignment="1">
      <alignment vertical="center"/>
    </xf>
    <xf numFmtId="164" fontId="20" fillId="0" borderId="140" xfId="0" applyNumberFormat="1" applyFont="1" applyBorder="1" applyAlignment="1">
      <alignment vertical="center"/>
    </xf>
    <xf numFmtId="164" fontId="20" fillId="0" borderId="129" xfId="0" applyNumberFormat="1" applyFont="1" applyBorder="1" applyAlignment="1">
      <alignment vertical="center"/>
    </xf>
    <xf numFmtId="164" fontId="26" fillId="0" borderId="956" xfId="0" applyNumberFormat="1" applyFont="1" applyBorder="1" applyAlignment="1">
      <alignment vertical="center"/>
    </xf>
    <xf numFmtId="164" fontId="26" fillId="6" borderId="956" xfId="0" applyNumberFormat="1" applyFont="1" applyFill="1" applyBorder="1" applyAlignment="1">
      <alignment vertical="center"/>
    </xf>
    <xf numFmtId="0" fontId="65" fillId="2" borderId="657" xfId="0" applyFont="1" applyFill="1" applyBorder="1" applyAlignment="1">
      <alignment horizontal="center" vertical="center"/>
    </xf>
    <xf numFmtId="0" fontId="65" fillId="2" borderId="1102" xfId="0" applyFont="1" applyFill="1" applyBorder="1" applyAlignment="1">
      <alignment horizontal="center" vertical="center"/>
    </xf>
    <xf numFmtId="164" fontId="20" fillId="0" borderId="1054" xfId="0" applyNumberFormat="1" applyFont="1" applyBorder="1" applyAlignment="1">
      <alignment horizontal="right" vertical="center"/>
    </xf>
    <xf numFmtId="164" fontId="20" fillId="0" borderId="1065" xfId="0" applyNumberFormat="1" applyFont="1" applyBorder="1" applyAlignment="1">
      <alignment horizontal="right" vertical="center"/>
    </xf>
    <xf numFmtId="164" fontId="20" fillId="0" borderId="187" xfId="0" applyNumberFormat="1" applyFont="1" applyBorder="1" applyAlignment="1">
      <alignment horizontal="right" vertical="center"/>
    </xf>
    <xf numFmtId="164" fontId="20" fillId="6" borderId="822" xfId="0" applyNumberFormat="1" applyFont="1" applyFill="1" applyBorder="1" applyAlignment="1">
      <alignment horizontal="right" vertical="center"/>
    </xf>
    <xf numFmtId="164" fontId="26" fillId="0" borderId="1055" xfId="0" applyNumberFormat="1" applyFont="1" applyBorder="1" applyAlignment="1">
      <alignment horizontal="right" vertical="center"/>
    </xf>
    <xf numFmtId="164" fontId="20" fillId="6" borderId="744" xfId="0" applyNumberFormat="1" applyFont="1" applyFill="1" applyBorder="1" applyAlignment="1">
      <alignment horizontal="right" vertical="center"/>
    </xf>
    <xf numFmtId="164" fontId="20" fillId="6" borderId="820" xfId="0" applyNumberFormat="1" applyFont="1" applyFill="1" applyBorder="1" applyAlignment="1">
      <alignment horizontal="right" vertical="center"/>
    </xf>
    <xf numFmtId="164" fontId="26" fillId="6" borderId="833" xfId="0" applyNumberFormat="1" applyFont="1" applyFill="1" applyBorder="1" applyAlignment="1">
      <alignment horizontal="right" vertical="center"/>
    </xf>
    <xf numFmtId="0" fontId="24" fillId="4" borderId="54" xfId="0" applyFont="1" applyFill="1" applyBorder="1" applyAlignment="1">
      <alignment horizontal="left" vertical="center" wrapText="1"/>
    </xf>
    <xf numFmtId="164" fontId="13" fillId="0" borderId="678" xfId="0" applyNumberFormat="1" applyFont="1" applyBorder="1" applyAlignment="1">
      <alignment horizontal="right" vertical="center"/>
    </xf>
    <xf numFmtId="164" fontId="13" fillId="0" borderId="269" xfId="0" applyNumberFormat="1" applyFont="1" applyBorder="1" applyAlignment="1">
      <alignment horizontal="right" vertical="center"/>
    </xf>
    <xf numFmtId="164" fontId="13" fillId="4" borderId="244" xfId="0" applyNumberFormat="1" applyFont="1" applyFill="1" applyBorder="1" applyAlignment="1">
      <alignment horizontal="right" vertical="center"/>
    </xf>
    <xf numFmtId="164" fontId="23" fillId="0" borderId="893" xfId="0" applyNumberFormat="1" applyFont="1" applyBorder="1" applyAlignment="1">
      <alignment horizontal="right" vertical="center"/>
    </xf>
    <xf numFmtId="164" fontId="23" fillId="0" borderId="956" xfId="0" applyNumberFormat="1" applyFont="1" applyBorder="1" applyAlignment="1">
      <alignment horizontal="right" vertical="center"/>
    </xf>
    <xf numFmtId="164" fontId="20" fillId="6" borderId="244" xfId="0" applyNumberFormat="1" applyFont="1" applyFill="1" applyBorder="1" applyAlignment="1">
      <alignment horizontal="right" vertical="center"/>
    </xf>
    <xf numFmtId="164" fontId="26" fillId="6" borderId="893" xfId="0" applyNumberFormat="1" applyFont="1" applyFill="1" applyBorder="1" applyAlignment="1">
      <alignment horizontal="right" vertical="center"/>
    </xf>
    <xf numFmtId="164" fontId="13" fillId="6" borderId="244" xfId="0" applyNumberFormat="1" applyFont="1" applyFill="1" applyBorder="1" applyAlignment="1">
      <alignment horizontal="right" vertical="center"/>
    </xf>
    <xf numFmtId="0" fontId="20" fillId="4" borderId="54" xfId="0" applyFont="1" applyFill="1" applyBorder="1" applyAlignment="1">
      <alignment vertical="top" wrapText="1"/>
    </xf>
    <xf numFmtId="164" fontId="13" fillId="0" borderId="693" xfId="0" applyNumberFormat="1" applyFont="1" applyBorder="1" applyAlignment="1">
      <alignment horizontal="right" vertical="center"/>
    </xf>
    <xf numFmtId="164" fontId="20" fillId="6" borderId="698" xfId="0" applyNumberFormat="1" applyFont="1" applyFill="1" applyBorder="1" applyAlignment="1">
      <alignment horizontal="right" vertical="center" wrapText="1"/>
    </xf>
    <xf numFmtId="164" fontId="20" fillId="6" borderId="698" xfId="0" applyNumberFormat="1" applyFont="1" applyFill="1" applyBorder="1" applyAlignment="1">
      <alignment horizontal="right" vertical="center"/>
    </xf>
    <xf numFmtId="0" fontId="20" fillId="6" borderId="698" xfId="0" applyFont="1" applyFill="1" applyBorder="1" applyAlignment="1">
      <alignment horizontal="right" vertical="center"/>
    </xf>
    <xf numFmtId="9" fontId="20" fillId="6" borderId="698" xfId="0" applyNumberFormat="1" applyFont="1" applyFill="1" applyBorder="1" applyAlignment="1">
      <alignment horizontal="right" vertical="center" wrapText="1"/>
    </xf>
    <xf numFmtId="164" fontId="26" fillId="6" borderId="701" xfId="0" applyNumberFormat="1" applyFont="1" applyFill="1" applyBorder="1" applyAlignment="1">
      <alignment horizontal="right" vertical="center" wrapText="1"/>
    </xf>
    <xf numFmtId="3" fontId="13" fillId="6" borderId="842" xfId="0" applyNumberFormat="1" applyFont="1" applyFill="1" applyBorder="1" applyAlignment="1">
      <alignment horizontal="right" vertical="center"/>
    </xf>
    <xf numFmtId="3" fontId="13" fillId="6" borderId="502" xfId="0" applyNumberFormat="1" applyFont="1" applyFill="1" applyBorder="1" applyAlignment="1">
      <alignment horizontal="right" vertical="center"/>
    </xf>
    <xf numFmtId="3" fontId="13" fillId="0" borderId="538" xfId="0" applyNumberFormat="1" applyFont="1" applyBorder="1" applyAlignment="1">
      <alignment horizontal="right" vertical="center"/>
    </xf>
    <xf numFmtId="3" fontId="13" fillId="6" borderId="715" xfId="0" applyNumberFormat="1" applyFont="1" applyFill="1" applyBorder="1" applyAlignment="1">
      <alignment horizontal="right" vertical="center"/>
    </xf>
    <xf numFmtId="3" fontId="13" fillId="6" borderId="142" xfId="0" applyNumberFormat="1" applyFont="1" applyFill="1" applyBorder="1" applyAlignment="1">
      <alignment horizontal="right" vertical="center"/>
    </xf>
    <xf numFmtId="3" fontId="23" fillId="6" borderId="143" xfId="0" applyNumberFormat="1" applyFont="1" applyFill="1" applyBorder="1" applyAlignment="1">
      <alignment horizontal="right" vertical="center"/>
    </xf>
    <xf numFmtId="4" fontId="13" fillId="0" borderId="537" xfId="0" applyNumberFormat="1" applyFont="1" applyBorder="1" applyAlignment="1">
      <alignment horizontal="right" vertical="center"/>
    </xf>
    <xf numFmtId="4" fontId="13" fillId="0" borderId="538" xfId="0" applyNumberFormat="1" applyFont="1" applyBorder="1" applyAlignment="1">
      <alignment horizontal="right" vertical="center"/>
    </xf>
    <xf numFmtId="4" fontId="13" fillId="0" borderId="269" xfId="0" applyNumberFormat="1" applyFont="1" applyBorder="1" applyAlignment="1">
      <alignment horizontal="right" vertical="center"/>
    </xf>
    <xf numFmtId="4" fontId="13" fillId="0" borderId="129" xfId="0" applyNumberFormat="1" applyFont="1" applyBorder="1" applyAlignment="1">
      <alignment horizontal="right" vertical="center"/>
    </xf>
    <xf numFmtId="4" fontId="13" fillId="0" borderId="244" xfId="0" applyNumberFormat="1" applyFont="1" applyBorder="1" applyAlignment="1">
      <alignment horizontal="right" vertical="center"/>
    </xf>
    <xf numFmtId="4" fontId="13" fillId="6" borderId="244" xfId="0" applyNumberFormat="1" applyFont="1" applyFill="1" applyBorder="1" applyAlignment="1">
      <alignment horizontal="right" vertical="center"/>
    </xf>
    <xf numFmtId="4" fontId="13" fillId="0" borderId="866" xfId="0" applyNumberFormat="1" applyFont="1" applyBorder="1" applyAlignment="1">
      <alignment horizontal="right" vertical="center"/>
    </xf>
    <xf numFmtId="4" fontId="13" fillId="0" borderId="956" xfId="0" applyNumberFormat="1" applyFont="1" applyBorder="1" applyAlignment="1">
      <alignment horizontal="right" vertical="center"/>
    </xf>
    <xf numFmtId="3" fontId="13" fillId="0" borderId="956" xfId="0" applyNumberFormat="1" applyFont="1" applyBorder="1" applyAlignment="1">
      <alignment horizontal="right" vertical="center"/>
    </xf>
    <xf numFmtId="3" fontId="13" fillId="6" borderId="54" xfId="0" applyNumberFormat="1" applyFont="1" applyFill="1" applyBorder="1" applyAlignment="1">
      <alignment horizontal="right" vertical="center"/>
    </xf>
    <xf numFmtId="3" fontId="13" fillId="6" borderId="1085" xfId="0" applyNumberFormat="1" applyFont="1" applyFill="1" applyBorder="1" applyAlignment="1">
      <alignment horizontal="right" vertical="center"/>
    </xf>
    <xf numFmtId="4" fontId="13" fillId="0" borderId="538" xfId="0" applyNumberFormat="1" applyFont="1" applyBorder="1" applyAlignment="1">
      <alignment vertical="center"/>
    </xf>
    <xf numFmtId="4" fontId="13" fillId="4" borderId="538" xfId="0" applyNumberFormat="1" applyFont="1" applyFill="1" applyBorder="1" applyAlignment="1">
      <alignment vertical="center"/>
    </xf>
    <xf numFmtId="4" fontId="13" fillId="4" borderId="143" xfId="0" applyNumberFormat="1" applyFont="1" applyFill="1" applyBorder="1" applyAlignment="1">
      <alignment vertical="center"/>
    </xf>
    <xf numFmtId="4" fontId="13" fillId="0" borderId="129" xfId="0" applyNumberFormat="1" applyFont="1" applyBorder="1" applyAlignment="1">
      <alignment vertical="center"/>
    </xf>
    <xf numFmtId="4" fontId="13" fillId="0" borderId="537" xfId="0" applyNumberFormat="1" applyFont="1" applyBorder="1" applyAlignment="1">
      <alignment vertical="center"/>
    </xf>
    <xf numFmtId="4" fontId="13" fillId="0" borderId="866" xfId="0" applyNumberFormat="1" applyFont="1" applyBorder="1" applyAlignment="1">
      <alignment vertical="center"/>
    </xf>
    <xf numFmtId="4" fontId="13" fillId="0" borderId="140" xfId="0" applyNumberFormat="1" applyFont="1" applyBorder="1" applyAlignment="1">
      <alignment horizontal="right" vertical="center"/>
    </xf>
    <xf numFmtId="3" fontId="13" fillId="0" borderId="140" xfId="0" applyNumberFormat="1" applyFont="1" applyBorder="1" applyAlignment="1">
      <alignment horizontal="right" vertical="center"/>
    </xf>
    <xf numFmtId="3" fontId="13" fillId="6" borderId="833" xfId="0" applyNumberFormat="1" applyFont="1" applyFill="1" applyBorder="1" applyAlignment="1">
      <alignment horizontal="right" vertical="center"/>
    </xf>
    <xf numFmtId="0" fontId="65" fillId="2" borderId="990" xfId="0" applyFont="1" applyFill="1" applyBorder="1" applyAlignment="1">
      <alignment horizontal="center" vertical="center"/>
    </xf>
    <xf numFmtId="3" fontId="13" fillId="4" borderId="143" xfId="0" applyNumberFormat="1" applyFont="1" applyFill="1" applyBorder="1" applyAlignment="1">
      <alignment vertical="center"/>
    </xf>
    <xf numFmtId="166" fontId="13" fillId="4" borderId="140" xfId="0" applyNumberFormat="1" applyFont="1" applyFill="1" applyBorder="1" applyAlignment="1">
      <alignment vertical="center"/>
    </xf>
    <xf numFmtId="166" fontId="13" fillId="6" borderId="140" xfId="0" applyNumberFormat="1" applyFont="1" applyFill="1" applyBorder="1" applyAlignment="1">
      <alignment vertical="center"/>
    </xf>
    <xf numFmtId="164" fontId="13" fillId="4" borderId="143" xfId="0" applyNumberFormat="1" applyFont="1" applyFill="1" applyBorder="1" applyAlignment="1">
      <alignment vertical="center"/>
    </xf>
    <xf numFmtId="164" fontId="13" fillId="6" borderId="954" xfId="0" applyNumberFormat="1" applyFont="1" applyFill="1" applyBorder="1" applyAlignment="1">
      <alignment vertical="center"/>
    </xf>
    <xf numFmtId="164" fontId="23" fillId="4" borderId="140" xfId="0" applyNumberFormat="1" applyFont="1" applyFill="1" applyBorder="1" applyAlignment="1">
      <alignment vertical="center"/>
    </xf>
    <xf numFmtId="164" fontId="23" fillId="6" borderId="1127" xfId="0" applyNumberFormat="1" applyFont="1" applyFill="1" applyBorder="1" applyAlignment="1">
      <alignment vertical="center"/>
    </xf>
    <xf numFmtId="3" fontId="23" fillId="6" borderId="842" xfId="0" applyNumberFormat="1" applyFont="1" applyFill="1" applyBorder="1" applyAlignment="1">
      <alignment vertical="center"/>
    </xf>
    <xf numFmtId="3" fontId="23" fillId="6" borderId="502" xfId="0" applyNumberFormat="1" applyFont="1" applyFill="1" applyBorder="1" applyAlignment="1">
      <alignment vertical="center"/>
    </xf>
    <xf numFmtId="3" fontId="26" fillId="6" borderId="503" xfId="0" applyNumberFormat="1" applyFont="1" applyFill="1" applyBorder="1" applyAlignment="1">
      <alignment horizontal="right" vertical="center"/>
    </xf>
    <xf numFmtId="3" fontId="13" fillId="4" borderId="741" xfId="0" applyNumberFormat="1" applyFont="1" applyFill="1" applyBorder="1" applyAlignment="1">
      <alignment vertical="center"/>
    </xf>
    <xf numFmtId="164" fontId="13" fillId="4" borderId="741" xfId="0" applyNumberFormat="1" applyFont="1" applyFill="1" applyBorder="1" applyAlignment="1">
      <alignment horizontal="right" vertical="center"/>
    </xf>
    <xf numFmtId="3" fontId="23" fillId="0" borderId="269" xfId="0" applyNumberFormat="1" applyFont="1" applyBorder="1" applyAlignment="1">
      <alignment vertical="center"/>
    </xf>
    <xf numFmtId="0" fontId="71" fillId="5" borderId="54" xfId="0" applyFont="1" applyFill="1" applyBorder="1"/>
    <xf numFmtId="0" fontId="21" fillId="5" borderId="54" xfId="0" applyFont="1" applyFill="1" applyBorder="1"/>
    <xf numFmtId="0" fontId="60" fillId="2" borderId="655" xfId="0" applyFont="1" applyFill="1" applyBorder="1" applyAlignment="1">
      <alignment horizontal="center"/>
    </xf>
    <xf numFmtId="0" fontId="60" fillId="2" borderId="658" xfId="0" applyFont="1" applyFill="1" applyBorder="1" applyAlignment="1">
      <alignment horizontal="center"/>
    </xf>
    <xf numFmtId="164" fontId="13" fillId="6" borderId="956" xfId="0" applyNumberFormat="1" applyFont="1" applyFill="1" applyBorder="1" applyAlignment="1">
      <alignment horizontal="right" vertical="center"/>
    </xf>
    <xf numFmtId="9" fontId="13" fillId="6" borderId="140" xfId="0" applyNumberFormat="1" applyFont="1" applyFill="1" applyBorder="1" applyAlignment="1">
      <alignment horizontal="right" vertical="center"/>
    </xf>
    <xf numFmtId="0" fontId="65" fillId="2" borderId="576" xfId="0" applyFont="1" applyFill="1" applyBorder="1" applyAlignment="1">
      <alignment horizontal="center" vertical="center"/>
    </xf>
    <xf numFmtId="0" fontId="20" fillId="6" borderId="820" xfId="0" applyFont="1" applyFill="1" applyBorder="1" applyAlignment="1">
      <alignment horizontal="right" vertical="center"/>
    </xf>
    <xf numFmtId="3" fontId="13" fillId="6" borderId="744" xfId="0" applyNumberFormat="1" applyFont="1" applyFill="1" applyBorder="1" applyAlignment="1">
      <alignment vertical="center"/>
    </xf>
    <xf numFmtId="3" fontId="13" fillId="6" borderId="820" xfId="0" applyNumberFormat="1" applyFont="1" applyFill="1" applyBorder="1" applyAlignment="1">
      <alignment vertical="center"/>
    </xf>
    <xf numFmtId="3" fontId="20" fillId="6" borderId="822" xfId="0" applyNumberFormat="1" applyFont="1" applyFill="1" applyBorder="1" applyAlignment="1">
      <alignment horizontal="right" vertical="center"/>
    </xf>
    <xf numFmtId="3" fontId="13" fillId="6" borderId="822" xfId="0" applyNumberFormat="1" applyFont="1" applyFill="1" applyBorder="1" applyAlignment="1">
      <alignment vertical="center"/>
    </xf>
    <xf numFmtId="0" fontId="13" fillId="6" borderId="822" xfId="0" applyFont="1" applyFill="1" applyBorder="1" applyAlignment="1">
      <alignment vertical="center"/>
    </xf>
    <xf numFmtId="3" fontId="13" fillId="6" borderId="823" xfId="0" applyNumberFormat="1" applyFont="1" applyFill="1" applyBorder="1" applyAlignment="1">
      <alignment horizontal="right" vertical="center"/>
    </xf>
    <xf numFmtId="3" fontId="13" fillId="6" borderId="822" xfId="0" applyNumberFormat="1" applyFont="1" applyFill="1" applyBorder="1" applyAlignment="1">
      <alignment horizontal="right" vertical="center"/>
    </xf>
    <xf numFmtId="3" fontId="26" fillId="6" borderId="822" xfId="0" applyNumberFormat="1" applyFont="1" applyFill="1" applyBorder="1" applyAlignment="1">
      <alignment horizontal="right" vertical="center"/>
    </xf>
    <xf numFmtId="3" fontId="23" fillId="6" borderId="822" xfId="0" applyNumberFormat="1" applyFont="1" applyFill="1" applyBorder="1" applyAlignment="1">
      <alignment vertical="center"/>
    </xf>
    <xf numFmtId="0" fontId="23" fillId="6" borderId="822" xfId="0" applyFont="1" applyFill="1" applyBorder="1" applyAlignment="1">
      <alignment vertical="center"/>
    </xf>
    <xf numFmtId="3" fontId="29" fillId="0" borderId="415" xfId="0" applyNumberFormat="1" applyFont="1" applyBorder="1" applyAlignment="1">
      <alignment horizontal="right" vertical="center"/>
    </xf>
    <xf numFmtId="3" fontId="29" fillId="0" borderId="413" xfId="0" applyNumberFormat="1" applyFont="1" applyBorder="1" applyAlignment="1">
      <alignment horizontal="right" vertical="center"/>
    </xf>
    <xf numFmtId="3" fontId="33" fillId="6" borderId="408" xfId="0" applyNumberFormat="1" applyFont="1" applyFill="1" applyBorder="1" applyAlignment="1">
      <alignment horizontal="right" vertical="center"/>
    </xf>
    <xf numFmtId="3" fontId="29" fillId="6" borderId="746" xfId="0" applyNumberFormat="1" applyFont="1" applyFill="1" applyBorder="1" applyAlignment="1">
      <alignment horizontal="right" vertical="center"/>
    </xf>
    <xf numFmtId="3" fontId="29" fillId="6" borderId="413" xfId="0" applyNumberFormat="1" applyFont="1" applyFill="1" applyBorder="1" applyAlignment="1">
      <alignment horizontal="right" vertical="center"/>
    </xf>
    <xf numFmtId="3" fontId="29" fillId="6" borderId="408" xfId="0" applyNumberFormat="1" applyFont="1" applyFill="1" applyBorder="1" applyAlignment="1">
      <alignment horizontal="right" vertical="center"/>
    </xf>
    <xf numFmtId="0" fontId="13" fillId="0" borderId="747" xfId="0" applyFont="1" applyBorder="1" applyAlignment="1">
      <alignment horizontal="right" vertical="center"/>
    </xf>
    <xf numFmtId="0" fontId="13" fillId="6" borderId="578" xfId="0" applyFont="1" applyFill="1" applyBorder="1" applyAlignment="1">
      <alignment vertical="center"/>
    </xf>
    <xf numFmtId="3" fontId="13" fillId="0" borderId="748" xfId="0" applyNumberFormat="1" applyFont="1" applyBorder="1" applyAlignment="1">
      <alignment horizontal="right" vertical="center"/>
    </xf>
    <xf numFmtId="3" fontId="29" fillId="0" borderId="581" xfId="0" applyNumberFormat="1" applyFont="1" applyBorder="1" applyAlignment="1">
      <alignment vertical="center"/>
    </xf>
    <xf numFmtId="3" fontId="29" fillId="6" borderId="550" xfId="0" applyNumberFormat="1" applyFont="1" applyFill="1" applyBorder="1" applyAlignment="1">
      <alignment vertical="center"/>
    </xf>
    <xf numFmtId="3" fontId="29" fillId="6" borderId="581" xfId="0" applyNumberFormat="1" applyFont="1" applyFill="1" applyBorder="1" applyAlignment="1">
      <alignment vertical="center"/>
    </xf>
    <xf numFmtId="3" fontId="29" fillId="6" borderId="528" xfId="0" applyNumberFormat="1" applyFont="1" applyFill="1" applyBorder="1" applyAlignment="1">
      <alignment vertical="center"/>
    </xf>
    <xf numFmtId="0" fontId="19" fillId="5" borderId="54" xfId="0" applyFont="1" applyFill="1" applyBorder="1" applyAlignment="1">
      <alignment horizontal="left" vertical="center"/>
    </xf>
    <xf numFmtId="3" fontId="20" fillId="6" borderId="877" xfId="0" applyNumberFormat="1" applyFont="1" applyFill="1" applyBorder="1" applyAlignment="1">
      <alignment vertical="center"/>
    </xf>
    <xf numFmtId="0" fontId="65" fillId="2" borderId="832" xfId="0" applyFont="1" applyFill="1" applyBorder="1" applyAlignment="1">
      <alignment horizontal="center" vertical="center"/>
    </xf>
    <xf numFmtId="0" fontId="60" fillId="2" borderId="832" xfId="0" applyFont="1" applyFill="1" applyBorder="1" applyAlignment="1">
      <alignment horizontal="center" vertical="center"/>
    </xf>
    <xf numFmtId="3" fontId="13" fillId="0" borderId="143" xfId="0" applyNumberFormat="1" applyFont="1" applyBorder="1" applyAlignment="1">
      <alignment vertical="center"/>
    </xf>
    <xf numFmtId="3" fontId="13" fillId="6" borderId="715" xfId="0" applyNumberFormat="1" applyFont="1" applyFill="1" applyBorder="1" applyAlignment="1">
      <alignment vertical="center"/>
    </xf>
    <xf numFmtId="0" fontId="13" fillId="0" borderId="4" xfId="0" applyFont="1" applyBorder="1" applyAlignment="1">
      <alignment vertical="center"/>
    </xf>
    <xf numFmtId="3" fontId="13" fillId="0" borderId="537" xfId="0" applyNumberFormat="1" applyFont="1" applyBorder="1" applyAlignment="1">
      <alignment vertical="center"/>
    </xf>
    <xf numFmtId="3" fontId="13" fillId="0" borderId="140" xfId="0" applyNumberFormat="1" applyFont="1" applyBorder="1" applyAlignment="1">
      <alignment vertical="center"/>
    </xf>
    <xf numFmtId="3" fontId="13" fillId="6" borderId="714" xfId="0" applyNumberFormat="1" applyFont="1" applyFill="1" applyBorder="1" applyAlignment="1">
      <alignment vertical="center"/>
    </xf>
    <xf numFmtId="3" fontId="13" fillId="6" borderId="140" xfId="0" applyNumberFormat="1" applyFont="1" applyFill="1" applyBorder="1" applyAlignment="1">
      <alignment vertical="center"/>
    </xf>
    <xf numFmtId="0" fontId="13" fillId="0" borderId="140" xfId="0" applyFont="1" applyBorder="1" applyAlignment="1">
      <alignment vertical="center"/>
    </xf>
    <xf numFmtId="1" fontId="13" fillId="6" borderId="140" xfId="0" applyNumberFormat="1" applyFont="1" applyFill="1" applyBorder="1" applyAlignment="1">
      <alignment vertical="center"/>
    </xf>
    <xf numFmtId="0" fontId="13" fillId="6" borderId="140" xfId="0" applyFont="1" applyFill="1" applyBorder="1" applyAlignment="1">
      <alignment vertical="center"/>
    </xf>
    <xf numFmtId="0" fontId="13" fillId="4" borderId="54" xfId="0" applyFont="1" applyFill="1" applyBorder="1" applyAlignment="1">
      <alignment horizontal="left" vertical="center" wrapText="1"/>
    </xf>
    <xf numFmtId="0" fontId="60" fillId="7" borderId="655" xfId="0" applyFont="1" applyFill="1" applyBorder="1" applyAlignment="1">
      <alignment horizontal="center" vertical="center"/>
    </xf>
    <xf numFmtId="0" fontId="60" fillId="7" borderId="775" xfId="0" applyFont="1" applyFill="1" applyBorder="1" applyAlignment="1">
      <alignment horizontal="center" vertical="center"/>
    </xf>
    <xf numFmtId="3" fontId="20" fillId="6" borderId="503" xfId="0" applyNumberFormat="1" applyFont="1" applyFill="1" applyBorder="1" applyAlignment="1">
      <alignment vertical="center"/>
    </xf>
    <xf numFmtId="3" fontId="26" fillId="0" borderId="187" xfId="0" applyNumberFormat="1" applyFont="1" applyBorder="1" applyAlignment="1">
      <alignment vertical="center"/>
    </xf>
    <xf numFmtId="9" fontId="20" fillId="0" borderId="765" xfId="0" applyNumberFormat="1" applyFont="1" applyBorder="1" applyAlignment="1">
      <alignment vertical="center"/>
    </xf>
    <xf numFmtId="0" fontId="60" fillId="6" borderId="54" xfId="0" applyFont="1" applyFill="1" applyBorder="1" applyAlignment="1">
      <alignment horizontal="center" vertical="center"/>
    </xf>
    <xf numFmtId="0" fontId="60" fillId="7" borderId="1080" xfId="0" applyFont="1" applyFill="1" applyBorder="1" applyAlignment="1">
      <alignment horizontal="center" vertical="center"/>
    </xf>
    <xf numFmtId="3" fontId="20" fillId="6" borderId="54" xfId="0" applyNumberFormat="1" applyFont="1" applyFill="1" applyBorder="1" applyAlignment="1">
      <alignment vertical="center"/>
    </xf>
    <xf numFmtId="3" fontId="26" fillId="6" borderId="54" xfId="0" applyNumberFormat="1" applyFont="1" applyFill="1" applyBorder="1" applyAlignment="1">
      <alignment vertical="center"/>
    </xf>
    <xf numFmtId="9" fontId="20" fillId="6" borderId="54" xfId="0" applyNumberFormat="1" applyFont="1" applyFill="1" applyBorder="1" applyAlignment="1">
      <alignment vertical="center"/>
    </xf>
    <xf numFmtId="3" fontId="13" fillId="0" borderId="678" xfId="0" applyNumberFormat="1" applyFont="1" applyBorder="1" applyAlignment="1">
      <alignment horizontal="right" vertical="center"/>
    </xf>
    <xf numFmtId="3" fontId="13" fillId="0" borderId="677" xfId="0" applyNumberFormat="1" applyFont="1" applyBorder="1" applyAlignment="1">
      <alignment horizontal="right" vertical="center"/>
    </xf>
    <xf numFmtId="3" fontId="13" fillId="0" borderId="677" xfId="0" applyNumberFormat="1" applyFont="1" applyBorder="1" applyAlignment="1">
      <alignment vertical="center"/>
    </xf>
    <xf numFmtId="4" fontId="23" fillId="0" borderId="893" xfId="0" applyNumberFormat="1" applyFont="1" applyBorder="1" applyAlignment="1">
      <alignment horizontal="right" vertical="center"/>
    </xf>
    <xf numFmtId="4" fontId="23" fillId="0" borderId="893" xfId="0" applyNumberFormat="1" applyFont="1" applyBorder="1" applyAlignment="1">
      <alignment vertical="center"/>
    </xf>
    <xf numFmtId="0" fontId="23" fillId="0" borderId="893" xfId="0" applyFont="1" applyBorder="1" applyAlignment="1">
      <alignment vertical="center"/>
    </xf>
    <xf numFmtId="2" fontId="23" fillId="6" borderId="956" xfId="0" applyNumberFormat="1" applyFont="1" applyFill="1" applyBorder="1" applyAlignment="1">
      <alignment vertical="center"/>
    </xf>
    <xf numFmtId="4" fontId="20" fillId="6" borderId="54" xfId="0" applyNumberFormat="1" applyFont="1" applyFill="1" applyBorder="1" applyAlignment="1">
      <alignment horizontal="right" vertical="center"/>
    </xf>
    <xf numFmtId="0" fontId="13" fillId="5" borderId="54" xfId="0" applyFont="1" applyFill="1" applyBorder="1"/>
    <xf numFmtId="0" fontId="19" fillId="5" borderId="54" xfId="0" applyFont="1" applyFill="1" applyBorder="1" applyAlignment="1">
      <alignment wrapText="1"/>
    </xf>
    <xf numFmtId="0" fontId="13" fillId="0" borderId="956" xfId="0" applyFont="1" applyBorder="1"/>
    <xf numFmtId="9" fontId="13" fillId="0" borderId="876" xfId="0" applyNumberFormat="1" applyFont="1" applyBorder="1" applyAlignment="1">
      <alignment vertical="center"/>
    </xf>
    <xf numFmtId="9" fontId="13" fillId="0" borderId="455" xfId="0" applyNumberFormat="1" applyFont="1" applyBorder="1" applyAlignment="1">
      <alignment vertical="center"/>
    </xf>
    <xf numFmtId="3" fontId="23" fillId="0" borderId="538" xfId="0" applyNumberFormat="1" applyFont="1" applyBorder="1" applyAlignment="1">
      <alignment vertical="center"/>
    </xf>
    <xf numFmtId="3" fontId="23" fillId="6" borderId="538" xfId="0" applyNumberFormat="1" applyFont="1" applyFill="1" applyBorder="1" applyAlignment="1">
      <alignment vertical="center"/>
    </xf>
    <xf numFmtId="164" fontId="13" fillId="0" borderId="537" xfId="0" applyNumberFormat="1" applyFont="1" applyBorder="1" applyAlignment="1">
      <alignment vertical="center"/>
    </xf>
    <xf numFmtId="164" fontId="13" fillId="6" borderId="537" xfId="0" applyNumberFormat="1" applyFont="1" applyFill="1" applyBorder="1" applyAlignment="1">
      <alignment vertical="center"/>
    </xf>
    <xf numFmtId="0" fontId="18" fillId="6" borderId="54" xfId="0" applyFont="1" applyFill="1" applyBorder="1" applyAlignment="1">
      <alignment vertical="center"/>
    </xf>
    <xf numFmtId="166" fontId="13" fillId="6" borderId="578" xfId="0" applyNumberFormat="1" applyFont="1" applyFill="1" applyBorder="1" applyAlignment="1">
      <alignment vertical="center"/>
    </xf>
    <xf numFmtId="166" fontId="23" fillId="6" borderId="580" xfId="0" applyNumberFormat="1" applyFont="1" applyFill="1" applyBorder="1" applyAlignment="1">
      <alignment vertical="center"/>
    </xf>
    <xf numFmtId="166" fontId="13" fillId="6" borderId="578" xfId="0" applyNumberFormat="1" applyFont="1" applyFill="1" applyBorder="1" applyAlignment="1">
      <alignment horizontal="right" vertical="center"/>
    </xf>
    <xf numFmtId="166" fontId="23" fillId="6" borderId="580" xfId="0" applyNumberFormat="1" applyFont="1" applyFill="1" applyBorder="1" applyAlignment="1">
      <alignment horizontal="right" vertical="center"/>
    </xf>
    <xf numFmtId="166" fontId="13" fillId="6" borderId="715" xfId="0" applyNumberFormat="1" applyFont="1" applyFill="1" applyBorder="1" applyAlignment="1">
      <alignment vertical="center"/>
    </xf>
    <xf numFmtId="166" fontId="13" fillId="6" borderId="537" xfId="0" applyNumberFormat="1" applyFont="1" applyFill="1" applyBorder="1" applyAlignment="1">
      <alignment vertical="center"/>
    </xf>
    <xf numFmtId="166" fontId="13" fillId="6" borderId="714" xfId="0" applyNumberFormat="1" applyFont="1" applyFill="1" applyBorder="1" applyAlignment="1">
      <alignment vertical="center"/>
    </xf>
    <xf numFmtId="0" fontId="65" fillId="2" borderId="1041" xfId="0" applyFont="1" applyFill="1" applyBorder="1" applyAlignment="1">
      <alignment horizontal="center" vertical="center"/>
    </xf>
    <xf numFmtId="0" fontId="65" fillId="2" borderId="354" xfId="0" applyFont="1" applyFill="1" applyBorder="1" applyAlignment="1">
      <alignment horizontal="center" vertical="center"/>
    </xf>
    <xf numFmtId="4" fontId="13" fillId="6" borderId="1107" xfId="0" applyNumberFormat="1" applyFont="1" applyFill="1" applyBorder="1" applyAlignment="1">
      <alignment vertical="center"/>
    </xf>
    <xf numFmtId="4" fontId="13" fillId="0" borderId="143" xfId="0" applyNumberFormat="1" applyFont="1" applyBorder="1" applyAlignment="1">
      <alignment vertical="center"/>
    </xf>
    <xf numFmtId="4" fontId="13" fillId="6" borderId="143" xfId="0" applyNumberFormat="1" applyFont="1" applyFill="1" applyBorder="1" applyAlignment="1">
      <alignment horizontal="right" vertical="center"/>
    </xf>
    <xf numFmtId="4" fontId="13" fillId="6" borderId="715" xfId="0" applyNumberFormat="1" applyFont="1" applyFill="1" applyBorder="1" applyAlignment="1">
      <alignment vertical="center"/>
    </xf>
    <xf numFmtId="4" fontId="13" fillId="6" borderId="143" xfId="0" applyNumberFormat="1" applyFont="1" applyFill="1" applyBorder="1" applyAlignment="1">
      <alignment vertical="center"/>
    </xf>
    <xf numFmtId="4" fontId="13" fillId="0" borderId="140" xfId="0" applyNumberFormat="1" applyFont="1" applyBorder="1" applyAlignment="1">
      <alignment vertical="center"/>
    </xf>
    <xf numFmtId="4" fontId="13" fillId="6" borderId="140" xfId="0" applyNumberFormat="1" applyFont="1" applyFill="1" applyBorder="1" applyAlignment="1">
      <alignment horizontal="right" vertical="center"/>
    </xf>
    <xf numFmtId="4" fontId="13" fillId="6" borderId="714" xfId="0" applyNumberFormat="1" applyFont="1" applyFill="1" applyBorder="1" applyAlignment="1">
      <alignment vertical="center"/>
    </xf>
    <xf numFmtId="4" fontId="13" fillId="6" borderId="140" xfId="0" applyNumberFormat="1" applyFont="1" applyFill="1" applyBorder="1" applyAlignment="1">
      <alignment vertical="center"/>
    </xf>
    <xf numFmtId="0" fontId="18" fillId="5" borderId="54" xfId="0" applyFont="1" applyFill="1" applyBorder="1" applyAlignment="1">
      <alignment vertical="center" wrapText="1"/>
    </xf>
    <xf numFmtId="3" fontId="23" fillId="0" borderId="140" xfId="0" applyNumberFormat="1" applyFont="1" applyBorder="1" applyAlignment="1">
      <alignment vertical="center"/>
    </xf>
    <xf numFmtId="3" fontId="23" fillId="6" borderId="714" xfId="0" applyNumberFormat="1" applyFont="1" applyFill="1" applyBorder="1" applyAlignment="1">
      <alignment vertical="center"/>
    </xf>
    <xf numFmtId="0" fontId="75" fillId="2" borderId="988" xfId="0" applyFont="1" applyFill="1" applyBorder="1" applyAlignment="1">
      <alignment horizontal="center" vertical="center" wrapText="1"/>
    </xf>
    <xf numFmtId="0" fontId="75" fillId="2" borderId="818" xfId="0" applyFont="1" applyFill="1" applyBorder="1" applyAlignment="1">
      <alignment horizontal="center" vertical="center" wrapText="1"/>
    </xf>
    <xf numFmtId="0" fontId="24" fillId="6" borderId="744" xfId="0" applyFont="1" applyFill="1" applyBorder="1" applyAlignment="1">
      <alignment horizontal="center" vertical="center" wrapText="1"/>
    </xf>
    <xf numFmtId="166" fontId="24" fillId="6" borderId="744" xfId="0" applyNumberFormat="1" applyFont="1" applyFill="1" applyBorder="1" applyAlignment="1">
      <alignment horizontal="center" vertical="center"/>
    </xf>
    <xf numFmtId="0" fontId="10" fillId="6" borderId="54" xfId="0" applyFont="1" applyFill="1" applyBorder="1" applyAlignment="1">
      <alignment vertical="center" wrapText="1"/>
    </xf>
    <xf numFmtId="0" fontId="30" fillId="0" borderId="348" xfId="0" applyFont="1" applyBorder="1"/>
    <xf numFmtId="0" fontId="10" fillId="0" borderId="347" xfId="0" applyFont="1" applyBorder="1" applyAlignment="1">
      <alignment vertical="center"/>
    </xf>
    <xf numFmtId="164" fontId="23" fillId="6" borderId="861" xfId="0" applyNumberFormat="1" applyFont="1" applyFill="1" applyBorder="1" applyAlignment="1">
      <alignment horizontal="right" vertical="center"/>
    </xf>
    <xf numFmtId="0" fontId="23" fillId="6" borderId="54" xfId="0" applyFont="1" applyFill="1" applyBorder="1"/>
    <xf numFmtId="0" fontId="23" fillId="6" borderId="594" xfId="0" applyFont="1" applyFill="1" applyBorder="1"/>
    <xf numFmtId="9" fontId="21" fillId="6" borderId="54" xfId="0" applyNumberFormat="1" applyFont="1" applyFill="1" applyBorder="1"/>
    <xf numFmtId="164" fontId="26" fillId="6" borderId="861" xfId="0" applyNumberFormat="1" applyFont="1" applyFill="1" applyBorder="1" applyAlignment="1">
      <alignment horizontal="right" vertical="center"/>
    </xf>
    <xf numFmtId="164" fontId="13" fillId="0" borderId="538" xfId="0" applyNumberFormat="1" applyFont="1" applyBorder="1" applyAlignment="1">
      <alignment horizontal="right" vertical="center"/>
    </xf>
    <xf numFmtId="164" fontId="13" fillId="6" borderId="538" xfId="0" applyNumberFormat="1" applyFont="1" applyFill="1" applyBorder="1" applyAlignment="1">
      <alignment horizontal="right" vertical="center"/>
    </xf>
    <xf numFmtId="164" fontId="13" fillId="6" borderId="143" xfId="0" applyNumberFormat="1" applyFont="1" applyFill="1" applyBorder="1" applyAlignment="1">
      <alignment horizontal="right" vertical="center"/>
    </xf>
    <xf numFmtId="164" fontId="13" fillId="4" borderId="537" xfId="0" applyNumberFormat="1" applyFont="1" applyFill="1" applyBorder="1" applyAlignment="1">
      <alignment vertical="center"/>
    </xf>
    <xf numFmtId="164" fontId="13" fillId="4" borderId="537" xfId="0" applyNumberFormat="1" applyFont="1" applyFill="1" applyBorder="1" applyAlignment="1">
      <alignment horizontal="right" vertical="center"/>
    </xf>
    <xf numFmtId="164" fontId="13" fillId="6" borderId="537" xfId="0" applyNumberFormat="1" applyFont="1" applyFill="1" applyBorder="1" applyAlignment="1">
      <alignment horizontal="right" vertical="center"/>
    </xf>
    <xf numFmtId="3" fontId="23" fillId="0" borderId="538" xfId="0" applyNumberFormat="1" applyFont="1" applyBorder="1" applyAlignment="1">
      <alignment horizontal="right" vertical="center"/>
    </xf>
    <xf numFmtId="3" fontId="23" fillId="6" borderId="538" xfId="0" applyNumberFormat="1" applyFont="1" applyFill="1" applyBorder="1" applyAlignment="1">
      <alignment horizontal="right" vertical="center"/>
    </xf>
    <xf numFmtId="3" fontId="23" fillId="0" borderId="876" xfId="0" applyNumberFormat="1" applyFont="1" applyBorder="1" applyAlignment="1">
      <alignment horizontal="right" vertical="center"/>
    </xf>
    <xf numFmtId="0" fontId="23" fillId="0" borderId="455" xfId="0" applyFont="1" applyBorder="1" applyAlignment="1">
      <alignment horizontal="right" vertical="center"/>
    </xf>
    <xf numFmtId="0" fontId="65" fillId="4" borderId="54" xfId="0" applyFont="1" applyFill="1" applyBorder="1" applyAlignment="1">
      <alignment vertical="center"/>
    </xf>
    <xf numFmtId="3" fontId="13" fillId="4" borderId="54" xfId="0" applyNumberFormat="1" applyFont="1" applyFill="1" applyBorder="1" applyAlignment="1">
      <alignment horizontal="right" vertical="center"/>
    </xf>
    <xf numFmtId="3" fontId="20" fillId="4" borderId="54" xfId="0" applyNumberFormat="1" applyFont="1" applyFill="1" applyBorder="1" applyAlignment="1">
      <alignment horizontal="right" vertical="center"/>
    </xf>
    <xf numFmtId="0" fontId="20" fillId="4" borderId="54" xfId="0" applyFont="1" applyFill="1" applyBorder="1" applyAlignment="1">
      <alignment horizontal="right"/>
    </xf>
    <xf numFmtId="0" fontId="26" fillId="0" borderId="884" xfId="0" applyFont="1" applyBorder="1"/>
    <xf numFmtId="9" fontId="20" fillId="0" borderId="884" xfId="0" applyNumberFormat="1" applyFont="1" applyBorder="1"/>
    <xf numFmtId="0" fontId="20" fillId="6" borderId="822" xfId="0" applyFont="1" applyFill="1" applyBorder="1"/>
    <xf numFmtId="0" fontId="26" fillId="6" borderId="54" xfId="0" applyFont="1" applyFill="1" applyBorder="1"/>
    <xf numFmtId="166" fontId="23" fillId="6" borderId="537" xfId="0" applyNumberFormat="1" applyFont="1" applyFill="1" applyBorder="1" applyAlignment="1">
      <alignment vertical="center"/>
    </xf>
    <xf numFmtId="166" fontId="23" fillId="6" borderId="140" xfId="0" applyNumberFormat="1" applyFont="1" applyFill="1" applyBorder="1" applyAlignment="1">
      <alignment vertical="center"/>
    </xf>
    <xf numFmtId="166" fontId="26" fillId="6" borderId="140" xfId="0" applyNumberFormat="1" applyFont="1" applyFill="1" applyBorder="1" applyAlignment="1">
      <alignment horizontal="right"/>
    </xf>
    <xf numFmtId="166" fontId="23" fillId="6" borderId="714" xfId="0" applyNumberFormat="1" applyFont="1" applyFill="1" applyBorder="1" applyAlignment="1">
      <alignment vertical="center"/>
    </xf>
    <xf numFmtId="166" fontId="13" fillId="6" borderId="142" xfId="0" applyNumberFormat="1" applyFont="1" applyFill="1" applyBorder="1" applyAlignment="1">
      <alignment vertical="center"/>
    </xf>
    <xf numFmtId="166" fontId="23" fillId="6" borderId="136" xfId="0" applyNumberFormat="1" applyFont="1" applyFill="1" applyBorder="1" applyAlignment="1">
      <alignment vertical="center"/>
    </xf>
    <xf numFmtId="166" fontId="13" fillId="6" borderId="1109" xfId="0" applyNumberFormat="1" applyFont="1" applyFill="1" applyBorder="1" applyAlignment="1">
      <alignment vertical="center"/>
    </xf>
    <xf numFmtId="166" fontId="23" fillId="0" borderId="538" xfId="0" applyNumberFormat="1" applyFont="1" applyBorder="1" applyAlignment="1">
      <alignment vertical="center"/>
    </xf>
    <xf numFmtId="166" fontId="23" fillId="0" borderId="143" xfId="0" applyNumberFormat="1" applyFont="1" applyBorder="1" applyAlignment="1">
      <alignment vertical="center"/>
    </xf>
    <xf numFmtId="166" fontId="23" fillId="6" borderId="143" xfId="0" applyNumberFormat="1" applyFont="1" applyFill="1" applyBorder="1" applyAlignment="1">
      <alignment vertical="center"/>
    </xf>
    <xf numFmtId="166" fontId="23" fillId="6" borderId="715" xfId="0" applyNumberFormat="1" applyFont="1" applyFill="1" applyBorder="1" applyAlignment="1">
      <alignment vertical="center"/>
    </xf>
    <xf numFmtId="166" fontId="13" fillId="0" borderId="537" xfId="0" applyNumberFormat="1" applyFont="1" applyBorder="1" applyAlignment="1">
      <alignment vertical="center"/>
    </xf>
    <xf numFmtId="166" fontId="13" fillId="0" borderId="140" xfId="0" applyNumberFormat="1" applyFont="1" applyBorder="1" applyAlignment="1">
      <alignment vertical="center"/>
    </xf>
    <xf numFmtId="166" fontId="23" fillId="0" borderId="538" xfId="0" applyNumberFormat="1" applyFont="1" applyBorder="1" applyAlignment="1">
      <alignment horizontal="right" vertical="center"/>
    </xf>
    <xf numFmtId="166" fontId="23" fillId="0" borderId="143" xfId="0" applyNumberFormat="1" applyFont="1" applyBorder="1" applyAlignment="1">
      <alignment horizontal="right" vertical="center"/>
    </xf>
    <xf numFmtId="166" fontId="23" fillId="6" borderId="143" xfId="0" applyNumberFormat="1" applyFont="1" applyFill="1" applyBorder="1" applyAlignment="1">
      <alignment horizontal="right" vertical="center"/>
    </xf>
    <xf numFmtId="166" fontId="23" fillId="6" borderId="715" xfId="0" applyNumberFormat="1" applyFont="1" applyFill="1" applyBorder="1" applyAlignment="1">
      <alignment horizontal="right" vertical="center"/>
    </xf>
    <xf numFmtId="166" fontId="13" fillId="0" borderId="129" xfId="0" applyNumberFormat="1" applyFont="1" applyBorder="1" applyAlignment="1">
      <alignment horizontal="right" vertical="center"/>
    </xf>
    <xf numFmtId="166" fontId="13" fillId="0" borderId="4" xfId="0" applyNumberFormat="1" applyFont="1" applyBorder="1" applyAlignment="1">
      <alignment horizontal="right" vertical="center"/>
    </xf>
    <xf numFmtId="166" fontId="23" fillId="0" borderId="129" xfId="0" applyNumberFormat="1" applyFont="1" applyBorder="1" applyAlignment="1">
      <alignment horizontal="right" vertical="center"/>
    </xf>
    <xf numFmtId="166" fontId="23" fillId="0" borderId="4" xfId="0" applyNumberFormat="1" applyFont="1" applyBorder="1" applyAlignment="1">
      <alignment horizontal="right" vertical="center"/>
    </xf>
    <xf numFmtId="0" fontId="81" fillId="0" borderId="953" xfId="0" applyFont="1" applyBorder="1" applyAlignment="1">
      <alignment vertical="center"/>
    </xf>
    <xf numFmtId="0" fontId="31" fillId="6" borderId="54" xfId="0" applyFont="1" applyFill="1" applyBorder="1" applyAlignment="1">
      <alignment vertical="top" wrapText="1"/>
    </xf>
    <xf numFmtId="0" fontId="83" fillId="2" borderId="167" xfId="0" applyFont="1" applyFill="1" applyBorder="1" applyAlignment="1">
      <alignment horizontal="center" vertical="center"/>
    </xf>
    <xf numFmtId="3" fontId="13" fillId="6" borderId="896" xfId="0" applyNumberFormat="1" applyFont="1" applyFill="1" applyBorder="1" applyAlignment="1">
      <alignment vertical="center"/>
    </xf>
    <xf numFmtId="3" fontId="13" fillId="6" borderId="899" xfId="0" applyNumberFormat="1" applyFont="1" applyFill="1" applyBorder="1" applyAlignment="1">
      <alignment vertical="center"/>
    </xf>
    <xf numFmtId="0" fontId="82" fillId="2" borderId="167" xfId="0" applyFont="1" applyFill="1" applyBorder="1" applyAlignment="1">
      <alignment horizontal="center" vertical="center"/>
    </xf>
    <xf numFmtId="3" fontId="29" fillId="6" borderId="38" xfId="0" applyNumberFormat="1" applyFont="1" applyFill="1" applyBorder="1" applyAlignment="1">
      <alignment vertical="center"/>
    </xf>
    <xf numFmtId="3" fontId="29" fillId="6" borderId="68" xfId="0" applyNumberFormat="1" applyFont="1" applyFill="1" applyBorder="1" applyAlignment="1">
      <alignment vertical="center"/>
    </xf>
    <xf numFmtId="3" fontId="29" fillId="6" borderId="69" xfId="0" applyNumberFormat="1" applyFont="1" applyFill="1" applyBorder="1" applyAlignment="1">
      <alignment vertical="center"/>
    </xf>
    <xf numFmtId="0" fontId="82" fillId="2" borderId="1041" xfId="0" applyFont="1" applyFill="1" applyBorder="1" applyAlignment="1">
      <alignment horizontal="center" vertical="center"/>
    </xf>
    <xf numFmtId="0" fontId="83" fillId="2" borderId="1041" xfId="0" applyFont="1" applyFill="1" applyBorder="1" applyAlignment="1">
      <alignment horizontal="center" vertical="center"/>
    </xf>
    <xf numFmtId="0" fontId="86" fillId="2" borderId="77" xfId="0" applyFont="1" applyFill="1" applyBorder="1" applyAlignment="1">
      <alignment horizontal="center" vertical="center"/>
    </xf>
    <xf numFmtId="0" fontId="86" fillId="2" borderId="78" xfId="0" applyFont="1" applyFill="1" applyBorder="1" applyAlignment="1">
      <alignment horizontal="center" vertical="center"/>
    </xf>
    <xf numFmtId="0" fontId="86" fillId="2" borderId="1043" xfId="0" applyFont="1" applyFill="1" applyBorder="1" applyAlignment="1">
      <alignment horizontal="center" vertical="center"/>
    </xf>
    <xf numFmtId="0" fontId="20" fillId="6" borderId="1050" xfId="0" applyFont="1" applyFill="1" applyBorder="1"/>
    <xf numFmtId="0" fontId="20" fillId="6" borderId="1062" xfId="0" applyFont="1" applyFill="1" applyBorder="1"/>
    <xf numFmtId="0" fontId="86" fillId="2" borderId="77" xfId="0" applyFont="1" applyFill="1" applyBorder="1" applyAlignment="1">
      <alignment horizontal="center" vertical="center" wrapText="1"/>
    </xf>
    <xf numFmtId="0" fontId="86" fillId="2" borderId="78" xfId="0" applyFont="1" applyFill="1" applyBorder="1" applyAlignment="1">
      <alignment horizontal="center" vertical="center" wrapText="1"/>
    </xf>
    <xf numFmtId="0" fontId="86" fillId="2" borderId="1043" xfId="0" applyFont="1" applyFill="1" applyBorder="1" applyAlignment="1">
      <alignment horizontal="center" vertical="center" wrapText="1"/>
    </xf>
    <xf numFmtId="164" fontId="13" fillId="6" borderId="135" xfId="0" applyNumberFormat="1" applyFont="1" applyFill="1" applyBorder="1" applyAlignment="1">
      <alignment vertical="center"/>
    </xf>
    <xf numFmtId="164" fontId="13" fillId="6" borderId="140" xfId="0" applyNumberFormat="1" applyFont="1" applyFill="1" applyBorder="1" applyAlignment="1">
      <alignment vertical="center"/>
    </xf>
    <xf numFmtId="164" fontId="13" fillId="6" borderId="919" xfId="0" applyNumberFormat="1" applyFont="1" applyFill="1" applyBorder="1" applyAlignment="1">
      <alignment vertical="center"/>
    </xf>
    <xf numFmtId="164" fontId="13" fillId="6" borderId="141" xfId="0" applyNumberFormat="1" applyFont="1" applyFill="1" applyBorder="1" applyAlignment="1">
      <alignment horizontal="right" vertical="center"/>
    </xf>
    <xf numFmtId="164" fontId="23" fillId="6" borderId="1102" xfId="0" applyNumberFormat="1" applyFont="1" applyFill="1" applyBorder="1" applyAlignment="1">
      <alignment vertical="center"/>
    </xf>
    <xf numFmtId="164" fontId="20" fillId="6" borderId="115" xfId="0" applyNumberFormat="1" applyFont="1" applyFill="1" applyBorder="1" applyAlignment="1">
      <alignment horizontal="right" vertical="center"/>
    </xf>
    <xf numFmtId="164" fontId="20" fillId="6" borderId="119" xfId="0" applyNumberFormat="1" applyFont="1" applyFill="1" applyBorder="1" applyAlignment="1">
      <alignment horizontal="right" vertical="center"/>
    </xf>
    <xf numFmtId="0" fontId="13" fillId="6" borderId="331" xfId="0" applyFont="1" applyFill="1" applyBorder="1" applyAlignment="1">
      <alignment horizontal="right" vertical="center"/>
    </xf>
    <xf numFmtId="0" fontId="13" fillId="6" borderId="1127" xfId="0" applyFont="1" applyFill="1" applyBorder="1" applyAlignment="1">
      <alignment horizontal="right" vertical="center"/>
    </xf>
    <xf numFmtId="164" fontId="20" fillId="6" borderId="954" xfId="0" applyNumberFormat="1" applyFont="1" applyFill="1" applyBorder="1" applyAlignment="1">
      <alignment horizontal="right" vertical="center"/>
    </xf>
    <xf numFmtId="0" fontId="82" fillId="2" borderId="77" xfId="0" applyFont="1" applyFill="1" applyBorder="1" applyAlignment="1">
      <alignment horizontal="center" vertical="center"/>
    </xf>
    <xf numFmtId="0" fontId="82" fillId="2" borderId="78" xfId="0" applyFont="1" applyFill="1" applyBorder="1" applyAlignment="1">
      <alignment horizontal="center" vertical="center"/>
    </xf>
    <xf numFmtId="0" fontId="82" fillId="2" borderId="1043" xfId="0" applyFont="1" applyFill="1" applyBorder="1" applyAlignment="1">
      <alignment horizontal="center" vertical="center"/>
    </xf>
    <xf numFmtId="0" fontId="82" fillId="2" borderId="249" xfId="0" applyFont="1" applyFill="1" applyBorder="1" applyAlignment="1">
      <alignment horizontal="center" vertical="center" wrapText="1"/>
    </xf>
    <xf numFmtId="0" fontId="82" fillId="2" borderId="903" xfId="0" applyFont="1" applyFill="1" applyBorder="1" applyAlignment="1">
      <alignment horizontal="center" vertical="center" wrapText="1"/>
    </xf>
    <xf numFmtId="164" fontId="13" fillId="0" borderId="291" xfId="0" applyNumberFormat="1" applyFont="1" applyBorder="1" applyAlignment="1">
      <alignment horizontal="right" vertical="center"/>
    </xf>
    <xf numFmtId="9" fontId="13" fillId="0" borderId="291" xfId="0" applyNumberFormat="1" applyFont="1" applyBorder="1" applyAlignment="1">
      <alignment horizontal="right" vertical="center"/>
    </xf>
    <xf numFmtId="164" fontId="13" fillId="0" borderId="954" xfId="0" applyNumberFormat="1" applyFont="1" applyBorder="1" applyAlignment="1">
      <alignment horizontal="right" vertical="center"/>
    </xf>
    <xf numFmtId="164" fontId="89" fillId="6" borderId="54" xfId="0" applyNumberFormat="1" applyFont="1" applyFill="1" applyBorder="1" applyAlignment="1">
      <alignment horizontal="right" vertical="center"/>
    </xf>
    <xf numFmtId="164" fontId="26" fillId="6" borderId="115" xfId="0" applyNumberFormat="1" applyFont="1" applyFill="1" applyBorder="1" applyAlignment="1">
      <alignment horizontal="right" vertical="center"/>
    </xf>
    <xf numFmtId="164" fontId="90" fillId="6" borderId="54" xfId="0" applyNumberFormat="1" applyFont="1" applyFill="1" applyBorder="1" applyAlignment="1">
      <alignment horizontal="right" vertical="center"/>
    </xf>
    <xf numFmtId="3" fontId="23" fillId="0" borderId="911" xfId="0" applyNumberFormat="1" applyFont="1" applyBorder="1" applyAlignment="1">
      <alignment horizontal="right" vertical="center"/>
    </xf>
    <xf numFmtId="3" fontId="13" fillId="6" borderId="141" xfId="0" applyNumberFormat="1" applyFont="1" applyFill="1" applyBorder="1" applyAlignment="1">
      <alignment horizontal="right" vertical="center"/>
    </xf>
    <xf numFmtId="4" fontId="13" fillId="0" borderId="911" xfId="0" applyNumberFormat="1" applyFont="1" applyBorder="1" applyAlignment="1">
      <alignment horizontal="right" vertical="center"/>
    </xf>
    <xf numFmtId="4" fontId="13" fillId="0" borderId="143" xfId="0" applyNumberFormat="1" applyFont="1" applyBorder="1" applyAlignment="1">
      <alignment horizontal="right" vertical="center"/>
    </xf>
    <xf numFmtId="4" fontId="13" fillId="6" borderId="141" xfId="0" applyNumberFormat="1" applyFont="1" applyFill="1" applyBorder="1" applyAlignment="1">
      <alignment horizontal="right" vertical="center"/>
    </xf>
    <xf numFmtId="4" fontId="13" fillId="0" borderId="4" xfId="0" applyNumberFormat="1" applyFont="1" applyBorder="1" applyAlignment="1">
      <alignment horizontal="right" vertical="center"/>
    </xf>
    <xf numFmtId="3" fontId="13" fillId="0" borderId="291" xfId="0" applyNumberFormat="1" applyFont="1" applyBorder="1" applyAlignment="1">
      <alignment vertical="center"/>
    </xf>
    <xf numFmtId="3" fontId="13" fillId="0" borderId="954" xfId="0" applyNumberFormat="1" applyFont="1" applyBorder="1" applyAlignment="1">
      <alignment vertical="center"/>
    </xf>
    <xf numFmtId="164" fontId="13" fillId="0" borderId="291" xfId="0" applyNumberFormat="1" applyFont="1" applyBorder="1" applyAlignment="1">
      <alignment vertical="center"/>
    </xf>
    <xf numFmtId="164" fontId="13" fillId="0" borderId="139" xfId="0" applyNumberFormat="1" applyFont="1" applyBorder="1" applyAlignment="1">
      <alignment vertical="center"/>
    </xf>
    <xf numFmtId="0" fontId="92" fillId="0" borderId="954" xfId="0" applyFont="1" applyBorder="1" applyAlignment="1">
      <alignment vertical="center"/>
    </xf>
    <xf numFmtId="3" fontId="29" fillId="0" borderId="1127" xfId="0" applyNumberFormat="1" applyFont="1" applyBorder="1" applyAlignment="1">
      <alignment vertical="center"/>
    </xf>
    <xf numFmtId="3" fontId="13" fillId="0" borderId="898" xfId="0" applyNumberFormat="1" applyFont="1" applyBorder="1" applyAlignment="1">
      <alignment vertical="center"/>
    </xf>
    <xf numFmtId="3" fontId="13" fillId="0" borderId="1019" xfId="0" applyNumberFormat="1" applyFont="1" applyBorder="1" applyAlignment="1">
      <alignment vertical="center"/>
    </xf>
    <xf numFmtId="3" fontId="23" fillId="0" borderId="291" xfId="0" applyNumberFormat="1" applyFont="1" applyBorder="1" applyAlignment="1">
      <alignment vertical="center"/>
    </xf>
    <xf numFmtId="3" fontId="23" fillId="0" borderId="954" xfId="0" applyNumberFormat="1" applyFont="1" applyBorder="1" applyAlignment="1">
      <alignment vertical="center"/>
    </xf>
    <xf numFmtId="1" fontId="26" fillId="6" borderId="481" xfId="0" applyNumberFormat="1" applyFont="1" applyFill="1" applyBorder="1" applyAlignment="1">
      <alignment vertical="center"/>
    </xf>
    <xf numFmtId="164" fontId="23" fillId="0" borderId="291" xfId="0" applyNumberFormat="1" applyFont="1" applyBorder="1" applyAlignment="1">
      <alignment vertical="center"/>
    </xf>
    <xf numFmtId="164" fontId="23" fillId="0" borderId="954" xfId="0" applyNumberFormat="1" applyFont="1" applyBorder="1" applyAlignment="1">
      <alignment vertical="center"/>
    </xf>
    <xf numFmtId="164" fontId="26" fillId="6" borderId="481" xfId="0" applyNumberFormat="1" applyFont="1" applyFill="1" applyBorder="1" applyAlignment="1">
      <alignment vertical="center"/>
    </xf>
    <xf numFmtId="3" fontId="20" fillId="6" borderId="481" xfId="0" applyNumberFormat="1" applyFont="1" applyFill="1" applyBorder="1" applyAlignment="1">
      <alignment vertical="center"/>
    </xf>
    <xf numFmtId="4" fontId="20" fillId="6" borderId="167" xfId="0" applyNumberFormat="1" applyFont="1" applyFill="1" applyBorder="1" applyAlignment="1">
      <alignment vertical="center"/>
    </xf>
    <xf numFmtId="166" fontId="13" fillId="6" borderId="54" xfId="0" applyNumberFormat="1" applyFont="1" applyFill="1" applyBorder="1"/>
    <xf numFmtId="166" fontId="31" fillId="6" borderId="54" xfId="0" applyNumberFormat="1" applyFont="1" applyFill="1" applyBorder="1" applyAlignment="1">
      <alignment vertical="center"/>
    </xf>
    <xf numFmtId="0" fontId="35" fillId="4" borderId="54" xfId="0" applyFont="1" applyFill="1" applyBorder="1" applyAlignment="1">
      <alignment horizontal="left" vertical="center" wrapText="1"/>
    </xf>
    <xf numFmtId="166" fontId="13" fillId="6" borderId="119" xfId="0" applyNumberFormat="1" applyFont="1" applyFill="1" applyBorder="1"/>
    <xf numFmtId="166" fontId="20" fillId="6" borderId="119" xfId="0" applyNumberFormat="1" applyFont="1" applyFill="1" applyBorder="1" applyAlignment="1">
      <alignment vertical="center"/>
    </xf>
    <xf numFmtId="166" fontId="13" fillId="6" borderId="1127" xfId="0" applyNumberFormat="1" applyFont="1" applyFill="1" applyBorder="1" applyAlignment="1">
      <alignment vertical="center"/>
    </xf>
    <xf numFmtId="166" fontId="13" fillId="6" borderId="954" xfId="0" applyNumberFormat="1" applyFont="1" applyFill="1" applyBorder="1" applyAlignment="1">
      <alignment vertical="center"/>
    </xf>
    <xf numFmtId="164" fontId="13" fillId="0" borderId="330" xfId="0" applyNumberFormat="1" applyFont="1" applyBorder="1" applyAlignment="1">
      <alignment vertical="center"/>
    </xf>
    <xf numFmtId="3" fontId="13" fillId="0" borderId="172" xfId="0" applyNumberFormat="1" applyFont="1" applyBorder="1" applyAlignment="1">
      <alignment horizontal="right" vertical="center"/>
    </xf>
    <xf numFmtId="3" fontId="13" fillId="0" borderId="970" xfId="0" applyNumberFormat="1" applyFont="1" applyBorder="1" applyAlignment="1">
      <alignment horizontal="right" vertical="center"/>
    </xf>
    <xf numFmtId="166" fontId="13" fillId="6" borderId="1027" xfId="0" applyNumberFormat="1" applyFont="1" applyFill="1" applyBorder="1" applyAlignment="1">
      <alignment vertical="center"/>
    </xf>
    <xf numFmtId="166" fontId="20" fillId="6" borderId="1027" xfId="0" applyNumberFormat="1" applyFont="1" applyFill="1" applyBorder="1" applyAlignment="1">
      <alignment vertical="center"/>
    </xf>
    <xf numFmtId="166" fontId="13" fillId="0" borderId="139" xfId="0" applyNumberFormat="1" applyFont="1" applyBorder="1" applyAlignment="1">
      <alignment vertical="center"/>
    </xf>
    <xf numFmtId="164" fontId="20" fillId="6" borderId="956" xfId="0" applyNumberFormat="1" applyFont="1" applyFill="1" applyBorder="1" applyAlignment="1">
      <alignment vertical="center"/>
    </xf>
    <xf numFmtId="164" fontId="20" fillId="6" borderId="481" xfId="0" applyNumberFormat="1" applyFont="1" applyFill="1" applyBorder="1" applyAlignment="1">
      <alignment vertical="center"/>
    </xf>
    <xf numFmtId="166" fontId="23" fillId="0" borderId="291" xfId="0" applyNumberFormat="1" applyFont="1" applyBorder="1" applyAlignment="1">
      <alignment vertical="center"/>
    </xf>
    <xf numFmtId="166" fontId="26" fillId="6" borderId="481" xfId="0" applyNumberFormat="1" applyFont="1" applyFill="1" applyBorder="1" applyAlignment="1">
      <alignment vertical="center"/>
    </xf>
    <xf numFmtId="164" fontId="13" fillId="0" borderId="172" xfId="0" applyNumberFormat="1" applyFont="1" applyBorder="1" applyAlignment="1">
      <alignment vertical="center"/>
    </xf>
    <xf numFmtId="0" fontId="99" fillId="2" borderId="1041" xfId="0" applyFont="1" applyFill="1" applyBorder="1" applyAlignment="1">
      <alignment horizontal="center" vertical="center"/>
    </xf>
    <xf numFmtId="0" fontId="100" fillId="2" borderId="1041" xfId="0" applyFont="1" applyFill="1" applyBorder="1" applyAlignment="1">
      <alignment horizontal="center" vertical="center"/>
    </xf>
    <xf numFmtId="3" fontId="20" fillId="6" borderId="174" xfId="0" applyNumberFormat="1" applyFont="1" applyFill="1" applyBorder="1" applyAlignment="1">
      <alignment vertical="center"/>
    </xf>
    <xf numFmtId="0" fontId="102" fillId="2" borderId="77" xfId="0" applyFont="1" applyFill="1" applyBorder="1" applyAlignment="1">
      <alignment horizontal="center" vertical="center"/>
    </xf>
    <xf numFmtId="0" fontId="102" fillId="2" borderId="78" xfId="0" applyFont="1" applyFill="1" applyBorder="1" applyAlignment="1">
      <alignment horizontal="center" vertical="center"/>
    </xf>
    <xf numFmtId="0" fontId="102" fillId="2" borderId="1043" xfId="0" applyFont="1" applyFill="1" applyBorder="1" applyAlignment="1">
      <alignment horizontal="center" vertical="center"/>
    </xf>
    <xf numFmtId="3" fontId="13" fillId="6" borderId="135" xfId="0" applyNumberFormat="1" applyFont="1" applyFill="1" applyBorder="1" applyAlignment="1">
      <alignment vertical="center"/>
    </xf>
    <xf numFmtId="3" fontId="23" fillId="6" borderId="1090" xfId="0" applyNumberFormat="1" applyFont="1" applyFill="1" applyBorder="1" applyAlignment="1">
      <alignment vertical="center"/>
    </xf>
    <xf numFmtId="0" fontId="102" fillId="2" borderId="77" xfId="0" applyFont="1" applyFill="1" applyBorder="1" applyAlignment="1">
      <alignment horizontal="center" vertical="center" wrapText="1"/>
    </xf>
    <xf numFmtId="0" fontId="102" fillId="2" borderId="78" xfId="0" applyFont="1" applyFill="1" applyBorder="1" applyAlignment="1">
      <alignment horizontal="center" vertical="center" wrapText="1"/>
    </xf>
    <xf numFmtId="0" fontId="102" fillId="2" borderId="1043" xfId="0" applyFont="1" applyFill="1" applyBorder="1" applyAlignment="1">
      <alignment horizontal="center" vertical="center" wrapText="1"/>
    </xf>
    <xf numFmtId="164" fontId="23" fillId="6" borderId="1090" xfId="0" applyNumberFormat="1" applyFont="1" applyFill="1" applyBorder="1" applyAlignment="1">
      <alignment vertical="center"/>
    </xf>
    <xf numFmtId="9" fontId="20" fillId="6" borderId="244" xfId="0" applyNumberFormat="1" applyFont="1" applyFill="1" applyBorder="1" applyAlignment="1">
      <alignment horizontal="right" vertical="center"/>
    </xf>
    <xf numFmtId="166" fontId="26" fillId="6" borderId="244" xfId="0" applyNumberFormat="1" applyFont="1" applyFill="1" applyBorder="1" applyAlignment="1">
      <alignment horizontal="right" vertical="center"/>
    </xf>
    <xf numFmtId="0" fontId="99" fillId="2" borderId="77" xfId="0" applyFont="1" applyFill="1" applyBorder="1" applyAlignment="1">
      <alignment horizontal="center" vertical="center"/>
    </xf>
    <xf numFmtId="0" fontId="99" fillId="2" borderId="78" xfId="0" applyFont="1" applyFill="1" applyBorder="1" applyAlignment="1">
      <alignment horizontal="center" vertical="center"/>
    </xf>
    <xf numFmtId="0" fontId="99" fillId="2" borderId="1043" xfId="0" applyFont="1" applyFill="1" applyBorder="1" applyAlignment="1">
      <alignment horizontal="center" vertical="center"/>
    </xf>
    <xf numFmtId="0" fontId="99" fillId="2" borderId="249" xfId="0" applyFont="1" applyFill="1" applyBorder="1" applyAlignment="1">
      <alignment horizontal="center" vertical="center" wrapText="1"/>
    </xf>
    <xf numFmtId="0" fontId="99" fillId="2" borderId="903" xfId="0" applyFont="1" applyFill="1" applyBorder="1" applyAlignment="1">
      <alignment horizontal="center" vertical="center" wrapText="1"/>
    </xf>
    <xf numFmtId="164" fontId="13" fillId="0" borderId="139" xfId="0" applyNumberFormat="1" applyFont="1" applyBorder="1" applyAlignment="1">
      <alignment horizontal="right"/>
    </xf>
    <xf numFmtId="0" fontId="13" fillId="0" borderId="429" xfId="0" applyFont="1" applyBorder="1"/>
    <xf numFmtId="164" fontId="13" fillId="0" borderId="1127" xfId="0" applyNumberFormat="1" applyFont="1" applyBorder="1" applyAlignment="1">
      <alignment horizontal="right"/>
    </xf>
    <xf numFmtId="0" fontId="13" fillId="0" borderId="429" xfId="0" applyFont="1" applyBorder="1" applyAlignment="1">
      <alignment horizontal="left" vertical="center"/>
    </xf>
    <xf numFmtId="3" fontId="23" fillId="6" borderId="134" xfId="0" applyNumberFormat="1" applyFont="1" applyFill="1" applyBorder="1" applyAlignment="1">
      <alignment horizontal="right" vertical="center"/>
    </xf>
    <xf numFmtId="164" fontId="23" fillId="0" borderId="172" xfId="0" applyNumberFormat="1" applyFont="1" applyBorder="1" applyAlignment="1">
      <alignment vertical="center"/>
    </xf>
    <xf numFmtId="3" fontId="20" fillId="6" borderId="114" xfId="0" applyNumberFormat="1" applyFont="1" applyFill="1" applyBorder="1" applyAlignment="1">
      <alignment vertical="center"/>
    </xf>
    <xf numFmtId="3" fontId="20" fillId="6" borderId="118" xfId="0" applyNumberFormat="1" applyFont="1" applyFill="1" applyBorder="1" applyAlignment="1">
      <alignment horizontal="right" vertical="center"/>
    </xf>
    <xf numFmtId="3" fontId="20" fillId="6" borderId="174" xfId="0" applyNumberFormat="1" applyFont="1" applyFill="1" applyBorder="1" applyAlignment="1">
      <alignment horizontal="right" vertical="center"/>
    </xf>
    <xf numFmtId="0" fontId="21" fillId="0" borderId="1000" xfId="0" applyFont="1" applyBorder="1"/>
    <xf numFmtId="0" fontId="10" fillId="0" borderId="986" xfId="0" applyFont="1" applyBorder="1" applyAlignment="1">
      <alignment vertical="center"/>
    </xf>
    <xf numFmtId="0" fontId="13" fillId="0" borderId="347" xfId="0" applyFont="1" applyBorder="1" applyAlignment="1">
      <alignment horizontal="center" vertical="center" wrapText="1"/>
    </xf>
    <xf numFmtId="0" fontId="13" fillId="0" borderId="347" xfId="0" applyFont="1" applyBorder="1" applyAlignment="1">
      <alignment horizontal="center" vertical="center"/>
    </xf>
    <xf numFmtId="3" fontId="29" fillId="6" borderId="115" xfId="0" applyNumberFormat="1" applyFont="1" applyFill="1" applyBorder="1" applyAlignment="1">
      <alignment vertical="center"/>
    </xf>
    <xf numFmtId="166" fontId="23" fillId="0" borderId="139" xfId="0" applyNumberFormat="1" applyFont="1" applyBorder="1" applyAlignment="1">
      <alignment vertical="center"/>
    </xf>
    <xf numFmtId="0" fontId="109" fillId="2" borderId="77" xfId="0" applyFont="1" applyFill="1" applyBorder="1" applyAlignment="1">
      <alignment horizontal="center" vertical="center"/>
    </xf>
    <xf numFmtId="0" fontId="109" fillId="2" borderId="1043" xfId="0" applyFont="1" applyFill="1" applyBorder="1" applyAlignment="1">
      <alignment horizontal="center" vertical="center"/>
    </xf>
    <xf numFmtId="3" fontId="23" fillId="0" borderId="2" xfId="0" applyNumberFormat="1" applyFont="1" applyBorder="1" applyAlignment="1">
      <alignment vertical="center"/>
    </xf>
    <xf numFmtId="3" fontId="29" fillId="0" borderId="5" xfId="0" applyNumberFormat="1" applyFont="1" applyBorder="1" applyAlignment="1">
      <alignment vertical="center"/>
    </xf>
    <xf numFmtId="3" fontId="29" fillId="0" borderId="130" xfId="0" applyNumberFormat="1" applyFont="1" applyBorder="1" applyAlignment="1">
      <alignment vertical="center"/>
    </xf>
    <xf numFmtId="3" fontId="29" fillId="0" borderId="95" xfId="0" applyNumberFormat="1" applyFont="1" applyBorder="1" applyAlignment="1">
      <alignment vertical="center"/>
    </xf>
    <xf numFmtId="0" fontId="109" fillId="2" borderId="1041" xfId="0" applyFont="1" applyFill="1" applyBorder="1" applyAlignment="1">
      <alignment horizontal="center" vertical="center"/>
    </xf>
    <xf numFmtId="0" fontId="30" fillId="0" borderId="337" xfId="0" applyFont="1" applyBorder="1" applyAlignment="1">
      <alignment vertical="center" wrapText="1"/>
    </xf>
    <xf numFmtId="0" fontId="112" fillId="2" borderId="77" xfId="0" applyFont="1" applyFill="1" applyBorder="1" applyAlignment="1">
      <alignment horizontal="center" vertical="center"/>
    </xf>
    <xf numFmtId="0" fontId="112" fillId="2" borderId="1043" xfId="0" applyFont="1" applyFill="1" applyBorder="1" applyAlignment="1">
      <alignment horizontal="center" vertical="center"/>
    </xf>
    <xf numFmtId="0" fontId="113" fillId="0" borderId="330" xfId="0" applyFont="1" applyBorder="1" applyAlignment="1">
      <alignment vertical="center"/>
    </xf>
    <xf numFmtId="0" fontId="85" fillId="0" borderId="330" xfId="0" applyFont="1" applyBorder="1" applyAlignment="1">
      <alignment vertical="center"/>
    </xf>
    <xf numFmtId="3" fontId="13" fillId="6" borderId="1107" xfId="0" applyNumberFormat="1" applyFont="1" applyFill="1" applyBorder="1" applyAlignment="1">
      <alignment vertical="center"/>
    </xf>
    <xf numFmtId="0" fontId="113" fillId="0" borderId="116" xfId="0" applyFont="1" applyBorder="1" applyAlignment="1">
      <alignment vertical="center"/>
    </xf>
    <xf numFmtId="0" fontId="85" fillId="0" borderId="116" xfId="0" applyFont="1" applyBorder="1" applyAlignment="1">
      <alignment vertical="center"/>
    </xf>
    <xf numFmtId="0" fontId="85" fillId="6" borderId="54" xfId="0" applyFont="1" applyFill="1" applyBorder="1" applyAlignment="1">
      <alignment vertical="center"/>
    </xf>
    <xf numFmtId="0" fontId="26" fillId="0" borderId="116" xfId="0" applyFont="1" applyBorder="1" applyAlignment="1">
      <alignment vertical="center"/>
    </xf>
    <xf numFmtId="3" fontId="26" fillId="6" borderId="255" xfId="0" applyNumberFormat="1" applyFont="1" applyFill="1" applyBorder="1" applyAlignment="1">
      <alignment vertical="center"/>
    </xf>
    <xf numFmtId="0" fontId="30" fillId="0" borderId="173" xfId="0" applyFont="1" applyBorder="1" applyAlignment="1">
      <alignment vertical="center" wrapText="1"/>
    </xf>
    <xf numFmtId="0" fontId="7" fillId="2" borderId="77" xfId="0" applyFont="1" applyFill="1" applyBorder="1" applyAlignment="1">
      <alignment horizontal="center" vertical="center" wrapText="1"/>
    </xf>
    <xf numFmtId="0" fontId="112" fillId="2" borderId="1043" xfId="0" applyFont="1" applyFill="1" applyBorder="1" applyAlignment="1">
      <alignment horizontal="center" vertical="center" wrapText="1"/>
    </xf>
    <xf numFmtId="0" fontId="112" fillId="2" borderId="77" xfId="0" applyFont="1" applyFill="1" applyBorder="1" applyAlignment="1">
      <alignment horizontal="center" vertical="center" wrapText="1"/>
    </xf>
    <xf numFmtId="164" fontId="13" fillId="6" borderId="54" xfId="0" applyNumberFormat="1" applyFont="1" applyFill="1" applyBorder="1"/>
    <xf numFmtId="164" fontId="13" fillId="6" borderId="255" xfId="0" applyNumberFormat="1" applyFont="1" applyFill="1" applyBorder="1" applyAlignment="1">
      <alignment vertical="center"/>
    </xf>
    <xf numFmtId="0" fontId="13" fillId="0" borderId="237" xfId="0" applyFont="1" applyBorder="1" applyAlignment="1">
      <alignment horizontal="left" vertical="center"/>
    </xf>
    <xf numFmtId="9" fontId="13" fillId="6" borderId="115" xfId="0" applyNumberFormat="1" applyFont="1" applyFill="1" applyBorder="1" applyAlignment="1">
      <alignment vertical="center"/>
    </xf>
    <xf numFmtId="9" fontId="23" fillId="6" borderId="1021" xfId="0" applyNumberFormat="1" applyFont="1" applyFill="1" applyBorder="1" applyAlignment="1">
      <alignment vertical="center"/>
    </xf>
    <xf numFmtId="164" fontId="13" fillId="0" borderId="140" xfId="0" applyNumberFormat="1" applyFont="1" applyBorder="1" applyAlignment="1">
      <alignment vertical="center"/>
    </xf>
    <xf numFmtId="164" fontId="23" fillId="6" borderId="249" xfId="0" applyNumberFormat="1" applyFont="1" applyFill="1" applyBorder="1" applyAlignment="1">
      <alignment vertical="center"/>
    </xf>
    <xf numFmtId="164" fontId="23" fillId="6" borderId="903" xfId="0" applyNumberFormat="1" applyFont="1" applyFill="1" applyBorder="1" applyAlignment="1">
      <alignment vertical="center"/>
    </xf>
    <xf numFmtId="0" fontId="109" fillId="2" borderId="77" xfId="0" applyFont="1" applyFill="1" applyBorder="1" applyAlignment="1">
      <alignment horizontal="center" vertical="center" wrapText="1"/>
    </xf>
    <xf numFmtId="0" fontId="109" fillId="2" borderId="1043" xfId="0" applyFont="1" applyFill="1" applyBorder="1" applyAlignment="1">
      <alignment horizontal="center" vertical="center" wrapText="1"/>
    </xf>
    <xf numFmtId="164" fontId="13" fillId="6" borderId="142" xfId="0" applyNumberFormat="1" applyFont="1" applyFill="1" applyBorder="1" applyAlignment="1">
      <alignment vertical="center"/>
    </xf>
    <xf numFmtId="0" fontId="53" fillId="6" borderId="54" xfId="0" applyFont="1" applyFill="1" applyBorder="1" applyAlignment="1">
      <alignment horizontal="right" vertical="center"/>
    </xf>
    <xf numFmtId="164" fontId="20" fillId="6" borderId="1124" xfId="0" applyNumberFormat="1" applyFont="1" applyFill="1" applyBorder="1" applyAlignment="1">
      <alignment horizontal="right" vertical="center"/>
    </xf>
    <xf numFmtId="164" fontId="26" fillId="6" borderId="970" xfId="0" applyNumberFormat="1" applyFont="1" applyFill="1" applyBorder="1" applyAlignment="1">
      <alignment horizontal="right" vertical="center"/>
    </xf>
    <xf numFmtId="164" fontId="26" fillId="6" borderId="115" xfId="0" applyNumberFormat="1" applyFont="1" applyFill="1" applyBorder="1" applyAlignment="1">
      <alignment vertical="center"/>
    </xf>
    <xf numFmtId="0" fontId="112" fillId="2" borderId="249" xfId="0" applyFont="1" applyFill="1" applyBorder="1" applyAlignment="1">
      <alignment horizontal="center" vertical="center"/>
    </xf>
    <xf numFmtId="0" fontId="112" fillId="2" borderId="903" xfId="0" applyFont="1" applyFill="1" applyBorder="1" applyAlignment="1">
      <alignment horizontal="center" vertical="center"/>
    </xf>
    <xf numFmtId="1" fontId="13" fillId="0" borderId="954" xfId="0" applyNumberFormat="1" applyFont="1" applyBorder="1" applyAlignment="1">
      <alignment horizontal="right" vertical="center"/>
    </xf>
    <xf numFmtId="1" fontId="13" fillId="6" borderId="954" xfId="0" applyNumberFormat="1" applyFont="1" applyFill="1" applyBorder="1" applyAlignment="1">
      <alignment horizontal="right" vertical="center"/>
    </xf>
    <xf numFmtId="171" fontId="13" fillId="6" borderId="115" xfId="0" applyNumberFormat="1" applyFont="1" applyFill="1" applyBorder="1" applyAlignment="1">
      <alignment horizontal="right" vertical="center"/>
    </xf>
    <xf numFmtId="3" fontId="20" fillId="6" borderId="1021" xfId="0" applyNumberFormat="1" applyFont="1" applyFill="1" applyBorder="1" applyAlignment="1">
      <alignment vertical="center"/>
    </xf>
    <xf numFmtId="166" fontId="20" fillId="6" borderId="114" xfId="0" applyNumberFormat="1" applyFont="1" applyFill="1" applyBorder="1" applyAlignment="1">
      <alignment horizontal="right" vertical="center"/>
    </xf>
    <xf numFmtId="3" fontId="13" fillId="6" borderId="54" xfId="0" applyNumberFormat="1" applyFont="1" applyFill="1" applyBorder="1"/>
    <xf numFmtId="3" fontId="31" fillId="6" borderId="54" xfId="0" applyNumberFormat="1" applyFont="1" applyFill="1" applyBorder="1"/>
    <xf numFmtId="3" fontId="26" fillId="6" borderId="54" xfId="0" applyNumberFormat="1" applyFont="1" applyFill="1" applyBorder="1"/>
    <xf numFmtId="3" fontId="63" fillId="6" borderId="54" xfId="0" applyNumberFormat="1" applyFont="1" applyFill="1" applyBorder="1"/>
    <xf numFmtId="3" fontId="33" fillId="6" borderId="1021" xfId="0" applyNumberFormat="1" applyFont="1" applyFill="1" applyBorder="1" applyAlignment="1">
      <alignment vertical="center"/>
    </xf>
    <xf numFmtId="3" fontId="33" fillId="6" borderId="54" xfId="0" applyNumberFormat="1" applyFont="1" applyFill="1" applyBorder="1"/>
    <xf numFmtId="3" fontId="118" fillId="6" borderId="54" xfId="0" applyNumberFormat="1" applyFont="1" applyFill="1" applyBorder="1"/>
    <xf numFmtId="0" fontId="10" fillId="8" borderId="54" xfId="0" applyFont="1" applyFill="1" applyBorder="1" applyAlignment="1">
      <alignment vertical="center"/>
    </xf>
    <xf numFmtId="0" fontId="18" fillId="3" borderId="54" xfId="0" applyFont="1" applyFill="1" applyBorder="1" applyAlignment="1">
      <alignment vertical="center"/>
    </xf>
    <xf numFmtId="3" fontId="13" fillId="0" borderId="334" xfId="0" applyNumberFormat="1" applyFont="1" applyBorder="1" applyAlignment="1">
      <alignment vertical="center"/>
    </xf>
    <xf numFmtId="3" fontId="13" fillId="0" borderId="387" xfId="0" applyNumberFormat="1" applyFont="1" applyBorder="1" applyAlignment="1">
      <alignment vertical="center"/>
    </xf>
    <xf numFmtId="3" fontId="23" fillId="0" borderId="132" xfId="0" applyNumberFormat="1" applyFont="1" applyBorder="1" applyAlignment="1">
      <alignment vertical="center"/>
    </xf>
    <xf numFmtId="3" fontId="29" fillId="0" borderId="131" xfId="0" applyNumberFormat="1" applyFont="1" applyBorder="1" applyAlignment="1">
      <alignment vertical="center"/>
    </xf>
    <xf numFmtId="164" fontId="13" fillId="0" borderId="911" xfId="0" applyNumberFormat="1" applyFont="1" applyBorder="1" applyAlignment="1">
      <alignment horizontal="right" vertical="center"/>
    </xf>
    <xf numFmtId="3" fontId="23" fillId="0" borderId="918" xfId="0" applyNumberFormat="1" applyFont="1" applyBorder="1" applyAlignment="1">
      <alignment vertical="center"/>
    </xf>
    <xf numFmtId="164" fontId="13" fillId="0" borderId="387" xfId="0" applyNumberFormat="1" applyFont="1" applyBorder="1" applyAlignment="1">
      <alignment vertical="center"/>
    </xf>
    <xf numFmtId="164" fontId="23" fillId="0" borderId="396" xfId="0" applyNumberFormat="1" applyFont="1" applyBorder="1" applyAlignment="1">
      <alignment vertical="center"/>
    </xf>
    <xf numFmtId="164" fontId="23" fillId="0" borderId="915" xfId="0" applyNumberFormat="1" applyFont="1" applyBorder="1" applyAlignment="1">
      <alignment vertical="center"/>
    </xf>
    <xf numFmtId="164" fontId="23" fillId="0" borderId="1102" xfId="0" applyNumberFormat="1" applyFont="1" applyBorder="1" applyAlignment="1">
      <alignment vertical="center"/>
    </xf>
    <xf numFmtId="164" fontId="23" fillId="3" borderId="1102" xfId="0" applyNumberFormat="1" applyFont="1" applyFill="1" applyBorder="1" applyAlignment="1">
      <alignment vertical="center"/>
    </xf>
    <xf numFmtId="164" fontId="10" fillId="8" borderId="54" xfId="0" applyNumberFormat="1" applyFont="1" applyFill="1" applyBorder="1" applyAlignment="1">
      <alignment vertical="center"/>
    </xf>
    <xf numFmtId="0" fontId="82" fillId="3" borderId="1041" xfId="0" applyFont="1" applyFill="1" applyBorder="1" applyAlignment="1">
      <alignment horizontal="center" vertical="center"/>
    </xf>
    <xf numFmtId="3" fontId="13" fillId="3" borderId="954" xfId="0" applyNumberFormat="1" applyFont="1" applyFill="1" applyBorder="1" applyAlignment="1">
      <alignment vertical="center"/>
    </xf>
    <xf numFmtId="3" fontId="13" fillId="3" borderId="118" xfId="0" applyNumberFormat="1" applyFont="1" applyFill="1" applyBorder="1" applyAlignment="1">
      <alignment vertical="center"/>
    </xf>
    <xf numFmtId="164" fontId="13" fillId="0" borderId="1127" xfId="0" applyNumberFormat="1" applyFont="1" applyBorder="1" applyAlignment="1">
      <alignment horizontal="right" vertical="center"/>
    </xf>
    <xf numFmtId="164" fontId="13" fillId="3" borderId="1127" xfId="0" applyNumberFormat="1" applyFont="1" applyFill="1" applyBorder="1" applyAlignment="1">
      <alignment horizontal="right" vertical="center"/>
    </xf>
    <xf numFmtId="164" fontId="13" fillId="3" borderId="115" xfId="0" applyNumberFormat="1" applyFont="1" applyFill="1" applyBorder="1" applyAlignment="1">
      <alignment horizontal="right" vertical="center"/>
    </xf>
    <xf numFmtId="4" fontId="13" fillId="0" borderId="139" xfId="0" applyNumberFormat="1" applyFont="1" applyBorder="1" applyAlignment="1">
      <alignment horizontal="right" vertical="center"/>
    </xf>
    <xf numFmtId="3" fontId="13" fillId="0" borderId="1127" xfId="0" applyNumberFormat="1" applyFont="1" applyBorder="1" applyAlignment="1">
      <alignment horizontal="right" vertical="center"/>
    </xf>
    <xf numFmtId="166" fontId="13" fillId="3" borderId="1027" xfId="0" applyNumberFormat="1" applyFont="1" applyFill="1" applyBorder="1" applyAlignment="1">
      <alignment vertical="center"/>
    </xf>
    <xf numFmtId="166" fontId="13" fillId="3" borderId="115" xfId="0" applyNumberFormat="1" applyFont="1" applyFill="1" applyBorder="1" applyAlignment="1">
      <alignment vertical="center"/>
    </xf>
    <xf numFmtId="166" fontId="13" fillId="0" borderId="291" xfId="0" applyNumberFormat="1" applyFont="1" applyBorder="1" applyAlignment="1">
      <alignment vertical="center"/>
    </xf>
    <xf numFmtId="164" fontId="13" fillId="0" borderId="970" xfId="0" applyNumberFormat="1" applyFont="1" applyBorder="1" applyAlignment="1">
      <alignment vertical="center"/>
    </xf>
    <xf numFmtId="166" fontId="13" fillId="0" borderId="1127" xfId="0" applyNumberFormat="1" applyFont="1" applyBorder="1" applyAlignment="1">
      <alignment vertical="center"/>
    </xf>
    <xf numFmtId="166" fontId="13" fillId="0" borderId="139" xfId="0" applyNumberFormat="1" applyFont="1" applyBorder="1" applyAlignment="1">
      <alignment horizontal="right" vertical="center"/>
    </xf>
    <xf numFmtId="3" fontId="29" fillId="0" borderId="138" xfId="0" applyNumberFormat="1" applyFont="1" applyBorder="1" applyAlignment="1">
      <alignment vertical="center"/>
    </xf>
    <xf numFmtId="0" fontId="20" fillId="0" borderId="1066" xfId="0" applyFont="1" applyBorder="1"/>
    <xf numFmtId="0" fontId="20" fillId="0" borderId="1049" xfId="0" applyFont="1" applyBorder="1"/>
    <xf numFmtId="0" fontId="20" fillId="0" borderId="173" xfId="0" applyFont="1" applyBorder="1"/>
    <xf numFmtId="0" fontId="83" fillId="2" borderId="1052" xfId="0" applyFont="1" applyFill="1" applyBorder="1"/>
    <xf numFmtId="0" fontId="20" fillId="0" borderId="1054" xfId="0" applyFont="1" applyBorder="1"/>
    <xf numFmtId="0" fontId="26" fillId="0" borderId="187" xfId="0" applyFont="1" applyBorder="1"/>
    <xf numFmtId="3" fontId="20" fillId="0" borderId="1054" xfId="0" applyNumberFormat="1" applyFont="1" applyBorder="1"/>
    <xf numFmtId="0" fontId="26" fillId="0" borderId="1049" xfId="0" applyFont="1" applyBorder="1"/>
    <xf numFmtId="3" fontId="26" fillId="0" borderId="1049" xfId="0" applyNumberFormat="1" applyFont="1" applyBorder="1"/>
    <xf numFmtId="3" fontId="26" fillId="0" borderId="173" xfId="0" applyNumberFormat="1" applyFont="1" applyBorder="1"/>
    <xf numFmtId="0" fontId="26" fillId="0" borderId="173" xfId="0" applyFont="1" applyBorder="1"/>
    <xf numFmtId="0" fontId="26" fillId="0" borderId="1055" xfId="0" applyFont="1" applyBorder="1"/>
    <xf numFmtId="0" fontId="26" fillId="0" borderId="1066" xfId="0" applyFont="1" applyBorder="1"/>
    <xf numFmtId="0" fontId="33" fillId="0" borderId="1053" xfId="0" applyFont="1" applyBorder="1"/>
    <xf numFmtId="0" fontId="33" fillId="0" borderId="188" xfId="0" applyFont="1" applyBorder="1"/>
    <xf numFmtId="3" fontId="33" fillId="0" borderId="1053" xfId="0" applyNumberFormat="1" applyFont="1" applyBorder="1"/>
    <xf numFmtId="3" fontId="33" fillId="0" borderId="188" xfId="0" applyNumberFormat="1" applyFont="1" applyBorder="1"/>
    <xf numFmtId="3" fontId="33" fillId="0" borderId="163" xfId="0" applyNumberFormat="1" applyFont="1" applyBorder="1"/>
    <xf numFmtId="0" fontId="83" fillId="2" borderId="354" xfId="0" applyFont="1" applyFill="1" applyBorder="1"/>
    <xf numFmtId="0" fontId="83" fillId="2" borderId="354" xfId="0" applyFont="1" applyFill="1" applyBorder="1" applyAlignment="1">
      <alignment horizontal="right"/>
    </xf>
    <xf numFmtId="3" fontId="20" fillId="0" borderId="173" xfId="0" applyNumberFormat="1" applyFont="1" applyBorder="1"/>
    <xf numFmtId="0" fontId="83" fillId="2" borderId="54" xfId="0" applyFont="1" applyFill="1" applyBorder="1"/>
    <xf numFmtId="0" fontId="5" fillId="2" borderId="1067" xfId="0" applyFont="1" applyFill="1" applyBorder="1"/>
    <xf numFmtId="0" fontId="5" fillId="2" borderId="354" xfId="0" applyFont="1" applyFill="1" applyBorder="1"/>
    <xf numFmtId="0" fontId="20" fillId="3" borderId="1052" xfId="0" applyFont="1" applyFill="1" applyBorder="1"/>
    <xf numFmtId="0" fontId="20" fillId="0" borderId="1054" xfId="0" applyFont="1" applyBorder="1" applyAlignment="1">
      <alignment horizontal="right"/>
    </xf>
    <xf numFmtId="0" fontId="26" fillId="3" borderId="1052" xfId="0" applyFont="1" applyFill="1" applyBorder="1"/>
    <xf numFmtId="0" fontId="5" fillId="2" borderId="1067" xfId="0" applyFont="1" applyFill="1" applyBorder="1" applyAlignment="1">
      <alignment wrapText="1"/>
    </xf>
    <xf numFmtId="0" fontId="5" fillId="2" borderId="354" xfId="0" applyFont="1" applyFill="1" applyBorder="1" applyAlignment="1">
      <alignment wrapText="1"/>
    </xf>
    <xf numFmtId="10" fontId="20" fillId="0" borderId="1054" xfId="0" applyNumberFormat="1" applyFont="1" applyBorder="1"/>
    <xf numFmtId="10" fontId="20" fillId="0" borderId="187" xfId="0" applyNumberFormat="1" applyFont="1" applyBorder="1"/>
    <xf numFmtId="10" fontId="20" fillId="0" borderId="1055" xfId="0" applyNumberFormat="1" applyFont="1" applyBorder="1"/>
    <xf numFmtId="10" fontId="20" fillId="0" borderId="1066" xfId="0" applyNumberFormat="1" applyFont="1" applyBorder="1"/>
    <xf numFmtId="10" fontId="20" fillId="4" borderId="54" xfId="0" applyNumberFormat="1" applyFont="1" applyFill="1" applyBorder="1"/>
    <xf numFmtId="10" fontId="26" fillId="0" borderId="1055" xfId="0" applyNumberFormat="1" applyFont="1" applyBorder="1"/>
    <xf numFmtId="10" fontId="26" fillId="0" borderId="1066" xfId="0" applyNumberFormat="1" applyFont="1" applyBorder="1"/>
    <xf numFmtId="10" fontId="26" fillId="3" borderId="54" xfId="0" applyNumberFormat="1" applyFont="1" applyFill="1" applyBorder="1"/>
    <xf numFmtId="10" fontId="20" fillId="0" borderId="1049" xfId="0" applyNumberFormat="1" applyFont="1" applyBorder="1"/>
    <xf numFmtId="10" fontId="20" fillId="0" borderId="173" xfId="0" applyNumberFormat="1" applyFont="1" applyBorder="1"/>
    <xf numFmtId="10" fontId="26" fillId="0" borderId="1049" xfId="0" applyNumberFormat="1" applyFont="1" applyBorder="1"/>
    <xf numFmtId="10" fontId="26" fillId="0" borderId="173" xfId="0" applyNumberFormat="1" applyFont="1" applyBorder="1"/>
    <xf numFmtId="0" fontId="83" fillId="2" borderId="1067" xfId="0" applyFont="1" applyFill="1" applyBorder="1"/>
    <xf numFmtId="10" fontId="20" fillId="0" borderId="1054" xfId="0" applyNumberFormat="1" applyFont="1" applyBorder="1" applyAlignment="1">
      <alignment horizontal="right"/>
    </xf>
    <xf numFmtId="10" fontId="20" fillId="0" borderId="187" xfId="0" applyNumberFormat="1" applyFont="1" applyBorder="1" applyAlignment="1">
      <alignment horizontal="right"/>
    </xf>
    <xf numFmtId="10" fontId="26" fillId="0" borderId="1049" xfId="0" applyNumberFormat="1" applyFont="1" applyBorder="1" applyAlignment="1">
      <alignment horizontal="right"/>
    </xf>
    <xf numFmtId="10" fontId="26" fillId="0" borderId="173" xfId="0" applyNumberFormat="1" applyFont="1" applyBorder="1" applyAlignment="1">
      <alignment horizontal="right"/>
    </xf>
    <xf numFmtId="0" fontId="83" fillId="2" borderId="1052" xfId="0" applyFont="1" applyFill="1" applyBorder="1" applyAlignment="1">
      <alignment wrapText="1"/>
    </xf>
    <xf numFmtId="0" fontId="20" fillId="0" borderId="1059" xfId="0" applyFont="1" applyBorder="1"/>
    <xf numFmtId="0" fontId="20" fillId="0" borderId="1060" xfId="0" applyFont="1" applyBorder="1"/>
    <xf numFmtId="0" fontId="20" fillId="0" borderId="1055" xfId="0" applyFont="1" applyBorder="1"/>
    <xf numFmtId="4" fontId="20" fillId="0" borderId="1049" xfId="0" applyNumberFormat="1" applyFont="1" applyBorder="1"/>
    <xf numFmtId="4" fontId="20" fillId="0" borderId="173" xfId="0" applyNumberFormat="1" applyFont="1" applyBorder="1"/>
    <xf numFmtId="3" fontId="33" fillId="0" borderId="1066" xfId="0" applyNumberFormat="1" applyFont="1" applyBorder="1"/>
    <xf numFmtId="3" fontId="33" fillId="0" borderId="0" xfId="0" applyNumberFormat="1" applyFont="1"/>
    <xf numFmtId="3" fontId="20" fillId="0" borderId="1049" xfId="0" applyNumberFormat="1" applyFont="1" applyBorder="1"/>
    <xf numFmtId="3" fontId="20" fillId="0" borderId="1066" xfId="0" applyNumberFormat="1" applyFont="1" applyBorder="1"/>
    <xf numFmtId="10" fontId="26" fillId="0" borderId="187" xfId="0" applyNumberFormat="1" applyFont="1" applyBorder="1"/>
    <xf numFmtId="4" fontId="20" fillId="0" borderId="187" xfId="0" applyNumberFormat="1" applyFont="1" applyBorder="1"/>
    <xf numFmtId="4" fontId="26" fillId="0" borderId="173" xfId="0" applyNumberFormat="1" applyFont="1" applyBorder="1"/>
    <xf numFmtId="4" fontId="26" fillId="0" borderId="1049" xfId="0" applyNumberFormat="1" applyFont="1" applyBorder="1"/>
    <xf numFmtId="10" fontId="20" fillId="3" borderId="54" xfId="0" applyNumberFormat="1" applyFont="1" applyFill="1" applyBorder="1"/>
    <xf numFmtId="0" fontId="126" fillId="5" borderId="54" xfId="0" applyFont="1" applyFill="1" applyBorder="1"/>
    <xf numFmtId="3" fontId="33" fillId="0" borderId="1049" xfId="0" applyNumberFormat="1" applyFont="1" applyBorder="1"/>
    <xf numFmtId="3" fontId="33" fillId="0" borderId="173" xfId="0" applyNumberFormat="1" applyFont="1" applyBorder="1"/>
    <xf numFmtId="0" fontId="131" fillId="2" borderId="54" xfId="0" applyFont="1" applyFill="1" applyBorder="1" applyAlignment="1">
      <alignment horizontal="left" vertical="center"/>
    </xf>
    <xf numFmtId="0" fontId="21" fillId="2" borderId="54" xfId="0" applyFont="1" applyFill="1" applyBorder="1"/>
    <xf numFmtId="0" fontId="1" fillId="2" borderId="354" xfId="0" applyFont="1" applyFill="1" applyBorder="1" applyAlignment="1">
      <alignment vertical="center"/>
    </xf>
    <xf numFmtId="0" fontId="13" fillId="0" borderId="291" xfId="0" applyFont="1" applyBorder="1" applyAlignment="1">
      <alignment horizontal="right" vertical="center"/>
    </xf>
    <xf numFmtId="166" fontId="13" fillId="0" borderId="291" xfId="0" applyNumberFormat="1" applyFont="1" applyBorder="1" applyAlignment="1">
      <alignment horizontal="right" vertical="center"/>
    </xf>
    <xf numFmtId="166" fontId="13" fillId="0" borderId="954" xfId="0" applyNumberFormat="1" applyFont="1" applyBorder="1" applyAlignment="1">
      <alignment horizontal="right" vertical="center"/>
    </xf>
    <xf numFmtId="0" fontId="13" fillId="0" borderId="1127" xfId="0" applyFont="1" applyBorder="1" applyAlignment="1">
      <alignment horizontal="right" vertical="center"/>
    </xf>
    <xf numFmtId="0" fontId="13" fillId="0" borderId="1144" xfId="0" applyFont="1" applyBorder="1" applyAlignment="1">
      <alignment vertical="center" wrapText="1"/>
    </xf>
    <xf numFmtId="0" fontId="23" fillId="0" borderId="1149" xfId="0" applyFont="1" applyBorder="1" applyAlignment="1">
      <alignment horizontal="center"/>
    </xf>
    <xf numFmtId="0" fontId="23" fillId="0" borderId="1144" xfId="0" applyFont="1" applyBorder="1" applyAlignment="1">
      <alignment horizontal="center"/>
    </xf>
    <xf numFmtId="0" fontId="13" fillId="0" borderId="1149" xfId="0" applyFont="1" applyBorder="1"/>
    <xf numFmtId="0" fontId="135" fillId="4" borderId="1160" xfId="0" applyFont="1" applyFill="1" applyBorder="1" applyAlignment="1">
      <alignment vertical="center" wrapText="1"/>
    </xf>
    <xf numFmtId="0" fontId="20" fillId="4" borderId="1160" xfId="0" applyFont="1" applyFill="1" applyBorder="1" applyAlignment="1">
      <alignment vertical="center" wrapText="1"/>
    </xf>
    <xf numFmtId="0" fontId="20" fillId="4" borderId="1160" xfId="0" applyFont="1" applyFill="1" applyBorder="1" applyAlignment="1">
      <alignment horizontal="center" vertical="center" wrapText="1"/>
    </xf>
    <xf numFmtId="0" fontId="13" fillId="4" borderId="54" xfId="0" applyFont="1" applyFill="1" applyBorder="1"/>
    <xf numFmtId="0" fontId="133" fillId="4" borderId="54" xfId="0" applyFont="1" applyFill="1" applyBorder="1"/>
    <xf numFmtId="0" fontId="141" fillId="4" borderId="54" xfId="0" applyFont="1" applyFill="1" applyBorder="1" applyAlignment="1">
      <alignment vertical="center"/>
    </xf>
    <xf numFmtId="0" fontId="142" fillId="4" borderId="54" xfId="0" applyFont="1" applyFill="1" applyBorder="1"/>
    <xf numFmtId="0" fontId="13" fillId="0" borderId="943" xfId="0" applyFont="1" applyBorder="1" applyAlignment="1">
      <alignment vertical="top" wrapText="1"/>
    </xf>
    <xf numFmtId="0" fontId="13" fillId="0" borderId="943" xfId="0" applyFont="1" applyBorder="1" applyAlignment="1">
      <alignment vertical="top"/>
    </xf>
    <xf numFmtId="0" fontId="9" fillId="0" borderId="54" xfId="0" applyFont="1" applyBorder="1"/>
    <xf numFmtId="0" fontId="9" fillId="0" borderId="173" xfId="0" applyFont="1" applyBorder="1"/>
    <xf numFmtId="0" fontId="9" fillId="0" borderId="956" xfId="0" applyFont="1" applyBorder="1"/>
    <xf numFmtId="0" fontId="9" fillId="0" borderId="330" xfId="0" applyFont="1" applyBorder="1"/>
    <xf numFmtId="0" fontId="9" fillId="0" borderId="244" xfId="0" applyFont="1" applyBorder="1"/>
    <xf numFmtId="0" fontId="9" fillId="0" borderId="237" xfId="0" applyFont="1" applyBorder="1"/>
    <xf numFmtId="0" fontId="9" fillId="0" borderId="157" xfId="0" applyFont="1" applyBorder="1"/>
    <xf numFmtId="0" fontId="26" fillId="0" borderId="157" xfId="0" applyFont="1" applyBorder="1"/>
    <xf numFmtId="0" fontId="39" fillId="0" borderId="0" xfId="0" applyFont="1"/>
    <xf numFmtId="0" fontId="40" fillId="0" borderId="0" xfId="0" applyFont="1" applyAlignment="1">
      <alignment wrapText="1"/>
    </xf>
    <xf numFmtId="0" fontId="9" fillId="0" borderId="163" xfId="0" applyFont="1" applyBorder="1"/>
    <xf numFmtId="0" fontId="13" fillId="0" borderId="330" xfId="0" applyFont="1" applyBorder="1" applyAlignment="1">
      <alignment horizontal="left" vertical="center"/>
    </xf>
    <xf numFmtId="0" fontId="9" fillId="0" borderId="90" xfId="0" applyFont="1" applyBorder="1"/>
    <xf numFmtId="0" fontId="13" fillId="0" borderId="246" xfId="0" applyFont="1" applyBorder="1" applyAlignment="1">
      <alignment horizontal="left" vertical="center"/>
    </xf>
    <xf numFmtId="0" fontId="9" fillId="0" borderId="246" xfId="0" applyFont="1" applyBorder="1"/>
    <xf numFmtId="0" fontId="9" fillId="0" borderId="86" xfId="0" applyFont="1" applyBorder="1"/>
    <xf numFmtId="0" fontId="9" fillId="0" borderId="158" xfId="0" applyFont="1" applyBorder="1"/>
    <xf numFmtId="0" fontId="23" fillId="0" borderId="246" xfId="0" applyFont="1" applyBorder="1" applyAlignment="1">
      <alignment horizontal="left" vertical="center"/>
    </xf>
    <xf numFmtId="3" fontId="20" fillId="0" borderId="136" xfId="0" applyNumberFormat="1" applyFont="1" applyBorder="1" applyAlignment="1">
      <alignment horizontal="right" vertical="center"/>
    </xf>
    <xf numFmtId="0" fontId="9" fillId="0" borderId="142" xfId="0" applyFont="1" applyBorder="1"/>
    <xf numFmtId="0" fontId="9" fillId="0" borderId="143" xfId="0" applyFont="1" applyBorder="1"/>
    <xf numFmtId="3" fontId="20" fillId="6" borderId="135" xfId="0" applyNumberFormat="1" applyFont="1" applyFill="1" applyBorder="1" applyAlignment="1">
      <alignment horizontal="right" vertical="center"/>
    </xf>
    <xf numFmtId="0" fontId="9" fillId="0" borderId="141" xfId="0" applyFont="1" applyBorder="1"/>
    <xf numFmtId="3" fontId="20" fillId="6" borderId="136" xfId="0" applyNumberFormat="1" applyFont="1" applyFill="1" applyBorder="1" applyAlignment="1">
      <alignment horizontal="right" vertical="center"/>
    </xf>
    <xf numFmtId="3" fontId="26" fillId="6" borderId="140" xfId="0" applyNumberFormat="1" applyFont="1" applyFill="1" applyBorder="1" applyAlignment="1">
      <alignment horizontal="right" vertical="center"/>
    </xf>
    <xf numFmtId="4" fontId="20" fillId="6" borderId="135" xfId="0" applyNumberFormat="1" applyFont="1" applyFill="1" applyBorder="1" applyAlignment="1">
      <alignment horizontal="right" vertical="center"/>
    </xf>
    <xf numFmtId="4" fontId="20" fillId="6" borderId="136" xfId="0" applyNumberFormat="1" applyFont="1" applyFill="1" applyBorder="1" applyAlignment="1">
      <alignment horizontal="right" vertical="center"/>
    </xf>
    <xf numFmtId="4" fontId="26" fillId="6" borderId="140" xfId="0" applyNumberFormat="1" applyFont="1" applyFill="1" applyBorder="1" applyAlignment="1">
      <alignment horizontal="right" vertical="center"/>
    </xf>
    <xf numFmtId="0" fontId="9" fillId="0" borderId="429" xfId="0" applyFont="1" applyBorder="1"/>
    <xf numFmtId="4" fontId="13" fillId="0" borderId="136" xfId="0" applyNumberFormat="1" applyFont="1" applyBorder="1" applyAlignment="1">
      <alignment horizontal="right" vertical="center"/>
    </xf>
    <xf numFmtId="4" fontId="23" fillId="0" borderId="140" xfId="0" applyNumberFormat="1" applyFont="1" applyBorder="1" applyAlignment="1">
      <alignment horizontal="right" vertical="center"/>
    </xf>
    <xf numFmtId="4" fontId="20" fillId="4" borderId="135" xfId="0" applyNumberFormat="1" applyFont="1" applyFill="1" applyBorder="1" applyAlignment="1">
      <alignment horizontal="right" vertical="center"/>
    </xf>
    <xf numFmtId="4" fontId="20" fillId="4" borderId="136" xfId="0" applyNumberFormat="1" applyFont="1" applyFill="1" applyBorder="1" applyAlignment="1">
      <alignment horizontal="right" vertical="center"/>
    </xf>
    <xf numFmtId="4" fontId="23" fillId="4" borderId="140" xfId="0" applyNumberFormat="1" applyFont="1" applyFill="1" applyBorder="1" applyAlignment="1">
      <alignment horizontal="right" vertical="center"/>
    </xf>
    <xf numFmtId="0" fontId="9" fillId="0" borderId="116" xfId="0" applyFont="1" applyBorder="1"/>
    <xf numFmtId="0" fontId="9" fillId="0" borderId="255" xfId="0" applyFont="1" applyBorder="1"/>
    <xf numFmtId="0" fontId="9" fillId="0" borderId="235" xfId="0" applyFont="1" applyBorder="1"/>
    <xf numFmtId="0" fontId="9" fillId="0" borderId="973" xfId="0" applyFont="1" applyBorder="1"/>
    <xf numFmtId="0" fontId="9" fillId="0" borderId="336" xfId="0" applyFont="1" applyBorder="1"/>
    <xf numFmtId="0" fontId="23" fillId="6" borderId="244" xfId="0" applyFont="1" applyFill="1" applyBorder="1" applyAlignment="1">
      <alignment horizontal="left" vertical="center"/>
    </xf>
    <xf numFmtId="3" fontId="20" fillId="0" borderId="135" xfId="0" applyNumberFormat="1" applyFont="1" applyBorder="1" applyAlignment="1">
      <alignment horizontal="right" vertical="center"/>
    </xf>
    <xf numFmtId="0" fontId="13" fillId="0" borderId="244" xfId="0" applyFont="1" applyBorder="1" applyAlignment="1">
      <alignment horizontal="left" vertical="center" wrapText="1"/>
    </xf>
    <xf numFmtId="0" fontId="13" fillId="0" borderId="246" xfId="0" applyFont="1" applyBorder="1" applyAlignment="1">
      <alignment horizontal="left" vertical="center" wrapText="1"/>
    </xf>
    <xf numFmtId="0" fontId="13" fillId="0" borderId="973" xfId="0" applyFont="1" applyBorder="1" applyAlignment="1">
      <alignment horizontal="left" vertical="center"/>
    </xf>
    <xf numFmtId="0" fontId="13" fillId="4" borderId="973" xfId="0" applyFont="1" applyFill="1" applyBorder="1" applyAlignment="1">
      <alignment horizontal="left" vertical="center"/>
    </xf>
    <xf numFmtId="0" fontId="13" fillId="4" borderId="244" xfId="0" applyFont="1" applyFill="1" applyBorder="1" applyAlignment="1">
      <alignment horizontal="left" vertical="center"/>
    </xf>
    <xf numFmtId="0" fontId="23" fillId="0" borderId="244" xfId="0" applyFont="1" applyBorder="1" applyAlignment="1">
      <alignment horizontal="left" vertical="center"/>
    </xf>
    <xf numFmtId="0" fontId="9" fillId="0" borderId="193" xfId="0" applyFont="1" applyBorder="1"/>
    <xf numFmtId="0" fontId="9" fillId="0" borderId="11" xfId="0" applyFont="1" applyBorder="1"/>
    <xf numFmtId="0" fontId="13" fillId="6" borderId="973" xfId="0" applyFont="1" applyFill="1" applyBorder="1" applyAlignment="1">
      <alignment horizontal="left" vertical="center"/>
    </xf>
    <xf numFmtId="0" fontId="13" fillId="6" borderId="246" xfId="0" applyFont="1" applyFill="1" applyBorder="1" applyAlignment="1">
      <alignment horizontal="left" vertical="center"/>
    </xf>
    <xf numFmtId="0" fontId="33" fillId="0" borderId="159" xfId="0" applyFont="1" applyBorder="1"/>
    <xf numFmtId="0" fontId="9" fillId="0" borderId="159" xfId="0" applyFont="1" applyBorder="1"/>
    <xf numFmtId="0" fontId="9" fillId="0" borderId="160" xfId="0" applyFont="1" applyBorder="1"/>
    <xf numFmtId="0" fontId="22" fillId="0" borderId="116" xfId="0" applyFont="1" applyBorder="1" applyAlignment="1">
      <alignment horizontal="left" vertical="center"/>
    </xf>
    <xf numFmtId="0" fontId="9" fillId="0" borderId="164" xfId="0" applyFont="1" applyBorder="1"/>
    <xf numFmtId="0" fontId="20" fillId="0" borderId="154" xfId="0" applyFont="1" applyBorder="1"/>
    <xf numFmtId="0" fontId="9" fillId="0" borderId="154" xfId="0" applyFont="1" applyBorder="1"/>
    <xf numFmtId="0" fontId="9" fillId="0" borderId="155" xfId="0" applyFont="1" applyBorder="1"/>
    <xf numFmtId="0" fontId="23" fillId="4" borderId="246" xfId="0" applyFont="1" applyFill="1" applyBorder="1" applyAlignment="1">
      <alignment horizontal="left" vertical="center"/>
    </xf>
    <xf numFmtId="0" fontId="32" fillId="6" borderId="54" xfId="0" applyFont="1" applyFill="1" applyBorder="1" applyAlignment="1">
      <alignment vertical="center" wrapText="1"/>
    </xf>
    <xf numFmtId="4" fontId="20" fillId="0" borderId="135" xfId="0" applyNumberFormat="1" applyFont="1" applyBorder="1" applyAlignment="1">
      <alignment horizontal="right" vertical="center"/>
    </xf>
    <xf numFmtId="4" fontId="20" fillId="0" borderId="136" xfId="0" applyNumberFormat="1" applyFont="1" applyBorder="1" applyAlignment="1">
      <alignment horizontal="right" vertical="center"/>
    </xf>
    <xf numFmtId="3" fontId="20" fillId="4" borderId="135" xfId="0" applyNumberFormat="1" applyFont="1" applyFill="1" applyBorder="1" applyAlignment="1">
      <alignment horizontal="right" vertical="center"/>
    </xf>
    <xf numFmtId="3" fontId="20" fillId="4" borderId="136" xfId="0" applyNumberFormat="1" applyFont="1" applyFill="1" applyBorder="1" applyAlignment="1">
      <alignment horizontal="right" vertical="center"/>
    </xf>
    <xf numFmtId="0" fontId="13" fillId="0" borderId="860" xfId="0" applyFont="1" applyBorder="1" applyAlignment="1">
      <alignment horizontal="left" vertical="center"/>
    </xf>
    <xf numFmtId="0" fontId="9" fillId="0" borderId="860" xfId="0" applyFont="1" applyBorder="1"/>
    <xf numFmtId="0" fontId="9" fillId="0" borderId="122" xfId="0" applyFont="1" applyBorder="1"/>
    <xf numFmtId="0" fontId="13" fillId="0" borderId="861" xfId="0" applyFont="1" applyBorder="1" applyAlignment="1">
      <alignment horizontal="left" vertical="center"/>
    </xf>
    <xf numFmtId="0" fontId="9" fillId="0" borderId="861" xfId="0" applyFont="1" applyBorder="1"/>
    <xf numFmtId="0" fontId="9" fillId="0" borderId="63" xfId="0" applyFont="1" applyBorder="1"/>
    <xf numFmtId="0" fontId="23" fillId="0" borderId="956" xfId="0" applyFont="1" applyBorder="1" applyAlignment="1">
      <alignment horizontal="left" vertical="center"/>
    </xf>
    <xf numFmtId="0" fontId="23" fillId="0" borderId="48" xfId="0" applyFont="1" applyBorder="1" applyAlignment="1">
      <alignment horizontal="left" vertical="center"/>
    </xf>
    <xf numFmtId="0" fontId="9" fillId="0" borderId="48" xfId="0" applyFont="1" applyBorder="1"/>
    <xf numFmtId="0" fontId="9" fillId="0" borderId="67" xfId="0" applyFont="1" applyBorder="1"/>
    <xf numFmtId="0" fontId="22" fillId="6" borderId="116" xfId="0" applyFont="1" applyFill="1" applyBorder="1" applyAlignment="1">
      <alignment horizontal="left" vertical="center"/>
    </xf>
    <xf numFmtId="0" fontId="22" fillId="0" borderId="330" xfId="0" applyFont="1" applyBorder="1" applyAlignment="1">
      <alignment horizontal="left" vertical="center"/>
    </xf>
    <xf numFmtId="0" fontId="1" fillId="4" borderId="54" xfId="0" applyFont="1" applyFill="1" applyBorder="1" applyAlignment="1">
      <alignment horizontal="center" vertical="center"/>
    </xf>
    <xf numFmtId="0" fontId="29" fillId="6" borderId="246" xfId="0" applyFont="1" applyFill="1" applyBorder="1" applyAlignment="1">
      <alignment horizontal="left" vertical="center"/>
    </xf>
    <xf numFmtId="0" fontId="13" fillId="4" borderId="330" xfId="0" applyFont="1" applyFill="1" applyBorder="1" applyAlignment="1">
      <alignment horizontal="left" vertical="center"/>
    </xf>
    <xf numFmtId="0" fontId="24" fillId="6" borderId="91" xfId="0" applyFont="1" applyFill="1" applyBorder="1" applyAlignment="1">
      <alignment horizontal="left" vertical="center" wrapText="1"/>
    </xf>
    <xf numFmtId="0" fontId="9" fillId="0" borderId="91" xfId="0" applyFont="1" applyBorder="1"/>
    <xf numFmtId="0" fontId="20" fillId="6" borderId="66" xfId="0" applyFont="1" applyFill="1" applyBorder="1" applyAlignment="1">
      <alignment horizontal="left"/>
    </xf>
    <xf numFmtId="0" fontId="20" fillId="6" borderId="58" xfId="0" applyFont="1" applyFill="1" applyBorder="1" applyAlignment="1">
      <alignment horizontal="left"/>
    </xf>
    <xf numFmtId="0" fontId="9" fillId="0" borderId="49" xfId="0" applyFont="1" applyBorder="1"/>
    <xf numFmtId="0" fontId="9" fillId="0" borderId="59" xfId="0" applyFont="1" applyBorder="1"/>
    <xf numFmtId="0" fontId="20" fillId="6" borderId="62" xfId="0" applyFont="1" applyFill="1" applyBorder="1" applyAlignment="1">
      <alignment horizontal="left"/>
    </xf>
    <xf numFmtId="0" fontId="13" fillId="0" borderId="947" xfId="0" applyFont="1" applyBorder="1" applyAlignment="1">
      <alignment vertical="center" wrapText="1"/>
    </xf>
    <xf numFmtId="0" fontId="9" fillId="0" borderId="947" xfId="0" applyFont="1" applyBorder="1"/>
    <xf numFmtId="0" fontId="9" fillId="0" borderId="76" xfId="0" applyFont="1" applyBorder="1"/>
    <xf numFmtId="0" fontId="13" fillId="0" borderId="49" xfId="0" applyFont="1" applyBorder="1" applyAlignment="1">
      <alignment horizontal="left" vertical="center"/>
    </xf>
    <xf numFmtId="0" fontId="9" fillId="0" borderId="40" xfId="0" applyFont="1" applyBorder="1"/>
    <xf numFmtId="0" fontId="9" fillId="0" borderId="43" xfId="0" applyFont="1" applyBorder="1"/>
    <xf numFmtId="0" fontId="9" fillId="0" borderId="37" xfId="0" applyFont="1" applyBorder="1"/>
    <xf numFmtId="0" fontId="9" fillId="0" borderId="30" xfId="0" applyFont="1" applyBorder="1"/>
    <xf numFmtId="0" fontId="13" fillId="0" borderId="33" xfId="0" applyFont="1" applyBorder="1" applyAlignment="1">
      <alignment horizontal="left" vertical="center"/>
    </xf>
    <xf numFmtId="0" fontId="9" fillId="0" borderId="34" xfId="0" applyFont="1" applyBorder="1"/>
    <xf numFmtId="0" fontId="13" fillId="0" borderId="857" xfId="0" applyFont="1" applyBorder="1" applyAlignment="1">
      <alignment horizontal="left" vertical="center" wrapText="1"/>
    </xf>
    <xf numFmtId="0" fontId="9" fillId="0" borderId="857" xfId="0" applyFont="1" applyBorder="1"/>
    <xf numFmtId="0" fontId="9" fillId="0" borderId="20" xfId="0" applyFont="1" applyBorder="1"/>
    <xf numFmtId="0" fontId="1" fillId="6" borderId="54" xfId="0" applyFont="1" applyFill="1" applyBorder="1" applyAlignment="1">
      <alignment horizontal="center"/>
    </xf>
    <xf numFmtId="0" fontId="1" fillId="0" borderId="0" xfId="0" applyFont="1" applyAlignment="1">
      <alignment horizontal="center" vertical="center" wrapText="1"/>
    </xf>
    <xf numFmtId="0" fontId="23" fillId="0" borderId="193" xfId="0" applyFont="1" applyBorder="1" applyAlignment="1">
      <alignment horizontal="left" vertical="center" wrapText="1"/>
    </xf>
    <xf numFmtId="0" fontId="13" fillId="0" borderId="255" xfId="0" applyFont="1" applyBorder="1" applyAlignment="1">
      <alignment horizontal="left" vertical="center" wrapText="1"/>
    </xf>
    <xf numFmtId="0" fontId="13" fillId="0" borderId="54" xfId="0" applyFont="1" applyBorder="1" applyAlignment="1">
      <alignment vertical="center"/>
    </xf>
    <xf numFmtId="0" fontId="0" fillId="0" borderId="54" xfId="0" applyBorder="1"/>
    <xf numFmtId="0" fontId="10" fillId="0" borderId="54" xfId="0" applyFont="1" applyBorder="1" applyAlignment="1">
      <alignment vertical="center"/>
    </xf>
    <xf numFmtId="0" fontId="128" fillId="0" borderId="54" xfId="0" applyFont="1" applyBorder="1" applyAlignment="1">
      <alignment vertical="center" wrapText="1"/>
    </xf>
    <xf numFmtId="0" fontId="15" fillId="0" borderId="54" xfId="0" applyFont="1" applyBorder="1" applyAlignment="1">
      <alignment vertical="center"/>
    </xf>
    <xf numFmtId="0" fontId="37" fillId="0" borderId="54" xfId="0" applyFont="1" applyBorder="1"/>
    <xf numFmtId="0" fontId="0" fillId="0" borderId="1173" xfId="0" applyBorder="1"/>
    <xf numFmtId="0" fontId="21" fillId="0" borderId="54" xfId="0" applyFont="1" applyBorder="1"/>
    <xf numFmtId="0" fontId="18" fillId="5" borderId="54" xfId="0" applyFont="1" applyFill="1" applyBorder="1" applyAlignment="1">
      <alignment horizontal="left" vertical="center"/>
    </xf>
    <xf numFmtId="0" fontId="23" fillId="0" borderId="54" xfId="0" applyFont="1" applyBorder="1" applyAlignment="1">
      <alignment horizontal="left" vertical="center"/>
    </xf>
    <xf numFmtId="0" fontId="26" fillId="0" borderId="54" xfId="0" applyFont="1" applyBorder="1" applyAlignment="1">
      <alignment horizontal="right"/>
    </xf>
    <xf numFmtId="4" fontId="26" fillId="0" borderId="54" xfId="0" applyNumberFormat="1" applyFont="1" applyBorder="1" applyAlignment="1">
      <alignment horizontal="right"/>
    </xf>
    <xf numFmtId="0" fontId="9" fillId="0" borderId="0" xfId="0" applyFont="1"/>
    <xf numFmtId="9" fontId="20" fillId="6" borderId="291" xfId="0" applyNumberFormat="1" applyFont="1" applyFill="1" applyBorder="1" applyAlignment="1">
      <alignment horizontal="right" vertical="center"/>
    </xf>
    <xf numFmtId="0" fontId="10" fillId="0" borderId="54" xfId="0" applyFont="1" applyBorder="1" applyAlignment="1">
      <alignment vertical="top"/>
    </xf>
    <xf numFmtId="0" fontId="2" fillId="0" borderId="54" xfId="0" applyFont="1" applyBorder="1" applyAlignment="1">
      <alignment horizontal="center" vertical="center" wrapText="1"/>
    </xf>
    <xf numFmtId="0" fontId="236" fillId="0" borderId="0" xfId="2"/>
    <xf numFmtId="0" fontId="13" fillId="18" borderId="1160" xfId="0" applyFont="1" applyFill="1" applyBorder="1"/>
    <xf numFmtId="0" fontId="13" fillId="18" borderId="1161" xfId="0" applyFont="1" applyFill="1" applyBorder="1"/>
    <xf numFmtId="0" fontId="13" fillId="18" borderId="1161" xfId="0" applyFont="1" applyFill="1" applyBorder="1" applyAlignment="1">
      <alignment vertical="center"/>
    </xf>
    <xf numFmtId="0" fontId="252" fillId="18" borderId="54" xfId="0" applyFont="1" applyFill="1" applyBorder="1" applyAlignment="1">
      <alignment vertical="center"/>
    </xf>
    <xf numFmtId="0" fontId="253" fillId="2" borderId="818" xfId="0" applyFont="1" applyFill="1" applyBorder="1" applyAlignment="1">
      <alignment vertical="center"/>
    </xf>
    <xf numFmtId="0" fontId="254" fillId="0" borderId="0" xfId="0" applyFont="1" applyAlignment="1">
      <alignment vertical="center"/>
    </xf>
    <xf numFmtId="0" fontId="255" fillId="0" borderId="0" xfId="0" applyFont="1" applyAlignment="1">
      <alignment vertical="center"/>
    </xf>
    <xf numFmtId="0" fontId="236" fillId="0" borderId="0" xfId="2" applyAlignment="1">
      <alignment vertical="center"/>
    </xf>
    <xf numFmtId="0" fontId="240" fillId="0" borderId="0" xfId="2" applyFont="1" applyAlignment="1">
      <alignment vertical="center"/>
    </xf>
    <xf numFmtId="0" fontId="240" fillId="0" borderId="0" xfId="2" applyFont="1"/>
    <xf numFmtId="0" fontId="22" fillId="6" borderId="54" xfId="0" applyFont="1" applyFill="1" applyBorder="1" applyAlignment="1">
      <alignment horizontal="left" vertical="center"/>
    </xf>
    <xf numFmtId="0" fontId="62" fillId="6" borderId="54" xfId="0" applyFont="1" applyFill="1" applyBorder="1" applyAlignment="1">
      <alignment horizontal="left" vertical="center"/>
    </xf>
    <xf numFmtId="164" fontId="20" fillId="6" borderId="318" xfId="0" applyNumberFormat="1" applyFont="1" applyFill="1" applyBorder="1" applyAlignment="1">
      <alignment vertical="center"/>
    </xf>
    <xf numFmtId="164" fontId="20" fillId="6" borderId="207" xfId="0" applyNumberFormat="1" applyFont="1" applyFill="1" applyBorder="1" applyAlignment="1">
      <alignment vertical="center"/>
    </xf>
    <xf numFmtId="164" fontId="26" fillId="6" borderId="208" xfId="0" applyNumberFormat="1" applyFont="1" applyFill="1" applyBorder="1" applyAlignment="1">
      <alignment vertical="center"/>
    </xf>
    <xf numFmtId="3" fontId="242" fillId="0" borderId="767" xfId="0" applyNumberFormat="1" applyFont="1" applyBorder="1"/>
    <xf numFmtId="0" fontId="242" fillId="0" borderId="767" xfId="0" applyFont="1" applyBorder="1"/>
    <xf numFmtId="0" fontId="13" fillId="20" borderId="0" xfId="0" applyFont="1" applyFill="1"/>
    <xf numFmtId="0" fontId="13" fillId="20" borderId="54" xfId="0" applyFont="1" applyFill="1" applyBorder="1"/>
    <xf numFmtId="0" fontId="2" fillId="20" borderId="54" xfId="0" applyFont="1" applyFill="1" applyBorder="1" applyAlignment="1">
      <alignment horizontal="center" vertical="center" wrapText="1"/>
    </xf>
    <xf numFmtId="0" fontId="0" fillId="20" borderId="0" xfId="0" applyFill="1"/>
    <xf numFmtId="0" fontId="32" fillId="20" borderId="54" xfId="0" applyFont="1" applyFill="1" applyBorder="1" applyAlignment="1">
      <alignment vertical="center"/>
    </xf>
    <xf numFmtId="0" fontId="13" fillId="20" borderId="54" xfId="0" applyFont="1" applyFill="1" applyBorder="1" applyAlignment="1">
      <alignment vertical="center"/>
    </xf>
    <xf numFmtId="0" fontId="0" fillId="20" borderId="54" xfId="0" applyFill="1" applyBorder="1"/>
    <xf numFmtId="9" fontId="13" fillId="0" borderId="3" xfId="0" applyNumberFormat="1" applyFont="1" applyBorder="1" applyAlignment="1">
      <alignment vertical="center"/>
    </xf>
    <xf numFmtId="164" fontId="20" fillId="6" borderId="278" xfId="0" applyNumberFormat="1" applyFont="1" applyFill="1" applyBorder="1"/>
    <xf numFmtId="164" fontId="20" fillId="6" borderId="279" xfId="0" applyNumberFormat="1" applyFont="1" applyFill="1" applyBorder="1"/>
    <xf numFmtId="164" fontId="20" fillId="6" borderId="176" xfId="0" applyNumberFormat="1" applyFont="1" applyFill="1" applyBorder="1"/>
    <xf numFmtId="164" fontId="26" fillId="6" borderId="279" xfId="0" applyNumberFormat="1" applyFont="1" applyFill="1" applyBorder="1"/>
    <xf numFmtId="164" fontId="20" fillId="6" borderId="297" xfId="0" applyNumberFormat="1" applyFont="1" applyFill="1" applyBorder="1" applyAlignment="1">
      <alignment horizontal="right" vertical="center"/>
    </xf>
    <xf numFmtId="164" fontId="26" fillId="6" borderId="299" xfId="0" applyNumberFormat="1" applyFont="1" applyFill="1" applyBorder="1" applyAlignment="1">
      <alignment horizontal="right" vertical="center"/>
    </xf>
    <xf numFmtId="4" fontId="26" fillId="0" borderId="54" xfId="0" applyNumberFormat="1" applyFont="1" applyBorder="1" applyAlignment="1">
      <alignment horizontal="right" vertical="center"/>
    </xf>
    <xf numFmtId="2" fontId="26" fillId="0" borderId="54" xfId="0" applyNumberFormat="1" applyFont="1" applyBorder="1" applyAlignment="1">
      <alignment horizontal="right" vertical="center"/>
    </xf>
    <xf numFmtId="9" fontId="13" fillId="6" borderId="649" xfId="0" applyNumberFormat="1" applyFont="1" applyFill="1" applyBorder="1" applyAlignment="1">
      <alignment horizontal="right" vertical="center"/>
    </xf>
    <xf numFmtId="9" fontId="13" fillId="6" borderId="627" xfId="0" applyNumberFormat="1" applyFont="1" applyFill="1" applyBorder="1" applyAlignment="1">
      <alignment vertical="center"/>
    </xf>
    <xf numFmtId="0" fontId="18" fillId="5" borderId="0" xfId="0" applyFont="1" applyFill="1" applyAlignment="1">
      <alignment vertical="center"/>
    </xf>
    <xf numFmtId="9" fontId="20" fillId="6" borderId="117" xfId="0" applyNumberFormat="1" applyFont="1" applyFill="1" applyBorder="1" applyAlignment="1">
      <alignment horizontal="right" vertical="center"/>
    </xf>
    <xf numFmtId="9" fontId="20" fillId="6" borderId="119" xfId="0" applyNumberFormat="1" applyFont="1" applyFill="1" applyBorder="1" applyAlignment="1">
      <alignment horizontal="right" vertical="center"/>
    </xf>
    <xf numFmtId="9" fontId="20" fillId="6" borderId="114" xfId="0" applyNumberFormat="1" applyFont="1" applyFill="1" applyBorder="1" applyAlignment="1">
      <alignment horizontal="right" vertical="center"/>
    </xf>
    <xf numFmtId="9" fontId="13" fillId="6" borderId="256" xfId="0" applyNumberFormat="1" applyFont="1" applyFill="1" applyBorder="1" applyAlignment="1">
      <alignment horizontal="right" vertical="center"/>
    </xf>
    <xf numFmtId="9" fontId="20" fillId="6" borderId="916" xfId="0" applyNumberFormat="1" applyFont="1" applyFill="1" applyBorder="1" applyAlignment="1">
      <alignment horizontal="right" vertical="center"/>
    </xf>
    <xf numFmtId="3" fontId="26" fillId="6" borderId="1021" xfId="0" applyNumberFormat="1" applyFont="1" applyFill="1" applyBorder="1" applyAlignment="1">
      <alignment vertical="center"/>
    </xf>
    <xf numFmtId="3" fontId="26" fillId="6" borderId="115" xfId="0" applyNumberFormat="1" applyFont="1" applyFill="1" applyBorder="1" applyAlignment="1">
      <alignment vertical="center"/>
    </xf>
    <xf numFmtId="0" fontId="26" fillId="0" borderId="163" xfId="0" applyFont="1" applyBorder="1"/>
    <xf numFmtId="0" fontId="2" fillId="0" borderId="54" xfId="0" applyFont="1" applyBorder="1" applyAlignment="1">
      <alignment horizontal="center" vertical="center"/>
    </xf>
    <xf numFmtId="164" fontId="13" fillId="0" borderId="1221" xfId="0" applyNumberFormat="1" applyFont="1" applyBorder="1" applyAlignment="1">
      <alignment horizontal="right" vertical="center"/>
    </xf>
    <xf numFmtId="164" fontId="26" fillId="6" borderId="1222" xfId="0" applyNumberFormat="1" applyFont="1" applyFill="1" applyBorder="1" applyAlignment="1">
      <alignment horizontal="right" vertical="center"/>
    </xf>
    <xf numFmtId="0" fontId="1" fillId="20" borderId="54" xfId="0" applyFont="1" applyFill="1" applyBorder="1" applyAlignment="1">
      <alignment horizontal="center" vertical="center"/>
    </xf>
    <xf numFmtId="0" fontId="9" fillId="20" borderId="54" xfId="0" applyFont="1" applyFill="1" applyBorder="1" applyAlignment="1"/>
    <xf numFmtId="0" fontId="2" fillId="20" borderId="54" xfId="0" applyFont="1" applyFill="1" applyBorder="1" applyAlignment="1">
      <alignment horizontal="center" vertical="center"/>
    </xf>
    <xf numFmtId="0" fontId="3" fillId="20" borderId="54" xfId="0" applyFont="1" applyFill="1" applyBorder="1" applyAlignment="1">
      <alignment horizontal="center" vertical="center"/>
    </xf>
    <xf numFmtId="0" fontId="4" fillId="20" borderId="54" xfId="0" applyFont="1" applyFill="1" applyBorder="1" applyAlignment="1">
      <alignment horizontal="center" vertical="center"/>
    </xf>
    <xf numFmtId="0" fontId="2" fillId="20" borderId="54" xfId="0" applyFont="1" applyFill="1" applyBorder="1" applyAlignment="1">
      <alignment horizontal="center" vertical="center" wrapText="1"/>
    </xf>
    <xf numFmtId="0" fontId="8" fillId="20" borderId="54" xfId="0" applyFont="1" applyFill="1" applyBorder="1" applyAlignment="1">
      <alignment horizontal="center" vertical="center" wrapText="1"/>
    </xf>
    <xf numFmtId="0" fontId="16" fillId="0" borderId="0" xfId="0" applyFont="1" applyAlignment="1">
      <alignment horizontal="center" vertical="center"/>
    </xf>
    <xf numFmtId="0" fontId="13" fillId="0" borderId="0" xfId="0" applyFont="1" applyAlignment="1">
      <alignment horizontal="left" vertical="center"/>
    </xf>
    <xf numFmtId="0" fontId="0" fillId="0" borderId="0" xfId="0" applyAlignment="1"/>
    <xf numFmtId="0" fontId="5" fillId="20" borderId="54" xfId="0" applyFont="1" applyFill="1" applyBorder="1" applyAlignment="1">
      <alignment horizontal="center" vertical="center"/>
    </xf>
    <xf numFmtId="0" fontId="6" fillId="20" borderId="54" xfId="0" applyFont="1" applyFill="1" applyBorder="1" applyAlignment="1">
      <alignment horizontal="center" vertical="center"/>
    </xf>
    <xf numFmtId="0" fontId="7" fillId="20" borderId="54" xfId="0" applyFont="1" applyFill="1" applyBorder="1" applyAlignment="1">
      <alignment horizontal="center" vertical="center"/>
    </xf>
    <xf numFmtId="0" fontId="13" fillId="0" borderId="0" xfId="0" applyFont="1" applyAlignment="1">
      <alignment horizontal="left" vertical="center" wrapText="1"/>
    </xf>
    <xf numFmtId="0" fontId="20" fillId="0" borderId="0" xfId="0" applyFont="1" applyAlignment="1">
      <alignment horizontal="left" vertical="center" wrapText="1"/>
    </xf>
    <xf numFmtId="0" fontId="239" fillId="0" borderId="0" xfId="0" applyFont="1" applyAlignment="1"/>
    <xf numFmtId="0" fontId="13" fillId="0" borderId="244" xfId="0" applyFont="1" applyBorder="1" applyAlignment="1">
      <alignment horizontal="left" vertical="center" wrapText="1"/>
    </xf>
    <xf numFmtId="0" fontId="13" fillId="0" borderId="237" xfId="0" applyFont="1" applyBorder="1" applyAlignment="1">
      <alignment horizontal="left" vertical="center" wrapText="1"/>
    </xf>
    <xf numFmtId="0" fontId="18" fillId="5" borderId="0" xfId="0" applyFont="1" applyFill="1" applyAlignment="1">
      <alignment horizontal="left" vertical="center"/>
    </xf>
    <xf numFmtId="0" fontId="19" fillId="5" borderId="0" xfId="0" applyFont="1" applyFill="1" applyAlignment="1">
      <alignment horizontal="left" vertical="center"/>
    </xf>
    <xf numFmtId="0" fontId="24" fillId="6" borderId="1035" xfId="0" applyFont="1" applyFill="1" applyBorder="1" applyAlignment="1">
      <alignment horizontal="left" vertical="center" wrapText="1"/>
    </xf>
    <xf numFmtId="0" fontId="24" fillId="6" borderId="0" xfId="0" applyFont="1" applyFill="1" applyAlignment="1">
      <alignment horizontal="left" vertical="center" wrapText="1"/>
    </xf>
    <xf numFmtId="0" fontId="24" fillId="6" borderId="337" xfId="0" applyFont="1" applyFill="1" applyBorder="1" applyAlignment="1">
      <alignment horizontal="left" vertical="center" wrapText="1"/>
    </xf>
    <xf numFmtId="0" fontId="1" fillId="2" borderId="0" xfId="0" applyFont="1" applyFill="1" applyAlignment="1">
      <alignment horizontal="center" vertical="center" wrapText="1"/>
    </xf>
    <xf numFmtId="0" fontId="1" fillId="2" borderId="1066" xfId="0" applyFont="1" applyFill="1" applyBorder="1" applyAlignment="1">
      <alignment horizontal="center" vertical="center" wrapText="1"/>
    </xf>
    <xf numFmtId="0" fontId="1" fillId="2" borderId="354" xfId="0" applyFont="1" applyFill="1" applyBorder="1" applyAlignment="1">
      <alignment horizontal="center" vertical="center" wrapText="1"/>
    </xf>
    <xf numFmtId="0" fontId="1" fillId="2" borderId="812"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24" fillId="6" borderId="56" xfId="0" applyFont="1" applyFill="1" applyBorder="1" applyAlignment="1">
      <alignment horizontal="left" vertical="center" wrapText="1"/>
    </xf>
    <xf numFmtId="0" fontId="24" fillId="6" borderId="54" xfId="0" applyFont="1" applyFill="1" applyBorder="1" applyAlignment="1">
      <alignment horizontal="left" vertical="center" wrapText="1"/>
    </xf>
    <xf numFmtId="0" fontId="24" fillId="6" borderId="173" xfId="0" applyFont="1" applyFill="1" applyBorder="1" applyAlignment="1">
      <alignment horizontal="left" vertical="center" wrapText="1"/>
    </xf>
    <xf numFmtId="0" fontId="22" fillId="0" borderId="330" xfId="0" applyFont="1" applyBorder="1" applyAlignment="1">
      <alignment horizontal="left" vertical="center" wrapText="1"/>
    </xf>
    <xf numFmtId="0" fontId="1" fillId="2" borderId="167" xfId="0" applyFont="1" applyFill="1" applyBorder="1" applyAlignment="1">
      <alignment horizontal="center" vertical="center" wrapText="1"/>
    </xf>
    <xf numFmtId="0" fontId="1" fillId="2" borderId="1180" xfId="0" applyFont="1" applyFill="1" applyBorder="1" applyAlignment="1">
      <alignment horizontal="center" vertical="center" wrapText="1"/>
    </xf>
    <xf numFmtId="0" fontId="1" fillId="2" borderId="1181" xfId="0" applyFont="1" applyFill="1" applyBorder="1" applyAlignment="1">
      <alignment horizontal="center" vertical="center" wrapText="1"/>
    </xf>
    <xf numFmtId="0" fontId="1" fillId="2" borderId="1182" xfId="0" applyFont="1" applyFill="1" applyBorder="1" applyAlignment="1">
      <alignment horizontal="center" vertical="center" wrapText="1"/>
    </xf>
    <xf numFmtId="0" fontId="1" fillId="2" borderId="1183"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47" xfId="0" applyFont="1" applyFill="1" applyBorder="1" applyAlignment="1">
      <alignment horizontal="center" vertical="center" wrapText="1"/>
    </xf>
    <xf numFmtId="0" fontId="1" fillId="2" borderId="355" xfId="0" applyFont="1" applyFill="1" applyBorder="1" applyAlignment="1">
      <alignment horizontal="center" vertical="center"/>
    </xf>
    <xf numFmtId="0" fontId="1" fillId="2" borderId="153" xfId="0" applyFont="1" applyFill="1" applyBorder="1" applyAlignment="1">
      <alignment horizontal="center" vertical="center"/>
    </xf>
    <xf numFmtId="0" fontId="1" fillId="2" borderId="355" xfId="0" applyFont="1" applyFill="1" applyBorder="1" applyAlignment="1">
      <alignment horizontal="center" vertical="center" wrapText="1"/>
    </xf>
    <xf numFmtId="0" fontId="1" fillId="2" borderId="153" xfId="0" applyFont="1" applyFill="1" applyBorder="1" applyAlignment="1">
      <alignment horizontal="center" vertical="center" wrapText="1"/>
    </xf>
    <xf numFmtId="0" fontId="1" fillId="2" borderId="105" xfId="0" applyFont="1" applyFill="1" applyBorder="1" applyAlignment="1">
      <alignment horizontal="center" vertical="center"/>
    </xf>
    <xf numFmtId="0" fontId="1" fillId="2" borderId="210" xfId="0" applyFont="1" applyFill="1" applyBorder="1" applyAlignment="1">
      <alignment horizontal="center" vertical="center"/>
    </xf>
    <xf numFmtId="0" fontId="1" fillId="2" borderId="1178" xfId="0" applyFont="1" applyFill="1" applyBorder="1" applyAlignment="1">
      <alignment horizontal="center" vertical="center"/>
    </xf>
    <xf numFmtId="0" fontId="1" fillId="2" borderId="1179" xfId="0" applyFont="1" applyFill="1" applyBorder="1" applyAlignment="1">
      <alignment horizontal="center" vertical="center"/>
    </xf>
    <xf numFmtId="0" fontId="1" fillId="2" borderId="167" xfId="0" applyFont="1" applyFill="1" applyBorder="1" applyAlignment="1">
      <alignment horizontal="center" vertical="center"/>
    </xf>
    <xf numFmtId="0" fontId="1" fillId="2" borderId="1041" xfId="0" applyFont="1" applyFill="1" applyBorder="1" applyAlignment="1">
      <alignment horizontal="center" vertical="center"/>
    </xf>
    <xf numFmtId="0" fontId="1" fillId="2" borderId="970" xfId="0" applyFont="1" applyFill="1" applyBorder="1" applyAlignment="1">
      <alignment horizontal="center"/>
    </xf>
    <xf numFmtId="0" fontId="1" fillId="2" borderId="173" xfId="0" applyFont="1" applyFill="1" applyBorder="1" applyAlignment="1">
      <alignment horizontal="center"/>
    </xf>
    <xf numFmtId="0" fontId="1" fillId="2" borderId="54" xfId="0" applyFont="1" applyFill="1" applyBorder="1" applyAlignment="1">
      <alignment horizontal="center"/>
    </xf>
    <xf numFmtId="0" fontId="1" fillId="2" borderId="1066" xfId="0" applyFont="1" applyFill="1" applyBorder="1" applyAlignment="1">
      <alignment horizontal="center"/>
    </xf>
    <xf numFmtId="0" fontId="1" fillId="2" borderId="354" xfId="0" applyFont="1" applyFill="1" applyBorder="1" applyAlignment="1">
      <alignment horizontal="center"/>
    </xf>
    <xf numFmtId="0" fontId="1" fillId="2" borderId="812" xfId="0" applyFont="1" applyFill="1" applyBorder="1" applyAlignment="1">
      <alignment horizontal="center"/>
    </xf>
    <xf numFmtId="0" fontId="1" fillId="2" borderId="1177" xfId="0" applyFont="1" applyFill="1" applyBorder="1" applyAlignment="1">
      <alignment horizontal="center"/>
    </xf>
    <xf numFmtId="0" fontId="1" fillId="2" borderId="116" xfId="0" applyFont="1" applyFill="1" applyBorder="1" applyAlignment="1">
      <alignment horizontal="center"/>
    </xf>
    <xf numFmtId="0" fontId="13" fillId="6" borderId="0" xfId="0" applyFont="1" applyFill="1" applyAlignment="1">
      <alignment horizontal="left" vertical="center" wrapText="1"/>
    </xf>
    <xf numFmtId="0" fontId="1" fillId="2" borderId="167" xfId="0" applyFont="1" applyFill="1" applyBorder="1" applyAlignment="1">
      <alignment horizontal="center"/>
    </xf>
    <xf numFmtId="0" fontId="1" fillId="2" borderId="53" xfId="0" applyFont="1" applyFill="1" applyBorder="1" applyAlignment="1">
      <alignment horizontal="center"/>
    </xf>
    <xf numFmtId="0" fontId="1" fillId="2" borderId="54" xfId="0" applyFont="1" applyFill="1" applyBorder="1" applyAlignment="1">
      <alignment horizontal="center" vertical="center"/>
    </xf>
    <xf numFmtId="0" fontId="1" fillId="2" borderId="1066" xfId="0" applyFont="1" applyFill="1" applyBorder="1" applyAlignment="1">
      <alignment horizontal="center" vertical="center"/>
    </xf>
    <xf numFmtId="0" fontId="1" fillId="2" borderId="354" xfId="0" applyFont="1" applyFill="1" applyBorder="1" applyAlignment="1">
      <alignment horizontal="center" vertical="center"/>
    </xf>
    <xf numFmtId="0" fontId="1" fillId="2" borderId="812" xfId="0" applyFont="1" applyFill="1" applyBorder="1" applyAlignment="1">
      <alignment horizontal="center" vertical="center"/>
    </xf>
    <xf numFmtId="0" fontId="20" fillId="4" borderId="0" xfId="0" applyFont="1" applyFill="1" applyAlignment="1">
      <alignment horizontal="left" vertical="center" wrapText="1"/>
    </xf>
    <xf numFmtId="0" fontId="1" fillId="2" borderId="396" xfId="0" applyFont="1" applyFill="1" applyBorder="1" applyAlignment="1">
      <alignment horizontal="center" vertical="center"/>
    </xf>
    <xf numFmtId="0" fontId="1" fillId="2" borderId="77" xfId="0" applyFont="1" applyFill="1" applyBorder="1" applyAlignment="1">
      <alignment horizontal="center" vertical="center"/>
    </xf>
    <xf numFmtId="0" fontId="1" fillId="2" borderId="293" xfId="0" applyFont="1" applyFill="1" applyBorder="1" applyAlignment="1">
      <alignment horizontal="center" vertical="center"/>
    </xf>
    <xf numFmtId="0" fontId="1" fillId="2" borderId="121" xfId="0" applyFont="1" applyFill="1" applyBorder="1" applyAlignment="1">
      <alignment horizontal="center" vertical="center"/>
    </xf>
    <xf numFmtId="0" fontId="1" fillId="2" borderId="915" xfId="0" applyFont="1" applyFill="1" applyBorder="1" applyAlignment="1">
      <alignment horizontal="center" vertical="center"/>
    </xf>
    <xf numFmtId="0" fontId="1" fillId="2" borderId="78" xfId="0" applyFont="1" applyFill="1" applyBorder="1" applyAlignment="1">
      <alignment horizontal="center" vertical="center"/>
    </xf>
    <xf numFmtId="0" fontId="1" fillId="2" borderId="1102" xfId="0" applyFont="1" applyFill="1" applyBorder="1" applyAlignment="1">
      <alignment horizontal="center" vertical="center"/>
    </xf>
    <xf numFmtId="0" fontId="1" fillId="2" borderId="1043" xfId="0" applyFont="1" applyFill="1" applyBorder="1" applyAlignment="1">
      <alignment horizontal="center" vertical="center"/>
    </xf>
    <xf numFmtId="0" fontId="24" fillId="6" borderId="111" xfId="0" applyFont="1" applyFill="1" applyBorder="1" applyAlignment="1">
      <alignment horizontal="left" vertical="center" wrapText="1"/>
    </xf>
    <xf numFmtId="0" fontId="13" fillId="0" borderId="862" xfId="0" applyFont="1" applyBorder="1" applyAlignment="1">
      <alignment horizontal="left" vertical="center"/>
    </xf>
    <xf numFmtId="0" fontId="13" fillId="0" borderId="1175" xfId="0" applyFont="1" applyBorder="1" applyAlignment="1">
      <alignment horizontal="left" vertical="center"/>
    </xf>
    <xf numFmtId="0" fontId="13" fillId="0" borderId="107" xfId="0" applyFont="1" applyBorder="1" applyAlignment="1">
      <alignment horizontal="left" vertical="center"/>
    </xf>
    <xf numFmtId="0" fontId="13" fillId="0" borderId="1176" xfId="0" applyFont="1" applyBorder="1" applyAlignment="1">
      <alignment horizontal="left" vertical="center"/>
    </xf>
    <xf numFmtId="0" fontId="13" fillId="0" borderId="860" xfId="0" applyFont="1" applyBorder="1" applyAlignment="1">
      <alignment horizontal="left" vertical="center"/>
    </xf>
    <xf numFmtId="0" fontId="13" fillId="0" borderId="122" xfId="0" applyFont="1" applyBorder="1" applyAlignment="1">
      <alignment horizontal="left" vertical="center"/>
    </xf>
    <xf numFmtId="0" fontId="13" fillId="0" borderId="862" xfId="0" applyFont="1" applyBorder="1" applyAlignment="1">
      <alignment horizontal="left" vertical="center" wrapText="1"/>
    </xf>
    <xf numFmtId="0" fontId="13" fillId="0" borderId="1175" xfId="0" applyFont="1" applyBorder="1" applyAlignment="1">
      <alignment horizontal="left" vertical="center" wrapText="1"/>
    </xf>
    <xf numFmtId="0" fontId="13" fillId="0" borderId="860" xfId="0" applyFont="1" applyBorder="1" applyAlignment="1">
      <alignment horizontal="left" vertical="center" wrapText="1"/>
    </xf>
    <xf numFmtId="0" fontId="13" fillId="0" borderId="122" xfId="0" applyFont="1" applyBorder="1" applyAlignment="1">
      <alignment horizontal="left" vertical="center" wrapText="1"/>
    </xf>
    <xf numFmtId="0" fontId="20" fillId="6" borderId="862" xfId="0" applyFont="1" applyFill="1" applyBorder="1" applyAlignment="1">
      <alignment horizontal="left" vertical="center" wrapText="1"/>
    </xf>
    <xf numFmtId="0" fontId="20" fillId="6" borderId="1175" xfId="0" applyFont="1" applyFill="1" applyBorder="1" applyAlignment="1">
      <alignment horizontal="left" vertical="center" wrapText="1"/>
    </xf>
    <xf numFmtId="0" fontId="20" fillId="6" borderId="860" xfId="0" applyFont="1" applyFill="1" applyBorder="1" applyAlignment="1">
      <alignment horizontal="left" vertical="center" wrapText="1"/>
    </xf>
    <xf numFmtId="0" fontId="20" fillId="6" borderId="122" xfId="0" applyFont="1" applyFill="1" applyBorder="1" applyAlignment="1">
      <alignment horizontal="left" vertical="center" wrapText="1"/>
    </xf>
    <xf numFmtId="0" fontId="13" fillId="0" borderId="996" xfId="0" applyFont="1" applyBorder="1" applyAlignment="1">
      <alignment horizontal="left" vertical="center"/>
    </xf>
    <xf numFmtId="0" fontId="13" fillId="0" borderId="166" xfId="0" applyFont="1" applyBorder="1" applyAlignment="1">
      <alignment horizontal="left" vertical="center"/>
    </xf>
    <xf numFmtId="0" fontId="2" fillId="2" borderId="0" xfId="0" applyFont="1" applyFill="1" applyAlignment="1">
      <alignment horizontal="center" vertical="center" wrapText="1"/>
    </xf>
    <xf numFmtId="0" fontId="2" fillId="2" borderId="1066" xfId="0" applyFont="1" applyFill="1" applyBorder="1" applyAlignment="1">
      <alignment horizontal="center" vertical="center" wrapText="1"/>
    </xf>
    <xf numFmtId="0" fontId="2" fillId="2" borderId="354" xfId="0" applyFont="1" applyFill="1" applyBorder="1" applyAlignment="1">
      <alignment horizontal="center" vertical="center" wrapText="1"/>
    </xf>
    <xf numFmtId="0" fontId="2" fillId="2" borderId="812" xfId="0" applyFont="1" applyFill="1" applyBorder="1" applyAlignment="1">
      <alignment horizontal="center" vertical="center" wrapText="1"/>
    </xf>
    <xf numFmtId="0" fontId="2" fillId="2" borderId="167"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1" fillId="2" borderId="1041" xfId="0" applyFont="1" applyFill="1" applyBorder="1" applyAlignment="1">
      <alignment horizontal="center" vertical="center" wrapText="1"/>
    </xf>
    <xf numFmtId="0" fontId="1" fillId="2" borderId="396" xfId="0" applyFont="1" applyFill="1" applyBorder="1" applyAlignment="1">
      <alignment horizontal="center" vertical="center" wrapText="1"/>
    </xf>
    <xf numFmtId="0" fontId="1" fillId="2" borderId="77" xfId="0" applyFont="1" applyFill="1" applyBorder="1" applyAlignment="1">
      <alignment horizontal="center" vertical="center" wrapText="1"/>
    </xf>
    <xf numFmtId="0" fontId="1" fillId="2" borderId="293" xfId="0" applyFont="1" applyFill="1" applyBorder="1" applyAlignment="1">
      <alignment horizontal="center" vertical="center" wrapText="1"/>
    </xf>
    <xf numFmtId="0" fontId="1" fillId="2" borderId="121" xfId="0" applyFont="1" applyFill="1" applyBorder="1" applyAlignment="1">
      <alignment horizontal="center" vertical="center" wrapText="1"/>
    </xf>
    <xf numFmtId="0" fontId="1" fillId="2" borderId="915" xfId="0" applyFont="1" applyFill="1" applyBorder="1" applyAlignment="1">
      <alignment horizontal="center" vertical="center" wrapText="1"/>
    </xf>
    <xf numFmtId="0" fontId="1" fillId="2" borderId="78" xfId="0" applyFont="1" applyFill="1" applyBorder="1" applyAlignment="1">
      <alignment horizontal="center" vertical="center" wrapText="1"/>
    </xf>
    <xf numFmtId="0" fontId="1" fillId="2" borderId="1102" xfId="0" applyFont="1" applyFill="1" applyBorder="1" applyAlignment="1">
      <alignment horizontal="center" vertical="center" wrapText="1"/>
    </xf>
    <xf numFmtId="0" fontId="1" fillId="2" borderId="1043" xfId="0" applyFont="1" applyFill="1" applyBorder="1" applyAlignment="1">
      <alignment horizontal="center" vertical="center" wrapText="1"/>
    </xf>
    <xf numFmtId="0" fontId="24" fillId="6" borderId="116" xfId="0" applyFont="1" applyFill="1" applyBorder="1" applyAlignment="1">
      <alignment horizontal="left" vertical="center" wrapText="1"/>
    </xf>
    <xf numFmtId="0" fontId="20" fillId="6" borderId="0" xfId="0" applyFont="1" applyFill="1" applyAlignment="1">
      <alignment horizontal="left" vertical="center" wrapText="1"/>
    </xf>
    <xf numFmtId="0" fontId="13" fillId="0" borderId="956" xfId="0" applyFont="1" applyBorder="1" applyAlignment="1">
      <alignment horizontal="left" vertical="center" wrapText="1"/>
    </xf>
    <xf numFmtId="0" fontId="13" fillId="0" borderId="429" xfId="0" applyFont="1" applyBorder="1" applyAlignment="1">
      <alignment horizontal="left" vertical="center" wrapText="1"/>
    </xf>
    <xf numFmtId="0" fontId="13" fillId="0" borderId="269" xfId="0" applyFont="1" applyBorder="1" applyAlignment="1">
      <alignment horizontal="left" vertical="center" wrapText="1"/>
    </xf>
    <xf numFmtId="0" fontId="13" fillId="0" borderId="1015" xfId="0" applyFont="1" applyBorder="1" applyAlignment="1">
      <alignment horizontal="left" vertical="center" wrapText="1"/>
    </xf>
    <xf numFmtId="0" fontId="13" fillId="0" borderId="973" xfId="0" applyFont="1" applyBorder="1" applyAlignment="1">
      <alignment horizontal="left" vertical="center" wrapText="1"/>
    </xf>
    <xf numFmtId="0" fontId="13" fillId="0" borderId="336" xfId="0" applyFont="1" applyBorder="1" applyAlignment="1">
      <alignment horizontal="left" vertical="center" wrapText="1"/>
    </xf>
    <xf numFmtId="0" fontId="18" fillId="5" borderId="0" xfId="0" applyFont="1" applyFill="1" applyAlignment="1">
      <alignment horizontal="left" vertical="center" wrapText="1"/>
    </xf>
    <xf numFmtId="0" fontId="13" fillId="0" borderId="246" xfId="0" applyFont="1" applyBorder="1" applyAlignment="1">
      <alignment horizontal="left" vertical="center" wrapText="1"/>
    </xf>
    <xf numFmtId="0" fontId="13" fillId="0" borderId="86" xfId="0" applyFont="1" applyBorder="1" applyAlignment="1">
      <alignment horizontal="left" vertical="center" wrapText="1"/>
    </xf>
    <xf numFmtId="0" fontId="1" fillId="2" borderId="0" xfId="0" applyFont="1" applyFill="1" applyAlignment="1">
      <alignment horizontal="center" vertical="center"/>
    </xf>
    <xf numFmtId="0" fontId="13" fillId="0" borderId="973" xfId="0" applyFont="1" applyBorder="1" applyAlignment="1">
      <alignment horizontal="left" vertical="center"/>
    </xf>
    <xf numFmtId="0" fontId="13" fillId="0" borderId="336" xfId="0" applyFont="1" applyBorder="1" applyAlignment="1">
      <alignment horizontal="left" vertical="center"/>
    </xf>
    <xf numFmtId="0" fontId="13" fillId="0" borderId="244" xfId="0" applyFont="1" applyBorder="1" applyAlignment="1">
      <alignment horizontal="left" vertical="center"/>
    </xf>
    <xf numFmtId="0" fontId="13" fillId="0" borderId="237" xfId="0" applyFont="1" applyBorder="1" applyAlignment="1">
      <alignment horizontal="left" vertical="center"/>
    </xf>
    <xf numFmtId="0" fontId="13" fillId="0" borderId="246" xfId="0" applyFont="1" applyBorder="1" applyAlignment="1">
      <alignment horizontal="left" vertical="center"/>
    </xf>
    <xf numFmtId="0" fontId="13" fillId="0" borderId="86" xfId="0" applyFont="1" applyBorder="1" applyAlignment="1">
      <alignment horizontal="left" vertical="center"/>
    </xf>
    <xf numFmtId="0" fontId="1" fillId="2" borderId="54" xfId="0" applyFont="1" applyFill="1" applyBorder="1" applyAlignment="1">
      <alignment horizontal="center" vertical="center" wrapText="1"/>
    </xf>
    <xf numFmtId="0" fontId="20" fillId="6" borderId="54" xfId="0" applyFont="1" applyFill="1" applyBorder="1" applyAlignment="1">
      <alignment horizontal="left" vertical="center" wrapText="1"/>
    </xf>
    <xf numFmtId="0" fontId="34" fillId="5" borderId="0" xfId="0" applyFont="1" applyFill="1" applyAlignment="1">
      <alignment horizontal="left" vertical="center"/>
    </xf>
    <xf numFmtId="0" fontId="20" fillId="0" borderId="157" xfId="0" applyFont="1" applyBorder="1" applyAlignment="1">
      <alignment horizontal="left"/>
    </xf>
    <xf numFmtId="0" fontId="20" fillId="0" borderId="182" xfId="0" applyFont="1" applyBorder="1" applyAlignment="1">
      <alignment horizontal="left"/>
    </xf>
    <xf numFmtId="0" fontId="13" fillId="6" borderId="996" xfId="0" applyFont="1" applyFill="1" applyBorder="1" applyAlignment="1">
      <alignment horizontal="left" vertical="center" wrapText="1"/>
    </xf>
    <xf numFmtId="0" fontId="13" fillId="6" borderId="166" xfId="0" applyFont="1" applyFill="1" applyBorder="1" applyAlignment="1">
      <alignment horizontal="left" vertical="center" wrapText="1"/>
    </xf>
    <xf numFmtId="0" fontId="13" fillId="6" borderId="173" xfId="0" applyFont="1" applyFill="1" applyBorder="1" applyAlignment="1">
      <alignment horizontal="left" vertical="center" wrapText="1"/>
    </xf>
    <xf numFmtId="0" fontId="13" fillId="6" borderId="1049" xfId="0" applyFont="1" applyFill="1" applyBorder="1" applyAlignment="1">
      <alignment horizontal="left" vertical="center" wrapText="1"/>
    </xf>
    <xf numFmtId="0" fontId="13" fillId="6" borderId="1025" xfId="0" applyFont="1" applyFill="1" applyBorder="1" applyAlignment="1">
      <alignment horizontal="center" vertical="center"/>
    </xf>
    <xf numFmtId="0" fontId="13" fillId="6" borderId="172" xfId="0" applyFont="1" applyFill="1" applyBorder="1" applyAlignment="1">
      <alignment horizontal="center" vertical="center"/>
    </xf>
    <xf numFmtId="0" fontId="20" fillId="6" borderId="1025" xfId="0" applyFont="1" applyFill="1" applyBorder="1" applyAlignment="1">
      <alignment horizontal="center" vertical="center"/>
    </xf>
    <xf numFmtId="0" fontId="20" fillId="6" borderId="172" xfId="0" applyFont="1" applyFill="1" applyBorder="1" applyAlignment="1">
      <alignment horizontal="center" vertical="center"/>
    </xf>
    <xf numFmtId="0" fontId="20" fillId="6" borderId="334" xfId="0" applyFont="1" applyFill="1" applyBorder="1" applyAlignment="1">
      <alignment horizontal="center" vertical="center"/>
    </xf>
    <xf numFmtId="0" fontId="20" fillId="6" borderId="970" xfId="0" applyFont="1" applyFill="1" applyBorder="1" applyAlignment="1">
      <alignment horizontal="center" vertical="center"/>
    </xf>
    <xf numFmtId="0" fontId="13" fillId="4" borderId="973" xfId="0" applyFont="1" applyFill="1" applyBorder="1" applyAlignment="1">
      <alignment horizontal="left" vertical="center"/>
    </xf>
    <xf numFmtId="0" fontId="13" fillId="4" borderId="336" xfId="0" applyFont="1" applyFill="1" applyBorder="1" applyAlignment="1">
      <alignment horizontal="left" vertical="center"/>
    </xf>
    <xf numFmtId="0" fontId="13" fillId="4" borderId="244" xfId="0" applyFont="1" applyFill="1" applyBorder="1" applyAlignment="1">
      <alignment horizontal="left" vertical="center"/>
    </xf>
    <xf numFmtId="0" fontId="13" fillId="4" borderId="237" xfId="0" applyFont="1" applyFill="1" applyBorder="1" applyAlignment="1">
      <alignment horizontal="left" vertical="center"/>
    </xf>
    <xf numFmtId="0" fontId="13" fillId="4" borderId="246" xfId="0" applyFont="1" applyFill="1" applyBorder="1" applyAlignment="1">
      <alignment horizontal="left" vertical="center"/>
    </xf>
    <xf numFmtId="0" fontId="13" fillId="4" borderId="86" xfId="0" applyFont="1" applyFill="1" applyBorder="1" applyAlignment="1">
      <alignment horizontal="left" vertical="center"/>
    </xf>
    <xf numFmtId="0" fontId="22" fillId="0" borderId="173" xfId="0" applyFont="1" applyBorder="1" applyAlignment="1">
      <alignment horizontal="left" vertical="center" wrapText="1"/>
    </xf>
    <xf numFmtId="0" fontId="30" fillId="6" borderId="56" xfId="0" applyFont="1" applyFill="1" applyBorder="1" applyAlignment="1">
      <alignment horizontal="left" vertical="center" wrapText="1"/>
    </xf>
    <xf numFmtId="0" fontId="30" fillId="6" borderId="54" xfId="0" applyFont="1" applyFill="1" applyBorder="1" applyAlignment="1">
      <alignment horizontal="left" vertical="center" wrapText="1"/>
    </xf>
    <xf numFmtId="0" fontId="1" fillId="2" borderId="774" xfId="0" applyFont="1" applyFill="1" applyBorder="1" applyAlignment="1">
      <alignment horizontal="center" vertical="center"/>
    </xf>
    <xf numFmtId="0" fontId="1" fillId="2" borderId="211" xfId="0" applyFont="1" applyFill="1" applyBorder="1" applyAlignment="1">
      <alignment horizontal="center" vertical="center"/>
    </xf>
    <xf numFmtId="0" fontId="1" fillId="2" borderId="254" xfId="0" applyFont="1" applyFill="1" applyBorder="1" applyAlignment="1">
      <alignment horizontal="center" vertical="center"/>
    </xf>
    <xf numFmtId="0" fontId="1" fillId="2" borderId="952" xfId="0" applyFont="1" applyFill="1" applyBorder="1" applyAlignment="1">
      <alignment horizontal="center" vertical="center"/>
    </xf>
    <xf numFmtId="0" fontId="23" fillId="0" borderId="246" xfId="0" applyFont="1" applyBorder="1" applyAlignment="1">
      <alignment horizontal="left" vertical="center" wrapText="1"/>
    </xf>
    <xf numFmtId="0" fontId="23" fillId="0" borderId="86" xfId="0" applyFont="1" applyBorder="1" applyAlignment="1">
      <alignment horizontal="left" vertical="center" wrapText="1"/>
    </xf>
    <xf numFmtId="0" fontId="13" fillId="0" borderId="255" xfId="0" applyFont="1" applyBorder="1" applyAlignment="1">
      <alignment horizontal="left" vertical="center"/>
    </xf>
    <xf numFmtId="0" fontId="13" fillId="0" borderId="235" xfId="0" applyFont="1" applyBorder="1" applyAlignment="1">
      <alignment horizontal="left" vertical="center"/>
    </xf>
    <xf numFmtId="0" fontId="23" fillId="0" borderId="246" xfId="0" applyFont="1" applyBorder="1" applyAlignment="1">
      <alignment horizontal="left" vertical="center"/>
    </xf>
    <xf numFmtId="0" fontId="23" fillId="0" borderId="86" xfId="0" applyFont="1" applyBorder="1" applyAlignment="1">
      <alignment horizontal="left" vertical="center"/>
    </xf>
    <xf numFmtId="0" fontId="22" fillId="0" borderId="116" xfId="0" applyFont="1" applyBorder="1" applyAlignment="1">
      <alignment horizontal="left" vertical="center" wrapText="1"/>
    </xf>
    <xf numFmtId="0" fontId="29" fillId="0" borderId="246" xfId="0" applyFont="1" applyBorder="1" applyAlignment="1">
      <alignment horizontal="left" vertical="center"/>
    </xf>
    <xf numFmtId="0" fontId="29" fillId="0" borderId="86" xfId="0" applyFont="1" applyBorder="1" applyAlignment="1">
      <alignment horizontal="left" vertical="center"/>
    </xf>
    <xf numFmtId="0" fontId="24" fillId="6" borderId="116" xfId="0" applyFont="1" applyFill="1" applyBorder="1" applyAlignment="1">
      <alignment horizontal="left" vertical="center"/>
    </xf>
    <xf numFmtId="0" fontId="30" fillId="6" borderId="467" xfId="0" applyFont="1" applyFill="1" applyBorder="1" applyAlignment="1">
      <alignment horizontal="left" vertical="center" wrapText="1"/>
    </xf>
    <xf numFmtId="0" fontId="13" fillId="6" borderId="255" xfId="0" applyFont="1" applyFill="1" applyBorder="1" applyAlignment="1">
      <alignment horizontal="left" vertical="center"/>
    </xf>
    <xf numFmtId="0" fontId="13" fillId="6" borderId="235" xfId="0" applyFont="1" applyFill="1" applyBorder="1" applyAlignment="1">
      <alignment horizontal="left" vertical="center"/>
    </xf>
    <xf numFmtId="0" fontId="13" fillId="6" borderId="244" xfId="0" applyFont="1" applyFill="1" applyBorder="1" applyAlignment="1">
      <alignment horizontal="left" vertical="center"/>
    </xf>
    <xf numFmtId="0" fontId="13" fillId="6" borderId="237" xfId="0" applyFont="1" applyFill="1" applyBorder="1" applyAlignment="1">
      <alignment horizontal="left" vertical="center"/>
    </xf>
    <xf numFmtId="0" fontId="23" fillId="6" borderId="246" xfId="0" applyFont="1" applyFill="1" applyBorder="1" applyAlignment="1">
      <alignment horizontal="left" vertical="center"/>
    </xf>
    <xf numFmtId="0" fontId="23" fillId="6" borderId="86" xfId="0" applyFont="1" applyFill="1" applyBorder="1" applyAlignment="1">
      <alignment horizontal="left" vertical="center"/>
    </xf>
    <xf numFmtId="0" fontId="22" fillId="6" borderId="116" xfId="0" applyFont="1" applyFill="1" applyBorder="1" applyAlignment="1">
      <alignment horizontal="left" vertical="center" wrapText="1"/>
    </xf>
    <xf numFmtId="0" fontId="13" fillId="6" borderId="261" xfId="0" applyFont="1" applyFill="1" applyBorder="1" applyAlignment="1">
      <alignment horizontal="left" vertical="center"/>
    </xf>
    <xf numFmtId="0" fontId="23" fillId="6" borderId="246" xfId="0" applyFont="1" applyFill="1" applyBorder="1" applyAlignment="1">
      <alignment horizontal="left" vertical="center" wrapText="1"/>
    </xf>
    <xf numFmtId="0" fontId="23" fillId="6" borderId="86" xfId="0" applyFont="1" applyFill="1" applyBorder="1" applyAlignment="1">
      <alignment horizontal="left" vertical="center" wrapText="1"/>
    </xf>
    <xf numFmtId="0" fontId="30" fillId="0" borderId="56" xfId="0" applyFont="1" applyBorder="1" applyAlignment="1">
      <alignment horizontal="left" vertical="center" wrapText="1"/>
    </xf>
    <xf numFmtId="0" fontId="30" fillId="0" borderId="173" xfId="0" applyFont="1" applyBorder="1" applyAlignment="1">
      <alignment horizontal="left" vertical="center" wrapText="1"/>
    </xf>
    <xf numFmtId="0" fontId="13" fillId="0" borderId="330" xfId="0" applyFont="1" applyBorder="1" applyAlignment="1">
      <alignment horizontal="left" vertical="center"/>
    </xf>
    <xf numFmtId="0" fontId="13" fillId="0" borderId="90" xfId="0" applyFont="1" applyBorder="1" applyAlignment="1">
      <alignment horizontal="left" vertical="center"/>
    </xf>
    <xf numFmtId="0" fontId="23" fillId="0" borderId="244" xfId="0" applyFont="1" applyBorder="1" applyAlignment="1">
      <alignment horizontal="left" vertical="center"/>
    </xf>
    <xf numFmtId="0" fontId="23" fillId="0" borderId="237" xfId="0" applyFont="1" applyBorder="1" applyAlignment="1">
      <alignment horizontal="left" vertical="center"/>
    </xf>
    <xf numFmtId="0" fontId="20" fillId="6" borderId="244" xfId="0" applyFont="1" applyFill="1" applyBorder="1" applyAlignment="1">
      <alignment horizontal="left" vertical="center"/>
    </xf>
    <xf numFmtId="0" fontId="20" fillId="6" borderId="237" xfId="0" applyFont="1" applyFill="1" applyBorder="1" applyAlignment="1">
      <alignment horizontal="left" vertical="center"/>
    </xf>
    <xf numFmtId="0" fontId="26" fillId="6" borderId="193" xfId="0" applyFont="1" applyFill="1" applyBorder="1" applyAlignment="1">
      <alignment horizontal="left" vertical="center"/>
    </xf>
    <xf numFmtId="0" fontId="26" fillId="6" borderId="11" xfId="0" applyFont="1" applyFill="1" applyBorder="1" applyAlignment="1">
      <alignment horizontal="left" vertical="center"/>
    </xf>
    <xf numFmtId="0" fontId="20" fillId="6" borderId="255" xfId="0" applyFont="1" applyFill="1" applyBorder="1" applyAlignment="1">
      <alignment horizontal="left" vertical="center"/>
    </xf>
    <xf numFmtId="0" fontId="20" fillId="6" borderId="235" xfId="0" applyFont="1" applyFill="1" applyBorder="1" applyAlignment="1">
      <alignment horizontal="left" vertical="center"/>
    </xf>
    <xf numFmtId="0" fontId="22" fillId="0" borderId="1174" xfId="0" applyFont="1" applyBorder="1" applyAlignment="1">
      <alignment horizontal="left" vertical="center" wrapText="1"/>
    </xf>
    <xf numFmtId="0" fontId="20" fillId="6" borderId="255" xfId="0" applyFont="1" applyFill="1" applyBorder="1" applyAlignment="1">
      <alignment vertical="center"/>
    </xf>
    <xf numFmtId="0" fontId="20" fillId="6" borderId="235" xfId="0" applyFont="1" applyFill="1" applyBorder="1" applyAlignment="1">
      <alignment vertical="center"/>
    </xf>
    <xf numFmtId="0" fontId="20" fillId="6" borderId="244" xfId="0" applyFont="1" applyFill="1" applyBorder="1" applyAlignment="1">
      <alignment vertical="center"/>
    </xf>
    <xf numFmtId="0" fontId="20" fillId="6" borderId="237" xfId="0" applyFont="1" applyFill="1" applyBorder="1" applyAlignment="1">
      <alignment vertical="center"/>
    </xf>
    <xf numFmtId="0" fontId="26" fillId="6" borderId="191" xfId="0" applyFont="1" applyFill="1" applyBorder="1" applyAlignment="1">
      <alignment vertical="center"/>
    </xf>
    <xf numFmtId="0" fontId="26" fillId="6" borderId="192" xfId="0" applyFont="1" applyFill="1" applyBorder="1" applyAlignment="1">
      <alignment vertical="center"/>
    </xf>
    <xf numFmtId="0" fontId="20" fillId="0" borderId="1045" xfId="0" applyFont="1" applyBorder="1" applyAlignment="1">
      <alignment horizontal="left" wrapText="1"/>
    </xf>
    <xf numFmtId="0" fontId="20" fillId="0" borderId="1046" xfId="0" applyFont="1" applyBorder="1" applyAlignment="1">
      <alignment horizontal="left" wrapText="1"/>
    </xf>
    <xf numFmtId="0" fontId="26" fillId="0" borderId="157" xfId="0" applyFont="1" applyBorder="1" applyAlignment="1">
      <alignment horizontal="left"/>
    </xf>
    <xf numFmtId="0" fontId="26" fillId="0" borderId="182" xfId="0" applyFont="1" applyBorder="1" applyAlignment="1">
      <alignment horizontal="left"/>
    </xf>
    <xf numFmtId="0" fontId="20" fillId="0" borderId="163" xfId="0" applyFont="1" applyBorder="1" applyAlignment="1">
      <alignment horizontal="left"/>
    </xf>
    <xf numFmtId="0" fontId="20" fillId="0" borderId="188" xfId="0" applyFont="1" applyBorder="1" applyAlignment="1">
      <alignment horizontal="left"/>
    </xf>
    <xf numFmtId="0" fontId="13" fillId="6" borderId="973" xfId="0" applyFont="1" applyFill="1" applyBorder="1" applyAlignment="1">
      <alignment horizontal="left" vertical="center"/>
    </xf>
    <xf numFmtId="0" fontId="13" fillId="6" borderId="336" xfId="0" applyFont="1" applyFill="1" applyBorder="1" applyAlignment="1">
      <alignment horizontal="left" vertical="center"/>
    </xf>
    <xf numFmtId="0" fontId="13" fillId="6" borderId="246" xfId="0" applyFont="1" applyFill="1" applyBorder="1" applyAlignment="1">
      <alignment horizontal="left" vertical="center"/>
    </xf>
    <xf numFmtId="0" fontId="13" fillId="6" borderId="86" xfId="0" applyFont="1" applyFill="1" applyBorder="1" applyAlignment="1">
      <alignment horizontal="left" vertical="center"/>
    </xf>
    <xf numFmtId="0" fontId="20" fillId="6" borderId="973" xfId="0" applyFont="1" applyFill="1" applyBorder="1" applyAlignment="1">
      <alignment horizontal="left" vertical="center"/>
    </xf>
    <xf numFmtId="0" fontId="20" fillId="6" borderId="336" xfId="0" applyFont="1" applyFill="1" applyBorder="1" applyAlignment="1">
      <alignment horizontal="left" vertical="center"/>
    </xf>
    <xf numFmtId="0" fontId="20" fillId="6" borderId="244" xfId="0" applyFont="1" applyFill="1" applyBorder="1" applyAlignment="1">
      <alignment horizontal="left" vertical="center" wrapText="1"/>
    </xf>
    <xf numFmtId="0" fontId="20" fillId="6" borderId="237" xfId="0" applyFont="1" applyFill="1" applyBorder="1" applyAlignment="1">
      <alignment horizontal="left" vertical="center" wrapText="1"/>
    </xf>
    <xf numFmtId="0" fontId="20" fillId="6" borderId="246" xfId="0" applyFont="1" applyFill="1" applyBorder="1" applyAlignment="1">
      <alignment horizontal="left" vertical="center"/>
    </xf>
    <xf numFmtId="0" fontId="20" fillId="6" borderId="86" xfId="0" applyFont="1" applyFill="1" applyBorder="1" applyAlignment="1">
      <alignment horizontal="left" vertical="center"/>
    </xf>
    <xf numFmtId="0" fontId="20" fillId="6" borderId="167" xfId="0" applyFont="1" applyFill="1" applyBorder="1" applyAlignment="1">
      <alignment horizontal="center" vertical="center"/>
    </xf>
    <xf numFmtId="0" fontId="13" fillId="0" borderId="1025" xfId="0" applyFont="1" applyBorder="1" applyAlignment="1">
      <alignment horizontal="center" vertical="center"/>
    </xf>
    <xf numFmtId="0" fontId="13" fillId="0" borderId="355" xfId="0" applyFont="1" applyBorder="1" applyAlignment="1">
      <alignment horizontal="center" vertical="center"/>
    </xf>
    <xf numFmtId="0" fontId="13" fillId="0" borderId="172" xfId="0" applyFont="1" applyBorder="1" applyAlignment="1">
      <alignment horizontal="center" vertical="center"/>
    </xf>
    <xf numFmtId="0" fontId="13" fillId="0" borderId="996" xfId="0" applyFont="1" applyBorder="1" applyAlignment="1">
      <alignment horizontal="left" vertical="center" wrapText="1"/>
    </xf>
    <xf numFmtId="0" fontId="13" fillId="0" borderId="166" xfId="0" applyFont="1" applyBorder="1" applyAlignment="1">
      <alignment horizontal="left" vertical="center" wrapText="1"/>
    </xf>
    <xf numFmtId="0" fontId="13" fillId="0" borderId="54" xfId="0" applyFont="1" applyBorder="1" applyAlignment="1">
      <alignment horizontal="left" vertical="center" wrapText="1"/>
    </xf>
    <xf numFmtId="0" fontId="13" fillId="0" borderId="1066" xfId="0" applyFont="1" applyBorder="1" applyAlignment="1">
      <alignment horizontal="left" vertical="center" wrapText="1"/>
    </xf>
    <xf numFmtId="0" fontId="13" fillId="0" borderId="173" xfId="0" applyFont="1" applyBorder="1" applyAlignment="1">
      <alignment horizontal="left" vertical="center" wrapText="1"/>
    </xf>
    <xf numFmtId="0" fontId="13" fillId="0" borderId="1049" xfId="0" applyFont="1" applyBorder="1" applyAlignment="1">
      <alignment horizontal="left" vertical="center" wrapText="1"/>
    </xf>
    <xf numFmtId="0" fontId="1" fillId="2" borderId="0" xfId="0" applyFont="1" applyFill="1" applyAlignment="1">
      <alignment horizontal="left" vertical="center" wrapText="1"/>
    </xf>
    <xf numFmtId="0" fontId="1" fillId="2" borderId="1066" xfId="0" applyFont="1" applyFill="1" applyBorder="1" applyAlignment="1">
      <alignment horizontal="left" vertical="center" wrapText="1"/>
    </xf>
    <xf numFmtId="0" fontId="1" fillId="2" borderId="354" xfId="0" applyFont="1" applyFill="1" applyBorder="1" applyAlignment="1">
      <alignment horizontal="left" vertical="center" wrapText="1"/>
    </xf>
    <xf numFmtId="0" fontId="1" fillId="2" borderId="812" xfId="0" applyFont="1" applyFill="1" applyBorder="1" applyAlignment="1">
      <alignment horizontal="left" vertical="center" wrapText="1"/>
    </xf>
    <xf numFmtId="0" fontId="7" fillId="2" borderId="54" xfId="0" applyFont="1" applyFill="1" applyBorder="1" applyAlignment="1">
      <alignment horizontal="center" vertical="center"/>
    </xf>
    <xf numFmtId="0" fontId="9" fillId="0" borderId="54" xfId="0" applyFont="1" applyBorder="1" applyAlignment="1"/>
    <xf numFmtId="0" fontId="2" fillId="2" borderId="54" xfId="0" applyFont="1" applyFill="1" applyBorder="1" applyAlignment="1">
      <alignment horizontal="center" vertical="center"/>
    </xf>
    <xf numFmtId="0" fontId="8" fillId="2" borderId="54" xfId="0" applyFont="1" applyFill="1" applyBorder="1" applyAlignment="1">
      <alignment horizontal="center" vertical="center" wrapText="1"/>
    </xf>
    <xf numFmtId="0" fontId="3" fillId="2" borderId="54" xfId="0" applyFont="1" applyFill="1" applyBorder="1" applyAlignment="1">
      <alignment horizontal="center" vertical="center"/>
    </xf>
    <xf numFmtId="0" fontId="4" fillId="2" borderId="54" xfId="0" applyFont="1" applyFill="1" applyBorder="1" applyAlignment="1">
      <alignment horizontal="center" vertical="center"/>
    </xf>
    <xf numFmtId="0" fontId="5" fillId="2" borderId="54" xfId="0" applyFont="1" applyFill="1" applyBorder="1" applyAlignment="1">
      <alignment horizontal="center" vertical="center"/>
    </xf>
    <xf numFmtId="0" fontId="6" fillId="2" borderId="54" xfId="0" applyFont="1" applyFill="1" applyBorder="1" applyAlignment="1">
      <alignment horizontal="center" vertical="center"/>
    </xf>
    <xf numFmtId="0" fontId="23" fillId="0" borderId="956" xfId="0" applyFont="1" applyBorder="1" applyAlignment="1">
      <alignment horizontal="left" vertical="center" wrapText="1"/>
    </xf>
    <xf numFmtId="0" fontId="9" fillId="0" borderId="956" xfId="0" applyFont="1" applyBorder="1" applyAlignment="1"/>
    <xf numFmtId="0" fontId="47" fillId="2" borderId="54" xfId="0" applyFont="1" applyFill="1" applyBorder="1" applyAlignment="1">
      <alignment horizontal="center" vertical="center" wrapText="1"/>
    </xf>
    <xf numFmtId="0" fontId="47" fillId="2" borderId="105" xfId="0" applyFont="1" applyFill="1" applyBorder="1" applyAlignment="1">
      <alignment horizontal="center" vertical="center"/>
    </xf>
    <xf numFmtId="0" fontId="9" fillId="0" borderId="210" xfId="0" applyFont="1" applyBorder="1" applyAlignment="1"/>
    <xf numFmtId="0" fontId="48" fillId="2" borderId="594" xfId="0" applyFont="1" applyFill="1" applyBorder="1" applyAlignment="1">
      <alignment horizontal="center" vertical="center"/>
    </xf>
    <xf numFmtId="0" fontId="9" fillId="0" borderId="295" xfId="0" applyFont="1" applyBorder="1" applyAlignment="1"/>
    <xf numFmtId="0" fontId="48" fillId="2" borderId="54" xfId="0" applyFont="1" applyFill="1" applyBorder="1" applyAlignment="1">
      <alignment horizontal="center" vertical="center"/>
    </xf>
    <xf numFmtId="0" fontId="23" fillId="0" borderId="973" xfId="0" applyFont="1" applyBorder="1" applyAlignment="1">
      <alignment horizontal="left" vertical="center"/>
    </xf>
    <xf numFmtId="0" fontId="9" fillId="0" borderId="973" xfId="0" applyFont="1" applyBorder="1" applyAlignment="1"/>
    <xf numFmtId="0" fontId="9" fillId="0" borderId="218" xfId="0" applyFont="1" applyBorder="1" applyAlignment="1"/>
    <xf numFmtId="166" fontId="26" fillId="6" borderId="221" xfId="0" applyNumberFormat="1" applyFont="1" applyFill="1" applyBorder="1" applyAlignment="1">
      <alignment horizontal="right" vertical="center"/>
    </xf>
    <xf numFmtId="0" fontId="9" fillId="0" borderId="223" xfId="0" applyFont="1" applyBorder="1" applyAlignment="1"/>
    <xf numFmtId="166" fontId="23" fillId="4" borderId="220" xfId="0" applyNumberFormat="1" applyFont="1" applyFill="1" applyBorder="1" applyAlignment="1">
      <alignment horizontal="right" vertical="center"/>
    </xf>
    <xf numFmtId="0" fontId="9" fillId="0" borderId="222" xfId="0" applyFont="1" applyBorder="1" applyAlignment="1"/>
    <xf numFmtId="0" fontId="9" fillId="0" borderId="246" xfId="0" applyFont="1" applyBorder="1" applyAlignment="1"/>
    <xf numFmtId="0" fontId="30" fillId="4" borderId="116" xfId="0" applyFont="1" applyFill="1" applyBorder="1" applyAlignment="1">
      <alignment horizontal="left" vertical="center" wrapText="1"/>
    </xf>
    <xf numFmtId="0" fontId="9" fillId="0" borderId="116" xfId="0" applyFont="1" applyBorder="1" applyAlignment="1"/>
    <xf numFmtId="0" fontId="47" fillId="2" borderId="54" xfId="0" applyFont="1" applyFill="1" applyBorder="1" applyAlignment="1">
      <alignment horizontal="center" vertical="center"/>
    </xf>
    <xf numFmtId="0" fontId="9" fillId="0" borderId="983" xfId="0" applyFont="1" applyBorder="1" applyAlignment="1"/>
    <xf numFmtId="0" fontId="47" fillId="2" borderId="254" xfId="0" applyFont="1" applyFill="1" applyBorder="1" applyAlignment="1">
      <alignment horizontal="center" vertical="center"/>
    </xf>
    <xf numFmtId="0" fontId="9" fillId="0" borderId="594" xfId="0" applyFont="1" applyBorder="1" applyAlignment="1"/>
    <xf numFmtId="0" fontId="9" fillId="0" borderId="226" xfId="0" applyFont="1" applyBorder="1" applyAlignment="1"/>
    <xf numFmtId="0" fontId="9" fillId="0" borderId="227" xfId="0" applyFont="1" applyBorder="1" applyAlignment="1"/>
    <xf numFmtId="0" fontId="48" fillId="2" borderId="254" xfId="0" applyFont="1" applyFill="1" applyBorder="1" applyAlignment="1">
      <alignment horizontal="center" vertical="center"/>
    </xf>
    <xf numFmtId="0" fontId="9" fillId="0" borderId="225" xfId="0" applyFont="1" applyBorder="1" applyAlignment="1"/>
    <xf numFmtId="0" fontId="9" fillId="0" borderId="228" xfId="0" applyFont="1" applyBorder="1" applyAlignment="1"/>
    <xf numFmtId="0" fontId="47" fillId="2" borderId="167" xfId="0" applyFont="1" applyFill="1" applyBorder="1" applyAlignment="1">
      <alignment horizontal="center" vertical="center"/>
    </xf>
    <xf numFmtId="0" fontId="9" fillId="0" borderId="233" xfId="0" applyFont="1" applyBorder="1" applyAlignment="1"/>
    <xf numFmtId="0" fontId="47" fillId="2" borderId="229" xfId="0" applyFont="1" applyFill="1" applyBorder="1" applyAlignment="1">
      <alignment horizontal="center" vertical="center"/>
    </xf>
    <xf numFmtId="0" fontId="9" fillId="0" borderId="231" xfId="0" applyFont="1" applyBorder="1" applyAlignment="1"/>
    <xf numFmtId="0" fontId="48" fillId="2" borderId="313" xfId="0" applyFont="1" applyFill="1" applyBorder="1" applyAlignment="1">
      <alignment horizontal="center" vertical="center"/>
    </xf>
    <xf numFmtId="0" fontId="9" fillId="0" borderId="234" xfId="0" applyFont="1" applyBorder="1" applyAlignment="1"/>
    <xf numFmtId="0" fontId="9" fillId="0" borderId="1066" xfId="0" applyFont="1" applyBorder="1" applyAlignment="1"/>
    <xf numFmtId="0" fontId="9" fillId="0" borderId="354" xfId="0" applyFont="1" applyBorder="1" applyAlignment="1"/>
    <xf numFmtId="0" fontId="47" fillId="2" borderId="1017" xfId="0" applyFont="1" applyFill="1" applyBorder="1" applyAlignment="1">
      <alignment horizontal="center" vertical="center"/>
    </xf>
    <xf numFmtId="0" fontId="9" fillId="0" borderId="949" xfId="0" applyFont="1" applyBorder="1" applyAlignment="1"/>
    <xf numFmtId="0" fontId="47" fillId="2" borderId="230" xfId="0" applyFont="1" applyFill="1" applyBorder="1" applyAlignment="1">
      <alignment horizontal="center" vertical="center"/>
    </xf>
    <xf numFmtId="0" fontId="9" fillId="0" borderId="232" xfId="0" applyFont="1" applyBorder="1" applyAlignment="1"/>
    <xf numFmtId="0" fontId="49" fillId="6" borderId="56" xfId="0" applyFont="1" applyFill="1" applyBorder="1" applyAlignment="1">
      <alignment horizontal="left" vertical="center"/>
    </xf>
    <xf numFmtId="0" fontId="9" fillId="0" borderId="56" xfId="0" applyFont="1" applyBorder="1" applyAlignment="1"/>
    <xf numFmtId="0" fontId="13" fillId="6" borderId="243" xfId="0" applyFont="1" applyFill="1" applyBorder="1" applyAlignment="1">
      <alignment horizontal="left" vertical="center"/>
    </xf>
    <xf numFmtId="0" fontId="9" fillId="0" borderId="243" xfId="0" applyFont="1" applyBorder="1" applyAlignment="1"/>
    <xf numFmtId="0" fontId="9" fillId="0" borderId="244" xfId="0" applyFont="1" applyBorder="1" applyAlignment="1"/>
    <xf numFmtId="0" fontId="49" fillId="6" borderId="247" xfId="0" applyFont="1" applyFill="1" applyBorder="1" applyAlignment="1">
      <alignment horizontal="left" vertical="center"/>
    </xf>
    <xf numFmtId="0" fontId="9" fillId="0" borderId="247" xfId="0" applyFont="1" applyBorder="1" applyAlignment="1"/>
    <xf numFmtId="0" fontId="13" fillId="6" borderId="269" xfId="0" applyFont="1" applyFill="1" applyBorder="1" applyAlignment="1">
      <alignment horizontal="left" vertical="center"/>
    </xf>
    <xf numFmtId="0" fontId="9" fillId="0" borderId="269" xfId="0" applyFont="1" applyBorder="1" applyAlignment="1"/>
    <xf numFmtId="0" fontId="47" fillId="2" borderId="915" xfId="0" applyFont="1" applyFill="1" applyBorder="1" applyAlignment="1">
      <alignment horizontal="center" vertical="center"/>
    </xf>
    <xf numFmtId="0" fontId="9" fillId="0" borderId="78" xfId="0" applyFont="1" applyBorder="1" applyAlignment="1"/>
    <xf numFmtId="0" fontId="47" fillId="2" borderId="396" xfId="0" applyFont="1" applyFill="1" applyBorder="1" applyAlignment="1">
      <alignment horizontal="center" vertical="center"/>
    </xf>
    <xf numFmtId="0" fontId="9" fillId="0" borderId="77" xfId="0" applyFont="1" applyBorder="1" applyAlignment="1"/>
    <xf numFmtId="0" fontId="47" fillId="2" borderId="293" xfId="0" applyFont="1" applyFill="1" applyBorder="1" applyAlignment="1">
      <alignment horizontal="center" vertical="center"/>
    </xf>
    <xf numFmtId="0" fontId="9" fillId="0" borderId="121" xfId="0" applyFont="1" applyBorder="1" applyAlignment="1"/>
    <xf numFmtId="0" fontId="47" fillId="2" borderId="1102" xfId="0" applyFont="1" applyFill="1" applyBorder="1" applyAlignment="1">
      <alignment horizontal="center" vertical="center"/>
    </xf>
    <xf numFmtId="0" fontId="9" fillId="0" borderId="1043" xfId="0" applyFont="1" applyBorder="1" applyAlignment="1"/>
    <xf numFmtId="0" fontId="23" fillId="6" borderId="956" xfId="0" applyFont="1" applyFill="1" applyBorder="1" applyAlignment="1">
      <alignment horizontal="left" vertical="center"/>
    </xf>
    <xf numFmtId="0" fontId="29" fillId="6" borderId="246" xfId="0" applyFont="1" applyFill="1" applyBorder="1" applyAlignment="1">
      <alignment horizontal="left" vertical="center"/>
    </xf>
    <xf numFmtId="0" fontId="9" fillId="0" borderId="337" xfId="0" applyFont="1" applyBorder="1" applyAlignment="1"/>
    <xf numFmtId="0" fontId="0" fillId="0" borderId="54" xfId="0" applyBorder="1" applyAlignment="1"/>
    <xf numFmtId="0" fontId="47" fillId="2" borderId="1109" xfId="0" applyFont="1" applyFill="1" applyBorder="1" applyAlignment="1">
      <alignment horizontal="center" vertical="center"/>
    </xf>
    <xf numFmtId="0" fontId="9" fillId="0" borderId="1042" xfId="0" applyFont="1" applyBorder="1" applyAlignment="1"/>
    <xf numFmtId="0" fontId="9" fillId="0" borderId="86" xfId="0" applyFont="1" applyBorder="1" applyAlignment="1"/>
    <xf numFmtId="0" fontId="9" fillId="0" borderId="173" xfId="0" applyFont="1" applyBorder="1" applyAlignment="1"/>
    <xf numFmtId="0" fontId="47" fillId="2" borderId="354" xfId="0" applyFont="1" applyFill="1" applyBorder="1" applyAlignment="1">
      <alignment horizontal="center" vertical="center"/>
    </xf>
    <xf numFmtId="0" fontId="9" fillId="0" borderId="812" xfId="0" applyFont="1" applyBorder="1" applyAlignment="1"/>
    <xf numFmtId="0" fontId="9" fillId="0" borderId="336" xfId="0" applyFont="1" applyBorder="1" applyAlignment="1"/>
    <xf numFmtId="0" fontId="9" fillId="0" borderId="947" xfId="0" applyFont="1" applyBorder="1" applyAlignment="1"/>
    <xf numFmtId="0" fontId="49" fillId="0" borderId="173" xfId="0" applyFont="1" applyBorder="1" applyAlignment="1">
      <alignment horizontal="left" vertical="center"/>
    </xf>
    <xf numFmtId="0" fontId="9" fillId="0" borderId="330" xfId="0" applyFont="1" applyBorder="1" applyAlignment="1"/>
    <xf numFmtId="0" fontId="9" fillId="0" borderId="255" xfId="0" applyFont="1" applyBorder="1" applyAlignment="1"/>
    <xf numFmtId="0" fontId="9" fillId="0" borderId="235" xfId="0" applyFont="1" applyBorder="1" applyAlignment="1"/>
    <xf numFmtId="0" fontId="49" fillId="6" borderId="116" xfId="0" applyFont="1" applyFill="1" applyBorder="1" applyAlignment="1">
      <alignment horizontal="left" vertical="center"/>
    </xf>
    <xf numFmtId="0" fontId="9" fillId="0" borderId="237" xfId="0" applyFont="1" applyBorder="1" applyAlignment="1"/>
    <xf numFmtId="0" fontId="48" fillId="2" borderId="167" xfId="0" applyFont="1" applyFill="1" applyBorder="1" applyAlignment="1">
      <alignment horizontal="center" vertical="center"/>
    </xf>
    <xf numFmtId="0" fontId="49" fillId="0" borderId="116" xfId="0" applyFont="1" applyBorder="1" applyAlignment="1">
      <alignment horizontal="left" vertical="center"/>
    </xf>
    <xf numFmtId="0" fontId="24" fillId="4" borderId="56" xfId="0" applyFont="1" applyFill="1" applyBorder="1" applyAlignment="1">
      <alignment horizontal="left" vertical="center" wrapText="1"/>
    </xf>
    <xf numFmtId="0" fontId="30" fillId="0" borderId="116" xfId="0" applyFont="1" applyBorder="1" applyAlignment="1">
      <alignment horizontal="left" vertical="center"/>
    </xf>
    <xf numFmtId="0" fontId="9" fillId="0" borderId="1080" xfId="0" applyFont="1" applyBorder="1" applyAlignment="1"/>
    <xf numFmtId="0" fontId="9" fillId="0" borderId="467" xfId="0" applyFont="1" applyBorder="1" applyAlignment="1"/>
    <xf numFmtId="0" fontId="18" fillId="5" borderId="54" xfId="0" applyFont="1" applyFill="1" applyBorder="1" applyAlignment="1">
      <alignment vertical="center"/>
    </xf>
    <xf numFmtId="0" fontId="9" fillId="0" borderId="167" xfId="0" applyFont="1" applyBorder="1" applyAlignment="1"/>
    <xf numFmtId="0" fontId="9" fillId="0" borderId="1041" xfId="0" applyFont="1" applyBorder="1" applyAlignment="1"/>
    <xf numFmtId="0" fontId="9" fillId="0" borderId="254" xfId="0" applyFont="1" applyBorder="1" applyAlignment="1"/>
    <xf numFmtId="0" fontId="9" fillId="0" borderId="952" xfId="0" applyFont="1" applyBorder="1" applyAlignment="1"/>
    <xf numFmtId="0" fontId="10" fillId="0" borderId="0" xfId="0" applyFont="1" applyAlignment="1">
      <alignment vertical="center"/>
    </xf>
    <xf numFmtId="0" fontId="9" fillId="0" borderId="261" xfId="0" applyFont="1" applyBorder="1" applyAlignment="1"/>
    <xf numFmtId="0" fontId="9" fillId="0" borderId="262" xfId="0" applyFont="1" applyBorder="1" applyAlignment="1"/>
    <xf numFmtId="0" fontId="9" fillId="0" borderId="105" xfId="0" applyFont="1" applyBorder="1" applyAlignment="1"/>
    <xf numFmtId="0" fontId="30" fillId="0" borderId="116" xfId="0" applyFont="1" applyBorder="1" applyAlignment="1">
      <alignment horizontal="left" vertical="center" wrapText="1"/>
    </xf>
    <xf numFmtId="0" fontId="13" fillId="6" borderId="956" xfId="0" applyFont="1" applyFill="1" applyBorder="1" applyAlignment="1">
      <alignment horizontal="left" vertical="center"/>
    </xf>
    <xf numFmtId="0" fontId="47" fillId="2" borderId="1102" xfId="0" applyFont="1" applyFill="1" applyBorder="1" applyAlignment="1">
      <alignment horizontal="center" vertical="center" wrapText="1"/>
    </xf>
    <xf numFmtId="0" fontId="9" fillId="0" borderId="1102" xfId="0" applyFont="1" applyBorder="1" applyAlignment="1"/>
    <xf numFmtId="0" fontId="9" fillId="0" borderId="360" xfId="0" applyFont="1" applyBorder="1" applyAlignment="1"/>
    <xf numFmtId="0" fontId="47" fillId="2" borderId="396" xfId="0" applyFont="1" applyFill="1" applyBorder="1" applyAlignment="1">
      <alignment horizontal="center" vertical="center" wrapText="1"/>
    </xf>
    <xf numFmtId="0" fontId="9" fillId="0" borderId="396" xfId="0" applyFont="1" applyBorder="1" applyAlignment="1"/>
    <xf numFmtId="0" fontId="9" fillId="0" borderId="280" xfId="0" applyFont="1" applyBorder="1" applyAlignment="1"/>
    <xf numFmtId="0" fontId="47" fillId="2" borderId="293" xfId="0" applyFont="1" applyFill="1" applyBorder="1" applyAlignment="1">
      <alignment horizontal="center" vertical="center" wrapText="1"/>
    </xf>
    <xf numFmtId="0" fontId="9" fillId="0" borderId="293" xfId="0" applyFont="1" applyBorder="1" applyAlignment="1"/>
    <xf numFmtId="0" fontId="9" fillId="0" borderId="281" xfId="0" applyFont="1" applyBorder="1" applyAlignment="1"/>
    <xf numFmtId="0" fontId="47" fillId="2" borderId="915" xfId="0" applyFont="1" applyFill="1" applyBorder="1" applyAlignment="1">
      <alignment horizontal="center" vertical="center" wrapText="1"/>
    </xf>
    <xf numFmtId="0" fontId="9" fillId="0" borderId="915" xfId="0" applyFont="1" applyBorder="1" applyAlignment="1"/>
    <xf numFmtId="0" fontId="9" fillId="0" borderId="282" xfId="0" applyFont="1" applyBorder="1" applyAlignment="1"/>
    <xf numFmtId="0" fontId="30" fillId="6" borderId="116" xfId="0" applyFont="1" applyFill="1" applyBorder="1" applyAlignment="1">
      <alignment horizontal="left" vertical="center" wrapText="1"/>
    </xf>
    <xf numFmtId="0" fontId="48" fillId="2" borderId="54" xfId="0" applyFont="1" applyFill="1" applyBorder="1" applyAlignment="1">
      <alignment horizontal="center" vertical="center" wrapText="1"/>
    </xf>
    <xf numFmtId="0" fontId="47" fillId="2" borderId="355" xfId="0" applyFont="1" applyFill="1" applyBorder="1" applyAlignment="1">
      <alignment horizontal="center" vertical="center" wrapText="1"/>
    </xf>
    <xf numFmtId="0" fontId="9" fillId="0" borderId="288" xfId="0" applyFont="1" applyBorder="1" applyAlignment="1"/>
    <xf numFmtId="0" fontId="47" fillId="2" borderId="167" xfId="0" applyFont="1" applyFill="1" applyBorder="1" applyAlignment="1">
      <alignment horizontal="center" vertical="center" wrapText="1"/>
    </xf>
    <xf numFmtId="0" fontId="9" fillId="0" borderId="289" xfId="0" applyFont="1" applyBorder="1" applyAlignment="1"/>
    <xf numFmtId="0" fontId="13" fillId="0" borderId="973" xfId="0" applyFont="1" applyBorder="1" applyAlignment="1"/>
    <xf numFmtId="0" fontId="13" fillId="0" borderId="244" xfId="0" applyFont="1" applyBorder="1" applyAlignment="1"/>
    <xf numFmtId="0" fontId="9" fillId="0" borderId="153" xfId="0" applyFont="1" applyBorder="1" applyAlignment="1"/>
    <xf numFmtId="0" fontId="52" fillId="6" borderId="54" xfId="0" applyFont="1" applyFill="1" applyBorder="1" applyAlignment="1">
      <alignment horizontal="center" vertical="center" wrapText="1"/>
    </xf>
    <xf numFmtId="0" fontId="23" fillId="0" borderId="246" xfId="0" applyFont="1" applyBorder="1" applyAlignment="1"/>
    <xf numFmtId="0" fontId="30" fillId="6" borderId="247" xfId="0" applyFont="1" applyFill="1" applyBorder="1" applyAlignment="1">
      <alignment vertical="center"/>
    </xf>
    <xf numFmtId="3" fontId="23" fillId="0" borderId="140" xfId="0" applyNumberFormat="1" applyFont="1" applyBorder="1" applyAlignment="1">
      <alignment horizontal="right" vertical="center"/>
    </xf>
    <xf numFmtId="0" fontId="9" fillId="0" borderId="143" xfId="0" applyFont="1" applyBorder="1" applyAlignment="1"/>
    <xf numFmtId="3" fontId="20" fillId="6" borderId="135" xfId="0" applyNumberFormat="1" applyFont="1" applyFill="1" applyBorder="1" applyAlignment="1">
      <alignment horizontal="right" vertical="center"/>
    </xf>
    <xf numFmtId="0" fontId="9" fillId="0" borderId="141" xfId="0" applyFont="1" applyBorder="1" applyAlignment="1"/>
    <xf numFmtId="3" fontId="20" fillId="6" borderId="136" xfId="0" applyNumberFormat="1" applyFont="1" applyFill="1" applyBorder="1" applyAlignment="1">
      <alignment horizontal="right" vertical="center"/>
    </xf>
    <xf numFmtId="0" fontId="9" fillId="0" borderId="142" xfId="0" applyFont="1" applyBorder="1" applyAlignment="1"/>
    <xf numFmtId="3" fontId="26" fillId="6" borderId="140" xfId="0" applyNumberFormat="1" applyFont="1" applyFill="1" applyBorder="1" applyAlignment="1">
      <alignment horizontal="right" vertical="center"/>
    </xf>
    <xf numFmtId="3" fontId="13" fillId="0" borderId="135" xfId="0" applyNumberFormat="1" applyFont="1" applyBorder="1" applyAlignment="1">
      <alignment horizontal="right" vertical="center"/>
    </xf>
    <xf numFmtId="3" fontId="13" fillId="0" borderId="136" xfId="0" applyNumberFormat="1" applyFont="1" applyBorder="1" applyAlignment="1">
      <alignment horizontal="right" vertical="center"/>
    </xf>
    <xf numFmtId="0" fontId="24" fillId="0" borderId="0" xfId="0" applyFont="1" applyAlignment="1">
      <alignment horizontal="left" vertical="center" wrapText="1"/>
    </xf>
    <xf numFmtId="0" fontId="9" fillId="0" borderId="313" xfId="0" applyFont="1" applyBorder="1" applyAlignment="1"/>
    <xf numFmtId="0" fontId="47" fillId="7" borderId="293" xfId="0" applyFont="1" applyFill="1" applyBorder="1" applyAlignment="1">
      <alignment horizontal="center" vertical="center" wrapText="1"/>
    </xf>
    <xf numFmtId="0" fontId="47" fillId="7" borderId="397" xfId="0" applyFont="1" applyFill="1" applyBorder="1" applyAlignment="1">
      <alignment horizontal="center" vertical="center" wrapText="1"/>
    </xf>
    <xf numFmtId="0" fontId="9" fillId="0" borderId="397" xfId="0" applyFont="1" applyBorder="1" applyAlignment="1"/>
    <xf numFmtId="0" fontId="9" fillId="0" borderId="292" xfId="0" applyFont="1" applyBorder="1" applyAlignment="1"/>
    <xf numFmtId="0" fontId="9" fillId="0" borderId="818" xfId="0" applyFont="1" applyBorder="1" applyAlignment="1"/>
    <xf numFmtId="0" fontId="47" fillId="7" borderId="167" xfId="0" applyFont="1" applyFill="1" applyBorder="1" applyAlignment="1">
      <alignment horizontal="center" vertical="center"/>
    </xf>
    <xf numFmtId="0" fontId="47" fillId="7" borderId="396" xfId="0" applyFont="1" applyFill="1" applyBorder="1" applyAlignment="1">
      <alignment horizontal="center" vertical="center" wrapText="1"/>
    </xf>
    <xf numFmtId="0" fontId="13" fillId="0" borderId="269" xfId="0" applyFont="1" applyBorder="1" applyAlignment="1">
      <alignment horizontal="left" vertical="center"/>
    </xf>
    <xf numFmtId="0" fontId="24" fillId="0" borderId="56" xfId="0" applyFont="1" applyBorder="1" applyAlignment="1">
      <alignment horizontal="left" vertical="center" wrapText="1"/>
    </xf>
    <xf numFmtId="0" fontId="9" fillId="0" borderId="856" xfId="0" applyFont="1" applyBorder="1" applyAlignment="1"/>
    <xf numFmtId="164" fontId="13" fillId="0" borderId="301" xfId="0" applyNumberFormat="1" applyFont="1" applyBorder="1" applyAlignment="1">
      <alignment horizontal="right" vertical="center"/>
    </xf>
    <xf numFmtId="0" fontId="9" fillId="0" borderId="1017" xfId="0" applyFont="1" applyBorder="1" applyAlignment="1"/>
    <xf numFmtId="164" fontId="13" fillId="0" borderId="1017" xfId="0" applyNumberFormat="1" applyFont="1" applyBorder="1" applyAlignment="1">
      <alignment horizontal="right" vertical="center"/>
    </xf>
    <xf numFmtId="164" fontId="13" fillId="6" borderId="302" xfId="0" applyNumberFormat="1" applyFont="1" applyFill="1" applyBorder="1" applyAlignment="1">
      <alignment horizontal="right" vertical="center"/>
    </xf>
    <xf numFmtId="0" fontId="9" fillId="0" borderId="305" xfId="0" applyFont="1" applyBorder="1" applyAlignment="1"/>
    <xf numFmtId="4" fontId="20" fillId="6" borderId="135" xfId="0" applyNumberFormat="1" applyFont="1" applyFill="1" applyBorder="1" applyAlignment="1">
      <alignment horizontal="right" vertical="center"/>
    </xf>
    <xf numFmtId="4" fontId="20" fillId="6" borderId="136" xfId="0" applyNumberFormat="1" applyFont="1" applyFill="1" applyBorder="1" applyAlignment="1">
      <alignment horizontal="right" vertical="center"/>
    </xf>
    <xf numFmtId="4" fontId="26" fillId="6" borderId="140" xfId="0" applyNumberFormat="1" applyFont="1" applyFill="1" applyBorder="1" applyAlignment="1">
      <alignment horizontal="right" vertical="center"/>
    </xf>
    <xf numFmtId="4" fontId="13" fillId="0" borderId="135" xfId="0" applyNumberFormat="1" applyFont="1" applyBorder="1" applyAlignment="1">
      <alignment horizontal="right" vertical="center"/>
    </xf>
    <xf numFmtId="4" fontId="13" fillId="0" borderId="136" xfId="0" applyNumberFormat="1" applyFont="1" applyBorder="1" applyAlignment="1">
      <alignment horizontal="right" vertical="center"/>
    </xf>
    <xf numFmtId="4" fontId="23" fillId="0" borderId="140" xfId="0" applyNumberFormat="1" applyFont="1" applyBorder="1" applyAlignment="1">
      <alignment horizontal="right" vertical="center"/>
    </xf>
    <xf numFmtId="4" fontId="23" fillId="4" borderId="140" xfId="0" applyNumberFormat="1" applyFont="1" applyFill="1" applyBorder="1" applyAlignment="1">
      <alignment horizontal="right" vertical="center"/>
    </xf>
    <xf numFmtId="0" fontId="13" fillId="0" borderId="857" xfId="0" applyFont="1" applyBorder="1" applyAlignment="1">
      <alignment wrapText="1"/>
    </xf>
    <xf numFmtId="0" fontId="9" fillId="0" borderId="857" xfId="0" applyFont="1" applyBorder="1" applyAlignment="1"/>
    <xf numFmtId="0" fontId="9" fillId="0" borderId="1122" xfId="0" applyFont="1" applyBorder="1" applyAlignment="1"/>
    <xf numFmtId="0" fontId="30" fillId="6" borderId="348" xfId="0" applyFont="1" applyFill="1" applyBorder="1" applyAlignment="1">
      <alignment horizontal="left" vertical="center" wrapText="1"/>
    </xf>
    <xf numFmtId="0" fontId="9" fillId="0" borderId="348" xfId="0" applyFont="1" applyBorder="1" applyAlignment="1"/>
    <xf numFmtId="0" fontId="9" fillId="0" borderId="352" xfId="0" applyFont="1" applyBorder="1" applyAlignment="1"/>
    <xf numFmtId="0" fontId="48" fillId="2" borderId="818" xfId="0" applyFont="1" applyFill="1" applyBorder="1" applyAlignment="1">
      <alignment horizontal="center" vertical="center" wrapText="1"/>
    </xf>
    <xf numFmtId="0" fontId="9" fillId="0" borderId="457" xfId="0" applyFont="1" applyBorder="1" applyAlignment="1"/>
    <xf numFmtId="0" fontId="13" fillId="0" borderId="341" xfId="0" applyFont="1" applyBorder="1" applyAlignment="1">
      <alignment wrapText="1"/>
    </xf>
    <xf numFmtId="0" fontId="9" fillId="0" borderId="341" xfId="0" applyFont="1" applyBorder="1" applyAlignment="1"/>
    <xf numFmtId="0" fontId="9" fillId="0" borderId="339" xfId="0" applyFont="1" applyBorder="1" applyAlignment="1"/>
    <xf numFmtId="0" fontId="9" fillId="0" borderId="1172" xfId="0" applyFont="1" applyBorder="1" applyAlignment="1"/>
    <xf numFmtId="0" fontId="9" fillId="0" borderId="854" xfId="0" applyFont="1" applyBorder="1" applyAlignment="1"/>
    <xf numFmtId="0" fontId="23" fillId="0" borderId="347" xfId="0" applyFont="1" applyBorder="1" applyAlignment="1">
      <alignment wrapText="1"/>
    </xf>
    <xf numFmtId="0" fontId="9" fillId="0" borderId="347" xfId="0" applyFont="1" applyBorder="1" applyAlignment="1"/>
    <xf numFmtId="0" fontId="9" fillId="0" borderId="345" xfId="0" applyFont="1" applyBorder="1" applyAlignment="1"/>
    <xf numFmtId="0" fontId="23" fillId="0" borderId="351" xfId="0" applyFont="1" applyBorder="1" applyAlignment="1">
      <alignment wrapText="1"/>
    </xf>
    <xf numFmtId="0" fontId="9" fillId="0" borderId="351" xfId="0" applyFont="1" applyBorder="1" applyAlignment="1"/>
    <xf numFmtId="0" fontId="9" fillId="0" borderId="349" xfId="0" applyFont="1" applyBorder="1" applyAlignment="1"/>
    <xf numFmtId="0" fontId="30" fillId="0" borderId="357" xfId="0" applyFont="1" applyBorder="1" applyAlignment="1">
      <alignment horizontal="left" vertical="center"/>
    </xf>
    <xf numFmtId="0" fontId="9" fillId="0" borderId="357" xfId="0" applyFont="1" applyBorder="1" applyAlignment="1"/>
    <xf numFmtId="0" fontId="18" fillId="5" borderId="54" xfId="0" applyFont="1" applyFill="1" applyBorder="1" applyAlignment="1">
      <alignment horizontal="left" vertical="center" wrapText="1"/>
    </xf>
    <xf numFmtId="0" fontId="23" fillId="0" borderId="269" xfId="0" applyFont="1" applyBorder="1" applyAlignment="1">
      <alignment horizontal="left" vertical="center"/>
    </xf>
    <xf numFmtId="0" fontId="9" fillId="0" borderId="1015" xfId="0" applyFont="1" applyBorder="1" applyAlignment="1"/>
    <xf numFmtId="0" fontId="49" fillId="0" borderId="173" xfId="0" applyFont="1" applyBorder="1" applyAlignment="1">
      <alignment horizontal="left" vertical="center" wrapText="1"/>
    </xf>
    <xf numFmtId="0" fontId="13" fillId="6" borderId="377" xfId="0" applyFont="1" applyFill="1" applyBorder="1" applyAlignment="1">
      <alignment horizontal="left" vertical="center"/>
    </xf>
    <xf numFmtId="0" fontId="9" fillId="0" borderId="377" xfId="0" applyFont="1" applyBorder="1" applyAlignment="1"/>
    <xf numFmtId="0" fontId="23" fillId="6" borderId="244" xfId="0" applyFont="1" applyFill="1" applyBorder="1" applyAlignment="1">
      <alignment horizontal="left" vertical="center"/>
    </xf>
    <xf numFmtId="0" fontId="49" fillId="6" borderId="116" xfId="0" applyFont="1" applyFill="1" applyBorder="1" applyAlignment="1">
      <alignment horizontal="left" vertical="center" wrapText="1"/>
    </xf>
    <xf numFmtId="0" fontId="9" fillId="0" borderId="384" xfId="0" applyFont="1" applyBorder="1" applyAlignment="1"/>
    <xf numFmtId="0" fontId="49" fillId="6" borderId="247" xfId="0" applyFont="1" applyFill="1" applyBorder="1" applyAlignment="1">
      <alignment horizontal="left" vertical="center" wrapText="1"/>
    </xf>
    <xf numFmtId="0" fontId="9" fillId="0" borderId="368" xfId="0" applyFont="1" applyBorder="1" applyAlignment="1"/>
    <xf numFmtId="0" fontId="49" fillId="0" borderId="54" xfId="0" applyFont="1" applyBorder="1" applyAlignment="1">
      <alignment horizontal="left" vertical="center" wrapText="1"/>
    </xf>
    <xf numFmtId="0" fontId="9" fillId="0" borderId="996" xfId="0" applyFont="1" applyBorder="1" applyAlignment="1"/>
    <xf numFmtId="0" fontId="49" fillId="0" borderId="116" xfId="0" applyFont="1" applyBorder="1" applyAlignment="1">
      <alignment horizontal="left" vertical="center" wrapText="1"/>
    </xf>
    <xf numFmtId="0" fontId="9" fillId="0" borderId="388" xfId="0" applyFont="1" applyBorder="1" applyAlignment="1"/>
    <xf numFmtId="0" fontId="9" fillId="0" borderId="416" xfId="0" applyFont="1" applyBorder="1" applyAlignment="1"/>
    <xf numFmtId="0" fontId="9" fillId="0" borderId="429" xfId="0" applyFont="1" applyBorder="1" applyAlignment="1"/>
    <xf numFmtId="0" fontId="30" fillId="0" borderId="377" xfId="0" applyFont="1" applyBorder="1" applyAlignment="1">
      <alignment horizontal="left" vertical="center"/>
    </xf>
    <xf numFmtId="0" fontId="19" fillId="5" borderId="54" xfId="0" applyFont="1" applyFill="1" applyBorder="1" applyAlignment="1">
      <alignment vertical="center"/>
    </xf>
    <xf numFmtId="0" fontId="47" fillId="2" borderId="355" xfId="0" applyFont="1" applyFill="1" applyBorder="1" applyAlignment="1">
      <alignment horizontal="center" vertical="center"/>
    </xf>
    <xf numFmtId="0" fontId="9" fillId="0" borderId="355" xfId="0" applyFont="1" applyBorder="1" applyAlignment="1"/>
    <xf numFmtId="0" fontId="24" fillId="6" borderId="247" xfId="0" applyFont="1" applyFill="1" applyBorder="1" applyAlignment="1">
      <alignment vertical="center" wrapText="1"/>
    </xf>
    <xf numFmtId="0" fontId="20" fillId="0" borderId="246" xfId="0" applyFont="1" applyBorder="1" applyAlignment="1">
      <alignment horizontal="left" vertical="center"/>
    </xf>
    <xf numFmtId="0" fontId="13" fillId="4" borderId="54" xfId="0" applyFont="1" applyFill="1" applyBorder="1" applyAlignment="1">
      <alignment horizontal="left" vertical="center"/>
    </xf>
    <xf numFmtId="0" fontId="9" fillId="0" borderId="314" xfId="0" applyFont="1" applyBorder="1" applyAlignment="1"/>
    <xf numFmtId="3" fontId="23" fillId="4" borderId="140" xfId="0" applyNumberFormat="1" applyFont="1" applyFill="1" applyBorder="1" applyAlignment="1">
      <alignment horizontal="right" vertical="center"/>
    </xf>
    <xf numFmtId="3" fontId="13" fillId="4" borderId="135" xfId="0" applyNumberFormat="1" applyFont="1" applyFill="1" applyBorder="1" applyAlignment="1">
      <alignment horizontal="right" vertical="center"/>
    </xf>
    <xf numFmtId="3" fontId="13" fillId="4" borderId="136" xfId="0" applyNumberFormat="1" applyFont="1" applyFill="1" applyBorder="1" applyAlignment="1">
      <alignment horizontal="right" vertical="center"/>
    </xf>
    <xf numFmtId="0" fontId="13" fillId="4" borderId="269" xfId="0" applyFont="1" applyFill="1" applyBorder="1" applyAlignment="1">
      <alignment horizontal="left" vertical="center"/>
    </xf>
    <xf numFmtId="0" fontId="30" fillId="4" borderId="116" xfId="0" applyFont="1" applyFill="1" applyBorder="1" applyAlignment="1">
      <alignment horizontal="left" vertical="center"/>
    </xf>
    <xf numFmtId="0" fontId="19" fillId="5" borderId="54" xfId="0" applyFont="1" applyFill="1" applyBorder="1" applyAlignment="1">
      <alignment horizontal="left" vertical="center" wrapText="1"/>
    </xf>
    <xf numFmtId="0" fontId="13" fillId="6" borderId="54" xfId="0" applyFont="1" applyFill="1" applyBorder="1" applyAlignment="1">
      <alignment horizontal="left" vertical="top" wrapText="1"/>
    </xf>
    <xf numFmtId="0" fontId="47" fillId="2" borderId="354" xfId="0" applyFont="1" applyFill="1" applyBorder="1" applyAlignment="1">
      <alignment horizontal="center" vertical="center" wrapText="1"/>
    </xf>
    <xf numFmtId="0" fontId="49" fillId="6" borderId="330" xfId="0" applyFont="1" applyFill="1" applyBorder="1" applyAlignment="1">
      <alignment horizontal="left" vertical="center"/>
    </xf>
    <xf numFmtId="0" fontId="13" fillId="0" borderId="332" xfId="0" applyFont="1" applyBorder="1" applyAlignment="1">
      <alignment horizontal="left" vertical="center"/>
    </xf>
    <xf numFmtId="0" fontId="9" fillId="0" borderId="332" xfId="0" applyFont="1" applyBorder="1" applyAlignment="1"/>
    <xf numFmtId="0" fontId="9" fillId="0" borderId="166" xfId="0" applyFont="1" applyBorder="1" applyAlignment="1"/>
    <xf numFmtId="0" fontId="9" fillId="0" borderId="1049" xfId="0" applyFont="1" applyBorder="1" applyAlignment="1"/>
    <xf numFmtId="4" fontId="13" fillId="0" borderId="334" xfId="0" applyNumberFormat="1" applyFont="1" applyBorder="1" applyAlignment="1">
      <alignment horizontal="right" vertical="center"/>
    </xf>
    <xf numFmtId="0" fontId="9" fillId="0" borderId="970" xfId="0" applyFont="1" applyBorder="1" applyAlignment="1"/>
    <xf numFmtId="4" fontId="20" fillId="6" borderId="334" xfId="0" applyNumberFormat="1" applyFont="1" applyFill="1" applyBorder="1" applyAlignment="1">
      <alignment horizontal="right" vertical="center"/>
    </xf>
    <xf numFmtId="0" fontId="24" fillId="6" borderId="337" xfId="0" applyFont="1" applyFill="1" applyBorder="1" applyAlignment="1">
      <alignment vertical="center" wrapText="1"/>
    </xf>
    <xf numFmtId="0" fontId="30" fillId="6" borderId="353" xfId="0" applyFont="1" applyFill="1" applyBorder="1" applyAlignment="1">
      <alignment vertical="center" wrapText="1"/>
    </xf>
    <xf numFmtId="0" fontId="9" fillId="0" borderId="353" xfId="0" applyFont="1" applyBorder="1" applyAlignment="1"/>
    <xf numFmtId="0" fontId="23" fillId="6" borderId="454" xfId="0" applyFont="1" applyFill="1" applyBorder="1" applyAlignment="1">
      <alignment horizontal="left" vertical="center"/>
    </xf>
    <xf numFmtId="0" fontId="9" fillId="0" borderId="454" xfId="0" applyFont="1" applyBorder="1" applyAlignment="1"/>
    <xf numFmtId="0" fontId="9" fillId="0" borderId="411" xfId="0" applyFont="1" applyBorder="1" applyAlignment="1"/>
    <xf numFmtId="0" fontId="24" fillId="0" borderId="116" xfId="0" applyFont="1" applyBorder="1" applyAlignment="1">
      <alignment horizontal="left" vertical="center" wrapText="1"/>
    </xf>
    <xf numFmtId="0" fontId="59" fillId="0" borderId="0" xfId="0" applyFont="1" applyAlignment="1">
      <alignment vertical="center"/>
    </xf>
    <xf numFmtId="0" fontId="60" fillId="2" borderId="54" xfId="0" applyFont="1" applyFill="1" applyBorder="1" applyAlignment="1">
      <alignment horizontal="center" vertical="center" wrapText="1"/>
    </xf>
    <xf numFmtId="0" fontId="9" fillId="0" borderId="644" xfId="0" applyFont="1" applyBorder="1" applyAlignment="1"/>
    <xf numFmtId="0" fontId="9" fillId="0" borderId="775" xfId="0" applyFont="1" applyBorder="1" applyAlignment="1"/>
    <xf numFmtId="0" fontId="9" fillId="0" borderId="554" xfId="0" applyFont="1" applyBorder="1" applyAlignment="1"/>
    <xf numFmtId="0" fontId="60" fillId="2" borderId="444" xfId="0" applyFont="1" applyFill="1" applyBorder="1" applyAlignment="1">
      <alignment horizontal="center" vertical="center"/>
    </xf>
    <xf numFmtId="0" fontId="9" fillId="0" borderId="574" xfId="0" applyFont="1" applyBorder="1" applyAlignment="1"/>
    <xf numFmtId="0" fontId="60" fillId="2" borderId="54" xfId="0" applyFont="1" applyFill="1" applyBorder="1" applyAlignment="1">
      <alignment horizontal="center" vertical="center"/>
    </xf>
    <xf numFmtId="0" fontId="26" fillId="0" borderId="269" xfId="0" applyFont="1" applyBorder="1" applyAlignment="1">
      <alignment horizontal="left" vertical="center"/>
    </xf>
    <xf numFmtId="0" fontId="9" fillId="0" borderId="678" xfId="0" applyFont="1" applyBorder="1" applyAlignment="1"/>
    <xf numFmtId="0" fontId="26" fillId="0" borderId="244" xfId="0" applyFont="1" applyBorder="1" applyAlignment="1">
      <alignment horizontal="left" vertical="center" wrapText="1"/>
    </xf>
    <xf numFmtId="0" fontId="9" fillId="0" borderId="677" xfId="0" applyFont="1" applyBorder="1" applyAlignment="1"/>
    <xf numFmtId="0" fontId="13" fillId="0" borderId="454" xfId="0" applyFont="1" applyBorder="1" applyAlignment="1">
      <alignment horizontal="left" vertical="center"/>
    </xf>
    <xf numFmtId="0" fontId="9" fillId="0" borderId="451" xfId="0" applyFont="1" applyBorder="1" applyAlignment="1"/>
    <xf numFmtId="0" fontId="30" fillId="0" borderId="0" xfId="0" applyFont="1" applyAlignment="1">
      <alignment horizontal="left" vertical="center" wrapText="1"/>
    </xf>
    <xf numFmtId="0" fontId="9" fillId="0" borderId="765" xfId="0" applyFont="1" applyBorder="1" applyAlignment="1"/>
    <xf numFmtId="0" fontId="19" fillId="5" borderId="54" xfId="0" applyFont="1" applyFill="1" applyBorder="1" applyAlignment="1"/>
    <xf numFmtId="0" fontId="60" fillId="2" borderId="1070" xfId="0" applyFont="1" applyFill="1" applyBorder="1" applyAlignment="1">
      <alignment horizontal="center" vertical="center" wrapText="1"/>
    </xf>
    <xf numFmtId="0" fontId="62" fillId="4" borderId="460" xfId="0" applyFont="1" applyFill="1" applyBorder="1" applyAlignment="1">
      <alignment horizontal="left" vertical="center" wrapText="1"/>
    </xf>
    <xf numFmtId="0" fontId="9" fillId="0" borderId="460" xfId="0" applyFont="1" applyBorder="1" applyAlignment="1"/>
    <xf numFmtId="0" fontId="60" fillId="4" borderId="461" xfId="0" applyFont="1" applyFill="1" applyBorder="1" applyAlignment="1">
      <alignment horizontal="left" vertical="center" wrapText="1"/>
    </xf>
    <xf numFmtId="0" fontId="9" fillId="0" borderId="461" xfId="0" applyFont="1" applyBorder="1" applyAlignment="1"/>
    <xf numFmtId="0" fontId="20" fillId="0" borderId="247" xfId="0" applyFont="1" applyBorder="1" applyAlignment="1">
      <alignment vertical="center" wrapText="1"/>
    </xf>
    <xf numFmtId="0" fontId="9" fillId="0" borderId="462" xfId="0" applyFont="1" applyBorder="1" applyAlignment="1"/>
    <xf numFmtId="0" fontId="62" fillId="4" borderId="173" xfId="0" applyFont="1" applyFill="1" applyBorder="1" applyAlignment="1">
      <alignment horizontal="left" vertical="center" wrapText="1"/>
    </xf>
    <xf numFmtId="0" fontId="60" fillId="4" borderId="467" xfId="0" applyFont="1" applyFill="1" applyBorder="1" applyAlignment="1">
      <alignment horizontal="left" vertical="center" wrapText="1"/>
    </xf>
    <xf numFmtId="0" fontId="20" fillId="0" borderId="468" xfId="0" applyFont="1" applyBorder="1" applyAlignment="1">
      <alignment vertical="center" wrapText="1"/>
    </xf>
    <xf numFmtId="0" fontId="9" fillId="0" borderId="468" xfId="0" applyFont="1" applyBorder="1" applyAlignment="1"/>
    <xf numFmtId="0" fontId="9" fillId="0" borderId="469" xfId="0" applyFont="1" applyBorder="1" applyAlignment="1"/>
    <xf numFmtId="0" fontId="20" fillId="0" borderId="157" xfId="0" applyFont="1" applyBorder="1" applyAlignment="1">
      <alignment vertical="center" wrapText="1"/>
    </xf>
    <xf numFmtId="0" fontId="9" fillId="0" borderId="157" xfId="0" applyFont="1" applyBorder="1" applyAlignment="1"/>
    <xf numFmtId="0" fontId="9" fillId="0" borderId="476" xfId="0" applyFont="1" applyBorder="1" applyAlignment="1"/>
    <xf numFmtId="0" fontId="60" fillId="6" borderId="54" xfId="0" applyFont="1" applyFill="1" applyBorder="1" applyAlignment="1">
      <alignment horizontal="center"/>
    </xf>
    <xf numFmtId="0" fontId="26" fillId="0" borderId="486" xfId="0" applyFont="1" applyBorder="1" applyAlignment="1">
      <alignment vertical="center" wrapText="1"/>
    </xf>
    <xf numFmtId="0" fontId="9" fillId="0" borderId="486" xfId="0" applyFont="1" applyBorder="1" applyAlignment="1"/>
    <xf numFmtId="0" fontId="9" fillId="0" borderId="487" xfId="0" applyFont="1" applyBorder="1" applyAlignment="1"/>
    <xf numFmtId="0" fontId="24" fillId="6" borderId="490" xfId="0" applyFont="1" applyFill="1" applyBorder="1" applyAlignment="1">
      <alignment horizontal="left" vertical="center" wrapText="1"/>
    </xf>
    <xf numFmtId="0" fontId="9" fillId="0" borderId="490" xfId="0" applyFont="1" applyBorder="1" applyAlignment="1"/>
    <xf numFmtId="0" fontId="60" fillId="2" borderId="54" xfId="0" applyFont="1" applyFill="1" applyBorder="1" applyAlignment="1">
      <alignment horizontal="center" wrapText="1"/>
    </xf>
    <xf numFmtId="0" fontId="60" fillId="2" borderId="167" xfId="0" applyFont="1" applyFill="1" applyBorder="1" applyAlignment="1">
      <alignment horizontal="center" wrapText="1"/>
    </xf>
    <xf numFmtId="0" fontId="9" fillId="0" borderId="491" xfId="0" applyFont="1" applyBorder="1" applyAlignment="1"/>
    <xf numFmtId="0" fontId="20" fillId="0" borderId="493" xfId="0" applyFont="1" applyBorder="1" applyAlignment="1">
      <alignment vertical="center" wrapText="1"/>
    </xf>
    <xf numFmtId="0" fontId="9" fillId="0" borderId="493" xfId="0" applyFont="1" applyBorder="1" applyAlignment="1"/>
    <xf numFmtId="0" fontId="9" fillId="0" borderId="494" xfId="0" applyFont="1" applyBorder="1" applyAlignment="1"/>
    <xf numFmtId="0" fontId="30" fillId="6" borderId="498" xfId="0" applyFont="1" applyFill="1" applyBorder="1" applyAlignment="1">
      <alignment horizontal="left" vertical="center" wrapText="1"/>
    </xf>
    <xf numFmtId="0" fontId="9" fillId="0" borderId="498" xfId="0" applyFont="1" applyBorder="1" applyAlignment="1"/>
    <xf numFmtId="0" fontId="60" fillId="2" borderId="775" xfId="0" applyFont="1" applyFill="1" applyBorder="1" applyAlignment="1">
      <alignment horizontal="center" vertical="center" wrapText="1"/>
    </xf>
    <xf numFmtId="0" fontId="60" fillId="2" borderId="644" xfId="0" applyFont="1" applyFill="1" applyBorder="1" applyAlignment="1">
      <alignment horizontal="center" vertical="center"/>
    </xf>
    <xf numFmtId="0" fontId="60" fillId="2" borderId="507" xfId="0" applyFont="1" applyFill="1" applyBorder="1" applyAlignment="1">
      <alignment horizontal="center" vertical="center"/>
    </xf>
    <xf numFmtId="0" fontId="9" fillId="0" borderId="508" xfId="0" applyFont="1" applyBorder="1" applyAlignment="1"/>
    <xf numFmtId="0" fontId="23" fillId="0" borderId="528" xfId="0" applyFont="1" applyBorder="1" applyAlignment="1">
      <alignment horizontal="left" vertical="center"/>
    </xf>
    <xf numFmtId="0" fontId="9" fillId="0" borderId="528" xfId="0" applyFont="1" applyBorder="1" applyAlignment="1"/>
    <xf numFmtId="0" fontId="9" fillId="0" borderId="504" xfId="0" applyFont="1" applyBorder="1" applyAlignment="1"/>
    <xf numFmtId="0" fontId="60" fillId="2" borderId="516" xfId="0" applyFont="1" applyFill="1" applyBorder="1" applyAlignment="1">
      <alignment horizontal="center" vertical="center"/>
    </xf>
    <xf numFmtId="0" fontId="9" fillId="0" borderId="517" xfId="0" applyFont="1" applyBorder="1" applyAlignment="1"/>
    <xf numFmtId="0" fontId="60" fillId="2" borderId="355" xfId="0" applyFont="1" applyFill="1" applyBorder="1" applyAlignment="1">
      <alignment horizontal="center" vertical="center"/>
    </xf>
    <xf numFmtId="0" fontId="9" fillId="0" borderId="518" xfId="0" applyFont="1" applyBorder="1" applyAlignment="1"/>
    <xf numFmtId="0" fontId="60" fillId="2" borderId="167" xfId="0" applyFont="1" applyFill="1" applyBorder="1" applyAlignment="1">
      <alignment horizontal="center" vertical="center"/>
    </xf>
    <xf numFmtId="0" fontId="9" fillId="0" borderId="555" xfId="0" applyFont="1" applyBorder="1" applyAlignment="1"/>
    <xf numFmtId="0" fontId="60" fillId="2" borderId="1066" xfId="0" applyFont="1" applyFill="1" applyBorder="1" applyAlignment="1">
      <alignment horizontal="center" vertical="center"/>
    </xf>
    <xf numFmtId="0" fontId="9" fillId="0" borderId="540" xfId="0" applyFont="1" applyBorder="1" applyAlignment="1"/>
    <xf numFmtId="0" fontId="9" fillId="0" borderId="893" xfId="0" applyFont="1" applyBorder="1" applyAlignment="1"/>
    <xf numFmtId="3" fontId="13" fillId="0" borderId="537" xfId="0" applyNumberFormat="1" applyFont="1" applyBorder="1" applyAlignment="1">
      <alignment horizontal="right" vertical="center"/>
    </xf>
    <xf numFmtId="0" fontId="9" fillId="0" borderId="1109" xfId="0" applyFont="1" applyBorder="1" applyAlignment="1"/>
    <xf numFmtId="3" fontId="23" fillId="0" borderId="866" xfId="0" applyNumberFormat="1" applyFont="1" applyBorder="1" applyAlignment="1">
      <alignment horizontal="right" vertical="center"/>
    </xf>
    <xf numFmtId="0" fontId="9" fillId="0" borderId="654" xfId="0" applyFont="1" applyBorder="1" applyAlignment="1"/>
    <xf numFmtId="0" fontId="9" fillId="0" borderId="538" xfId="0" applyFont="1" applyBorder="1" applyAlignment="1"/>
    <xf numFmtId="3" fontId="23" fillId="0" borderId="536" xfId="0" applyNumberFormat="1" applyFont="1" applyBorder="1" applyAlignment="1">
      <alignment horizontal="right" vertical="center"/>
    </xf>
    <xf numFmtId="0" fontId="9" fillId="0" borderId="533" xfId="0" applyFont="1" applyBorder="1" applyAlignment="1"/>
    <xf numFmtId="0" fontId="23" fillId="0" borderId="956" xfId="0" applyFont="1" applyBorder="1" applyAlignment="1">
      <alignment horizontal="left" vertical="center"/>
    </xf>
    <xf numFmtId="0" fontId="24" fillId="4" borderId="539" xfId="0" applyFont="1" applyFill="1" applyBorder="1" applyAlignment="1">
      <alignment horizontal="left" vertical="center" wrapText="1"/>
    </xf>
    <xf numFmtId="0" fontId="9" fillId="0" borderId="539" xfId="0" applyFont="1" applyBorder="1" applyAlignment="1"/>
    <xf numFmtId="0" fontId="65" fillId="2" borderId="54" xfId="0" applyFont="1" applyFill="1" applyBorder="1" applyAlignment="1">
      <alignment horizontal="center" vertical="center" wrapText="1"/>
    </xf>
    <xf numFmtId="0" fontId="65" fillId="2" borderId="167" xfId="0" applyFont="1" applyFill="1" applyBorder="1" applyAlignment="1">
      <alignment horizontal="center" vertical="center"/>
    </xf>
    <xf numFmtId="0" fontId="65" fillId="2" borderId="54" xfId="0" applyFont="1" applyFill="1" applyBorder="1" applyAlignment="1">
      <alignment horizontal="center" vertical="center"/>
    </xf>
    <xf numFmtId="0" fontId="20" fillId="4" borderId="528" xfId="0" applyFont="1" applyFill="1" applyBorder="1" applyAlignment="1">
      <alignment horizontal="left" vertical="center" wrapText="1"/>
    </xf>
    <xf numFmtId="0" fontId="20" fillId="4" borderId="269" xfId="0" applyFont="1" applyFill="1" applyBorder="1" applyAlignment="1">
      <alignment horizontal="left" vertical="center" wrapText="1"/>
    </xf>
    <xf numFmtId="0" fontId="20" fillId="4" borderId="244" xfId="0" applyFont="1" applyFill="1" applyBorder="1" applyAlignment="1">
      <alignment horizontal="left" vertical="center" wrapText="1"/>
    </xf>
    <xf numFmtId="0" fontId="20" fillId="0" borderId="0" xfId="0" applyFont="1" applyAlignment="1">
      <alignment vertical="center" wrapText="1"/>
    </xf>
    <xf numFmtId="0" fontId="29" fillId="0" borderId="528" xfId="0" applyFont="1" applyBorder="1" applyAlignment="1">
      <alignment horizontal="left" vertical="center"/>
    </xf>
    <xf numFmtId="0" fontId="65" fillId="2" borderId="775" xfId="0" applyFont="1" applyFill="1" applyBorder="1" applyAlignment="1">
      <alignment horizontal="center" vertical="center"/>
    </xf>
    <xf numFmtId="0" fontId="9" fillId="0" borderId="751" xfId="0" applyFont="1" applyBorder="1" applyAlignment="1"/>
    <xf numFmtId="0" fontId="67" fillId="2" borderId="54" xfId="0" applyFont="1" applyFill="1" applyBorder="1" applyAlignment="1">
      <alignment horizontal="center"/>
    </xf>
    <xf numFmtId="0" fontId="60" fillId="2" borderId="1070" xfId="0" applyFont="1" applyFill="1" applyBorder="1" applyAlignment="1">
      <alignment horizontal="center" vertical="center"/>
    </xf>
    <xf numFmtId="0" fontId="13" fillId="0" borderId="244" xfId="0" applyFont="1" applyBorder="1" applyAlignment="1">
      <alignment vertical="center"/>
    </xf>
    <xf numFmtId="3" fontId="13" fillId="6" borderId="537" xfId="0" applyNumberFormat="1" applyFont="1" applyFill="1" applyBorder="1" applyAlignment="1">
      <alignment horizontal="right" vertical="center"/>
    </xf>
    <xf numFmtId="3" fontId="13" fillId="6" borderId="136" xfId="0" applyNumberFormat="1" applyFont="1" applyFill="1" applyBorder="1" applyAlignment="1">
      <alignment horizontal="right" vertical="center"/>
    </xf>
    <xf numFmtId="3" fontId="23" fillId="6" borderId="140" xfId="0" applyNumberFormat="1" applyFont="1" applyFill="1" applyBorder="1" applyAlignment="1">
      <alignment horizontal="right" vertical="center"/>
    </xf>
    <xf numFmtId="0" fontId="13" fillId="0" borderId="528" xfId="0" applyFont="1" applyBorder="1" applyAlignment="1">
      <alignment horizontal="left" vertical="center"/>
    </xf>
    <xf numFmtId="0" fontId="9" fillId="0" borderId="557" xfId="0" applyFont="1" applyBorder="1" applyAlignment="1"/>
    <xf numFmtId="0" fontId="67" fillId="2" borderId="775" xfId="0" applyFont="1" applyFill="1" applyBorder="1" applyAlignment="1">
      <alignment horizontal="center"/>
    </xf>
    <xf numFmtId="0" fontId="13" fillId="0" borderId="187" xfId="0" applyFont="1" applyBorder="1" applyAlignment="1">
      <alignment vertical="center"/>
    </xf>
    <xf numFmtId="0" fontId="9" fillId="0" borderId="187" xfId="0" applyFont="1" applyBorder="1" applyAlignment="1"/>
    <xf numFmtId="0" fontId="9" fillId="0" borderId="559" xfId="0" applyFont="1" applyBorder="1" applyAlignment="1"/>
    <xf numFmtId="0" fontId="13" fillId="0" borderId="560" xfId="0" applyFont="1" applyBorder="1" applyAlignment="1">
      <alignment vertical="center"/>
    </xf>
    <xf numFmtId="0" fontId="9" fillId="0" borderId="560" xfId="0" applyFont="1" applyBorder="1" applyAlignment="1"/>
    <xf numFmtId="0" fontId="9" fillId="0" borderId="561" xfId="0" applyFont="1" applyBorder="1" applyAlignment="1"/>
    <xf numFmtId="0" fontId="24" fillId="0" borderId="764" xfId="0" applyFont="1" applyBorder="1" applyAlignment="1">
      <alignment vertical="center" wrapText="1"/>
    </xf>
    <xf numFmtId="0" fontId="9" fillId="0" borderId="764" xfId="0" applyFont="1" applyBorder="1" applyAlignment="1"/>
    <xf numFmtId="0" fontId="67" fillId="2" borderId="1070" xfId="0" applyFont="1" applyFill="1" applyBorder="1" applyAlignment="1">
      <alignment horizontal="center"/>
    </xf>
    <xf numFmtId="0" fontId="67" fillId="2" borderId="54" xfId="0" applyFont="1" applyFill="1" applyBorder="1" applyAlignment="1">
      <alignment horizontal="center" vertical="center" wrapText="1"/>
    </xf>
    <xf numFmtId="0" fontId="66" fillId="0" borderId="0" xfId="0" applyFont="1" applyAlignment="1">
      <alignment horizontal="left" vertical="center"/>
    </xf>
    <xf numFmtId="0" fontId="13" fillId="0" borderId="593" xfId="0" applyFont="1" applyBorder="1" applyAlignment="1">
      <alignment horizontal="left" vertical="center"/>
    </xf>
    <xf numFmtId="0" fontId="9" fillId="0" borderId="593" xfId="0" applyFont="1" applyBorder="1" applyAlignment="1"/>
    <xf numFmtId="0" fontId="9" fillId="0" borderId="542" xfId="0" applyFont="1" applyBorder="1" applyAlignment="1"/>
    <xf numFmtId="0" fontId="66" fillId="4" borderId="54" xfId="0" applyFont="1" applyFill="1" applyBorder="1" applyAlignment="1">
      <alignment horizontal="left" vertical="center"/>
    </xf>
    <xf numFmtId="0" fontId="24" fillId="0" borderId="764" xfId="0" applyFont="1" applyBorder="1" applyAlignment="1">
      <alignment horizontal="left" vertical="center" wrapText="1"/>
    </xf>
    <xf numFmtId="0" fontId="60" fillId="2" borderId="775" xfId="0" applyFont="1" applyFill="1" applyBorder="1" applyAlignment="1">
      <alignment horizontal="center" vertical="center"/>
    </xf>
    <xf numFmtId="0" fontId="9" fillId="0" borderId="609" xfId="0" applyFont="1" applyBorder="1" applyAlignment="1"/>
    <xf numFmtId="0" fontId="62" fillId="0" borderId="0" xfId="0" applyFont="1" applyAlignment="1">
      <alignment vertical="center"/>
    </xf>
    <xf numFmtId="0" fontId="13" fillId="0" borderId="593" xfId="0" applyFont="1" applyBorder="1" applyAlignment="1">
      <alignment vertical="center"/>
    </xf>
    <xf numFmtId="0" fontId="13" fillId="0" borderId="528" xfId="0" applyFont="1" applyBorder="1" applyAlignment="1">
      <alignment vertical="center"/>
    </xf>
    <xf numFmtId="0" fontId="68" fillId="2" borderId="573" xfId="0" applyFont="1" applyFill="1" applyBorder="1" applyAlignment="1">
      <alignment horizontal="center" vertical="center" wrapText="1"/>
    </xf>
    <xf numFmtId="0" fontId="9" fillId="0" borderId="576" xfId="0" applyFont="1" applyBorder="1" applyAlignment="1"/>
    <xf numFmtId="0" fontId="68" fillId="2" borderId="574" xfId="0" applyFont="1" applyFill="1" applyBorder="1" applyAlignment="1">
      <alignment horizontal="center" vertical="center" wrapText="1"/>
    </xf>
    <xf numFmtId="0" fontId="9" fillId="0" borderId="577" xfId="0" applyFont="1" applyBorder="1" applyAlignment="1"/>
    <xf numFmtId="0" fontId="68" fillId="2" borderId="575" xfId="0" applyFont="1" applyFill="1" applyBorder="1" applyAlignment="1">
      <alignment horizontal="center" vertical="center" wrapText="1"/>
    </xf>
    <xf numFmtId="0" fontId="9" fillId="0" borderId="865" xfId="0" applyFont="1" applyBorder="1" applyAlignment="1"/>
    <xf numFmtId="0" fontId="68" fillId="2" borderId="54" xfId="0" applyFont="1" applyFill="1" applyBorder="1" applyAlignment="1">
      <alignment horizontal="center" wrapText="1"/>
    </xf>
    <xf numFmtId="0" fontId="68" fillId="2" borderId="986" xfId="0" applyFont="1" applyFill="1" applyBorder="1" applyAlignment="1">
      <alignment horizontal="center" wrapText="1"/>
    </xf>
    <xf numFmtId="0" fontId="9" fillId="0" borderId="832" xfId="0" applyFont="1" applyBorder="1" applyAlignment="1"/>
    <xf numFmtId="0" fontId="13" fillId="0" borderId="956" xfId="0" applyFont="1" applyBorder="1" applyAlignment="1">
      <alignment vertical="center"/>
    </xf>
    <xf numFmtId="0" fontId="62" fillId="0" borderId="564" xfId="0" applyFont="1" applyBorder="1" applyAlignment="1">
      <alignment vertical="center"/>
    </xf>
    <xf numFmtId="0" fontId="9" fillId="0" borderId="564" xfId="0" applyFont="1" applyBorder="1" applyAlignment="1"/>
    <xf numFmtId="0" fontId="13" fillId="0" borderId="193" xfId="0" applyFont="1" applyBorder="1" applyAlignment="1">
      <alignment vertical="center"/>
    </xf>
    <xf numFmtId="0" fontId="9" fillId="0" borderId="193" xfId="0" applyFont="1" applyBorder="1" applyAlignment="1"/>
    <xf numFmtId="0" fontId="9" fillId="0" borderId="565" xfId="0" applyFont="1" applyBorder="1" applyAlignment="1"/>
    <xf numFmtId="0" fontId="23" fillId="0" borderId="765" xfId="0" applyFont="1" applyBorder="1" applyAlignment="1">
      <alignment vertical="center"/>
    </xf>
    <xf numFmtId="0" fontId="9" fillId="0" borderId="568" xfId="0" applyFont="1" applyBorder="1" applyAlignment="1"/>
    <xf numFmtId="0" fontId="30" fillId="0" borderId="685" xfId="0" applyFont="1" applyBorder="1" applyAlignment="1">
      <alignment horizontal="left" vertical="center" wrapText="1"/>
    </xf>
    <xf numFmtId="0" fontId="9" fillId="0" borderId="685" xfId="0" applyFont="1" applyBorder="1" applyAlignment="1"/>
    <xf numFmtId="0" fontId="60" fillId="2" borderId="644" xfId="0" applyFont="1" applyFill="1" applyBorder="1" applyAlignment="1">
      <alignment horizontal="center" vertical="center" wrapText="1"/>
    </xf>
    <xf numFmtId="0" fontId="13" fillId="6" borderId="593" xfId="0" applyFont="1" applyFill="1" applyBorder="1" applyAlignment="1">
      <alignment horizontal="left" vertical="center"/>
    </xf>
    <xf numFmtId="0" fontId="23" fillId="6" borderId="528" xfId="0" applyFont="1" applyFill="1" applyBorder="1" applyAlignment="1">
      <alignment horizontal="left" vertical="center"/>
    </xf>
    <xf numFmtId="0" fontId="30" fillId="0" borderId="764" xfId="0" applyFont="1" applyBorder="1" applyAlignment="1">
      <alignment vertical="center" wrapText="1"/>
    </xf>
    <xf numFmtId="0" fontId="65" fillId="4" borderId="54" xfId="0" applyFont="1" applyFill="1" applyBorder="1" applyAlignment="1">
      <alignment horizontal="center" vertical="center"/>
    </xf>
    <xf numFmtId="0" fontId="52" fillId="0" borderId="0" xfId="0" applyFont="1" applyAlignment="1">
      <alignment horizontal="center" vertical="center" wrapText="1"/>
    </xf>
    <xf numFmtId="0" fontId="24" fillId="4" borderId="685" xfId="0" applyFont="1" applyFill="1" applyBorder="1" applyAlignment="1">
      <alignment horizontal="left" vertical="center" wrapText="1"/>
    </xf>
    <xf numFmtId="0" fontId="65" fillId="2" borderId="444" xfId="0" applyFont="1" applyFill="1" applyBorder="1" applyAlignment="1">
      <alignment horizontal="center" vertical="center"/>
    </xf>
    <xf numFmtId="0" fontId="23" fillId="0" borderId="193" xfId="0" applyFont="1" applyBorder="1" applyAlignment="1">
      <alignment horizontal="left" vertical="center"/>
    </xf>
    <xf numFmtId="3" fontId="13" fillId="6" borderId="714" xfId="0" applyNumberFormat="1" applyFont="1" applyFill="1" applyBorder="1" applyAlignment="1">
      <alignment horizontal="right" vertical="center"/>
    </xf>
    <xf numFmtId="0" fontId="9" fillId="0" borderId="715" xfId="0" applyFont="1" applyBorder="1" applyAlignment="1"/>
    <xf numFmtId="0" fontId="9" fillId="0" borderId="532" xfId="0" applyFont="1" applyBorder="1" applyAlignment="1"/>
    <xf numFmtId="3" fontId="26" fillId="0" borderId="140" xfId="0" applyNumberFormat="1" applyFont="1" applyBorder="1" applyAlignment="1">
      <alignment horizontal="right" vertical="center"/>
    </xf>
    <xf numFmtId="0" fontId="13" fillId="0" borderId="193" xfId="0" applyFont="1" applyBorder="1" applyAlignment="1">
      <alignment horizontal="left" vertical="center"/>
    </xf>
    <xf numFmtId="0" fontId="13" fillId="4" borderId="528" xfId="0" applyFont="1" applyFill="1" applyBorder="1" applyAlignment="1">
      <alignment horizontal="left" vertical="center"/>
    </xf>
    <xf numFmtId="0" fontId="13" fillId="4" borderId="593" xfId="0" applyFont="1" applyFill="1" applyBorder="1" applyAlignment="1">
      <alignment horizontal="left" vertical="center"/>
    </xf>
    <xf numFmtId="0" fontId="31" fillId="0" borderId="0" xfId="0" applyFont="1" applyAlignment="1">
      <alignment horizontal="center" vertical="center" wrapText="1"/>
    </xf>
    <xf numFmtId="0" fontId="20" fillId="6" borderId="54" xfId="0" applyFont="1" applyFill="1" applyBorder="1" applyAlignment="1">
      <alignment vertical="center" wrapText="1"/>
    </xf>
    <xf numFmtId="3" fontId="26" fillId="4" borderId="140" xfId="0" applyNumberFormat="1" applyFont="1" applyFill="1" applyBorder="1" applyAlignment="1">
      <alignment horizontal="right" vertical="center"/>
    </xf>
    <xf numFmtId="3" fontId="13" fillId="4" borderId="537" xfId="0" applyNumberFormat="1" applyFont="1" applyFill="1" applyBorder="1" applyAlignment="1">
      <alignment horizontal="right" vertical="center"/>
    </xf>
    <xf numFmtId="0" fontId="13" fillId="0" borderId="490" xfId="0" applyFont="1" applyBorder="1" applyAlignment="1">
      <alignment vertical="center"/>
    </xf>
    <xf numFmtId="0" fontId="9" fillId="0" borderId="582" xfId="0" applyFont="1" applyBorder="1" applyAlignment="1"/>
    <xf numFmtId="0" fontId="23" fillId="0" borderId="588" xfId="0" applyFont="1" applyBorder="1" applyAlignment="1">
      <alignment vertical="center"/>
    </xf>
    <xf numFmtId="0" fontId="9" fillId="0" borderId="588" xfId="0" applyFont="1" applyBorder="1" applyAlignment="1"/>
    <xf numFmtId="0" fontId="9" fillId="0" borderId="589" xfId="0" applyFont="1" applyBorder="1" applyAlignment="1"/>
    <xf numFmtId="0" fontId="23" fillId="4" borderId="528" xfId="0" applyFont="1" applyFill="1" applyBorder="1" applyAlignment="1">
      <alignment horizontal="left" vertical="center"/>
    </xf>
    <xf numFmtId="0" fontId="30" fillId="0" borderId="765" xfId="0" applyFont="1" applyBorder="1" applyAlignment="1">
      <alignment horizontal="left" vertical="center" wrapText="1"/>
    </xf>
    <xf numFmtId="0" fontId="68" fillId="2" borderId="595" xfId="0" applyFont="1" applyFill="1" applyBorder="1" applyAlignment="1">
      <alignment horizontal="center" vertical="center" wrapText="1"/>
    </xf>
    <xf numFmtId="0" fontId="9" fillId="0" borderId="597" xfId="0" applyFont="1" applyBorder="1" applyAlignment="1"/>
    <xf numFmtId="0" fontId="68" fillId="2" borderId="54" xfId="0" applyFont="1" applyFill="1" applyBorder="1" applyAlignment="1">
      <alignment horizontal="center" vertical="center" wrapText="1"/>
    </xf>
    <xf numFmtId="0" fontId="68" fillId="2" borderId="596" xfId="0" applyFont="1" applyFill="1" applyBorder="1" applyAlignment="1">
      <alignment horizontal="center" vertical="center" wrapText="1"/>
    </xf>
    <xf numFmtId="0" fontId="9" fillId="0" borderId="864" xfId="0" applyFont="1" applyBorder="1" applyAlignment="1"/>
    <xf numFmtId="0" fontId="1" fillId="4" borderId="54" xfId="0" applyFont="1" applyFill="1" applyBorder="1" applyAlignment="1">
      <alignment horizontal="center" vertical="center"/>
    </xf>
    <xf numFmtId="0" fontId="22" fillId="4" borderId="54" xfId="0" applyFont="1" applyFill="1" applyBorder="1" applyAlignment="1">
      <alignment horizontal="left" vertical="center"/>
    </xf>
    <xf numFmtId="0" fontId="22" fillId="6" borderId="54" xfId="0" applyFont="1" applyFill="1" applyBorder="1" applyAlignment="1">
      <alignment horizontal="left" vertical="center"/>
    </xf>
    <xf numFmtId="0" fontId="13" fillId="0" borderId="956" xfId="0" applyFont="1" applyBorder="1" applyAlignment="1">
      <alignment horizontal="left" vertical="center"/>
    </xf>
    <xf numFmtId="0" fontId="24" fillId="6" borderId="54" xfId="0" applyFont="1" applyFill="1" applyBorder="1" applyAlignment="1">
      <alignment vertical="center" wrapText="1"/>
    </xf>
    <xf numFmtId="0" fontId="62" fillId="0" borderId="0" xfId="0" applyFont="1" applyAlignment="1">
      <alignment horizontal="left" vertical="center"/>
    </xf>
    <xf numFmtId="0" fontId="13" fillId="6" borderId="528" xfId="0" applyFont="1" applyFill="1" applyBorder="1" applyAlignment="1">
      <alignment horizontal="left" vertical="center"/>
    </xf>
    <xf numFmtId="0" fontId="62" fillId="6" borderId="54" xfId="0" applyFont="1" applyFill="1" applyBorder="1" applyAlignment="1">
      <alignment horizontal="left" vertical="center"/>
    </xf>
    <xf numFmtId="0" fontId="9" fillId="0" borderId="650" xfId="0" applyFont="1" applyBorder="1" applyAlignment="1"/>
    <xf numFmtId="0" fontId="24" fillId="0" borderId="685" xfId="0" applyFont="1" applyBorder="1" applyAlignment="1">
      <alignment horizontal="left" vertical="center"/>
    </xf>
    <xf numFmtId="0" fontId="9" fillId="0" borderId="669" xfId="0" applyFont="1" applyBorder="1" applyAlignment="1"/>
    <xf numFmtId="0" fontId="30" fillId="0" borderId="685" xfId="0" applyFont="1" applyBorder="1" applyAlignment="1">
      <alignment vertical="center" wrapText="1"/>
    </xf>
    <xf numFmtId="0" fontId="65" fillId="2" borderId="396" xfId="0" applyFont="1" applyFill="1" applyBorder="1" applyAlignment="1">
      <alignment horizontal="center" vertical="center" wrapText="1"/>
    </xf>
    <xf numFmtId="0" fontId="9" fillId="0" borderId="659" xfId="0" applyFont="1" applyBorder="1" applyAlignment="1"/>
    <xf numFmtId="0" fontId="65" fillId="2" borderId="293" xfId="0" applyFont="1" applyFill="1" applyBorder="1" applyAlignment="1">
      <alignment horizontal="center" vertical="center" wrapText="1"/>
    </xf>
    <xf numFmtId="0" fontId="9" fillId="0" borderId="656" xfId="0" applyFont="1" applyBorder="1" applyAlignment="1"/>
    <xf numFmtId="0" fontId="65" fillId="2" borderId="1102" xfId="0" applyFont="1" applyFill="1" applyBorder="1" applyAlignment="1">
      <alignment horizontal="center" vertical="center" wrapText="1"/>
    </xf>
    <xf numFmtId="0" fontId="9" fillId="0" borderId="658" xfId="0" applyFont="1" applyBorder="1" applyAlignment="1"/>
    <xf numFmtId="0" fontId="65" fillId="2" borderId="1109" xfId="0" applyFont="1" applyFill="1" applyBorder="1" applyAlignment="1">
      <alignment horizontal="center" vertical="center" wrapText="1"/>
    </xf>
    <xf numFmtId="0" fontId="9" fillId="0" borderId="655" xfId="0" applyFont="1" applyBorder="1" applyAlignment="1"/>
    <xf numFmtId="0" fontId="65" fillId="2" borderId="654" xfId="0" applyFont="1" applyFill="1" applyBorder="1" applyAlignment="1">
      <alignment horizontal="center" vertical="center" wrapText="1"/>
    </xf>
    <xf numFmtId="0" fontId="9" fillId="0" borderId="657" xfId="0" applyFont="1" applyBorder="1" applyAlignment="1"/>
    <xf numFmtId="0" fontId="24" fillId="0" borderId="685" xfId="0" applyFont="1" applyBorder="1" applyAlignment="1">
      <alignment horizontal="left" vertical="center" wrapText="1"/>
    </xf>
    <xf numFmtId="0" fontId="24" fillId="0" borderId="685" xfId="0" applyFont="1" applyBorder="1" applyAlignment="1">
      <alignment vertical="center" wrapText="1"/>
    </xf>
    <xf numFmtId="4" fontId="13" fillId="6" borderId="714" xfId="0" applyNumberFormat="1" applyFont="1" applyFill="1" applyBorder="1" applyAlignment="1">
      <alignment horizontal="right" vertical="center"/>
    </xf>
    <xf numFmtId="4" fontId="13" fillId="6" borderId="136" xfId="0" applyNumberFormat="1" applyFont="1" applyFill="1" applyBorder="1" applyAlignment="1">
      <alignment horizontal="right" vertical="center"/>
    </xf>
    <xf numFmtId="4" fontId="23" fillId="6" borderId="140" xfId="0" applyNumberFormat="1" applyFont="1" applyFill="1" applyBorder="1" applyAlignment="1">
      <alignment horizontal="right" vertical="center"/>
    </xf>
    <xf numFmtId="4" fontId="13" fillId="0" borderId="537" xfId="0" applyNumberFormat="1" applyFont="1" applyBorder="1" applyAlignment="1">
      <alignment horizontal="right" vertical="center"/>
    </xf>
    <xf numFmtId="4" fontId="23" fillId="0" borderId="866" xfId="0" applyNumberFormat="1" applyFont="1" applyBorder="1" applyAlignment="1">
      <alignment horizontal="right" vertical="center"/>
    </xf>
    <xf numFmtId="0" fontId="60" fillId="2" borderId="444" xfId="0" applyFont="1" applyFill="1" applyBorder="1" applyAlignment="1">
      <alignment horizontal="center"/>
    </xf>
    <xf numFmtId="0" fontId="23" fillId="6" borderId="269" xfId="0" applyFont="1" applyFill="1" applyBorder="1" applyAlignment="1">
      <alignment horizontal="left" vertical="center"/>
    </xf>
    <xf numFmtId="4" fontId="13" fillId="4" borderId="537" xfId="0" applyNumberFormat="1" applyFont="1" applyFill="1" applyBorder="1" applyAlignment="1">
      <alignment horizontal="right" vertical="center"/>
    </xf>
    <xf numFmtId="4" fontId="13" fillId="4" borderId="136" xfId="0" applyNumberFormat="1" applyFont="1" applyFill="1" applyBorder="1" applyAlignment="1">
      <alignment horizontal="right" vertical="center"/>
    </xf>
    <xf numFmtId="0" fontId="73" fillId="0" borderId="173" xfId="0" applyFont="1" applyBorder="1" applyAlignment="1">
      <alignment horizontal="left" vertical="center" wrapText="1"/>
    </xf>
    <xf numFmtId="0" fontId="72" fillId="0" borderId="467" xfId="0" applyFont="1" applyBorder="1" applyAlignment="1">
      <alignment vertical="center" wrapText="1"/>
    </xf>
    <xf numFmtId="0" fontId="9" fillId="0" borderId="738" xfId="0" applyFont="1" applyBorder="1" applyAlignment="1"/>
    <xf numFmtId="0" fontId="13" fillId="6" borderId="269" xfId="0" applyFont="1" applyFill="1" applyBorder="1" applyAlignment="1">
      <alignment vertical="center"/>
    </xf>
    <xf numFmtId="0" fontId="9" fillId="0" borderId="739" xfId="0" applyFont="1" applyBorder="1" applyAlignment="1"/>
    <xf numFmtId="0" fontId="13" fillId="6" borderId="244" xfId="0" applyFont="1" applyFill="1" applyBorder="1" applyAlignment="1">
      <alignment vertical="center"/>
    </xf>
    <xf numFmtId="0" fontId="13" fillId="6" borderId="528" xfId="0" applyFont="1" applyFill="1" applyBorder="1" applyAlignment="1">
      <alignment vertical="center"/>
    </xf>
    <xf numFmtId="0" fontId="21" fillId="0" borderId="0" xfId="0" applyFont="1" applyAlignment="1"/>
    <xf numFmtId="0" fontId="30" fillId="0" borderId="742" xfId="0" applyFont="1" applyBorder="1" applyAlignment="1">
      <alignment horizontal="left" vertical="center" wrapText="1"/>
    </xf>
    <xf numFmtId="0" fontId="9" fillId="0" borderId="742" xfId="0" applyFont="1" applyBorder="1" applyAlignment="1"/>
    <xf numFmtId="0" fontId="71" fillId="5" borderId="54" xfId="0" applyFont="1" applyFill="1" applyBorder="1" applyAlignment="1">
      <alignment horizontal="left"/>
    </xf>
    <xf numFmtId="0" fontId="60" fillId="2" borderId="54" xfId="0" applyFont="1" applyFill="1" applyBorder="1" applyAlignment="1">
      <alignment horizontal="center"/>
    </xf>
    <xf numFmtId="0" fontId="9" fillId="0" borderId="745" xfId="0" applyFont="1" applyBorder="1" applyAlignment="1"/>
    <xf numFmtId="0" fontId="9" fillId="0" borderId="749" xfId="0" applyFont="1" applyBorder="1" applyAlignment="1"/>
    <xf numFmtId="0" fontId="19" fillId="5" borderId="54" xfId="0" applyFont="1" applyFill="1" applyBorder="1" applyAlignment="1">
      <alignment horizontal="left" vertical="center"/>
    </xf>
    <xf numFmtId="0" fontId="65" fillId="2" borderId="773" xfId="0" applyFont="1" applyFill="1" applyBorder="1" applyAlignment="1">
      <alignment horizontal="center" vertical="center"/>
    </xf>
    <xf numFmtId="0" fontId="9" fillId="0" borderId="750" xfId="0" applyFont="1" applyBorder="1" applyAlignment="1"/>
    <xf numFmtId="0" fontId="65" fillId="2" borderId="594" xfId="0" applyFont="1" applyFill="1" applyBorder="1" applyAlignment="1">
      <alignment horizontal="center" vertical="center"/>
    </xf>
    <xf numFmtId="0" fontId="30" fillId="0" borderId="56" xfId="0" applyFont="1" applyBorder="1" applyAlignment="1">
      <alignment vertical="center" wrapText="1"/>
    </xf>
    <xf numFmtId="0" fontId="65" fillId="2" borderId="1102" xfId="0" applyFont="1" applyFill="1" applyBorder="1" applyAlignment="1">
      <alignment horizontal="center" vertical="center"/>
    </xf>
    <xf numFmtId="0" fontId="65" fillId="2" borderId="254" xfId="0" applyFont="1" applyFill="1" applyBorder="1" applyAlignment="1">
      <alignment horizontal="center" vertical="center"/>
    </xf>
    <xf numFmtId="0" fontId="9" fillId="0" borderId="758" xfId="0" applyFont="1" applyBorder="1" applyAlignment="1"/>
    <xf numFmtId="0" fontId="60" fillId="2" borderId="254" xfId="0" applyFont="1" applyFill="1" applyBorder="1" applyAlignment="1">
      <alignment horizontal="center" vertical="center"/>
    </xf>
    <xf numFmtId="0" fontId="9" fillId="0" borderId="760" xfId="0" applyFont="1" applyBorder="1" applyAlignment="1"/>
    <xf numFmtId="168" fontId="13" fillId="0" borderId="167" xfId="0" applyNumberFormat="1" applyFont="1" applyBorder="1" applyAlignment="1">
      <alignment horizontal="right" vertical="center"/>
    </xf>
    <xf numFmtId="0" fontId="9" fillId="0" borderId="1030" xfId="0" applyFont="1" applyBorder="1" applyAlignment="1"/>
    <xf numFmtId="168" fontId="13" fillId="0" borderId="759" xfId="0" applyNumberFormat="1" applyFont="1" applyBorder="1" applyAlignment="1">
      <alignment horizontal="right" vertical="center"/>
    </xf>
    <xf numFmtId="0" fontId="9" fillId="0" borderId="761" xfId="0" applyFont="1" applyBorder="1" applyAlignment="1"/>
    <xf numFmtId="168" fontId="20" fillId="6" borderId="759" xfId="0" applyNumberFormat="1" applyFont="1" applyFill="1" applyBorder="1" applyAlignment="1">
      <alignment horizontal="right" vertical="center"/>
    </xf>
    <xf numFmtId="0" fontId="71" fillId="5" borderId="54" xfId="0" applyFont="1" applyFill="1" applyBorder="1" applyAlignment="1">
      <alignment horizontal="left" vertical="center"/>
    </xf>
    <xf numFmtId="0" fontId="34" fillId="5" borderId="54" xfId="0" applyFont="1" applyFill="1" applyBorder="1" applyAlignment="1">
      <alignment horizontal="left" vertical="center"/>
    </xf>
    <xf numFmtId="0" fontId="24" fillId="6" borderId="764" xfId="0" applyFont="1" applyFill="1" applyBorder="1" applyAlignment="1">
      <alignment horizontal="left" vertical="center" wrapText="1"/>
    </xf>
    <xf numFmtId="0" fontId="30" fillId="6" borderId="685" xfId="0" applyFont="1" applyFill="1" applyBorder="1" applyAlignment="1">
      <alignment horizontal="left" vertical="center" wrapText="1"/>
    </xf>
    <xf numFmtId="0" fontId="60" fillId="7" borderId="54" xfId="0" applyFont="1" applyFill="1" applyBorder="1" applyAlignment="1">
      <alignment vertical="center" wrapText="1"/>
    </xf>
    <xf numFmtId="0" fontId="60" fillId="7" borderId="54" xfId="0" applyFont="1" applyFill="1" applyBorder="1" applyAlignment="1">
      <alignment horizontal="center" vertical="center"/>
    </xf>
    <xf numFmtId="0" fontId="20" fillId="0" borderId="187" xfId="0" applyFont="1" applyBorder="1" applyAlignment="1">
      <alignment vertical="center"/>
    </xf>
    <xf numFmtId="0" fontId="9" fillId="0" borderId="768" xfId="0" applyFont="1" applyBorder="1" applyAlignment="1"/>
    <xf numFmtId="0" fontId="20" fillId="0" borderId="157" xfId="0" applyFont="1" applyBorder="1" applyAlignment="1">
      <alignment vertical="center"/>
    </xf>
    <xf numFmtId="0" fontId="26" fillId="0" borderId="157" xfId="0" applyFont="1" applyBorder="1" applyAlignment="1">
      <alignment vertical="center"/>
    </xf>
    <xf numFmtId="0" fontId="20" fillId="0" borderId="560" xfId="0" applyFont="1" applyBorder="1" applyAlignment="1">
      <alignment vertical="center"/>
    </xf>
    <xf numFmtId="0" fontId="60" fillId="7" borderId="54" xfId="0" applyFont="1" applyFill="1" applyBorder="1" applyAlignment="1">
      <alignment horizontal="center" vertical="center" wrapText="1"/>
    </xf>
    <xf numFmtId="0" fontId="65" fillId="2" borderId="644" xfId="0" applyFont="1" applyFill="1" applyBorder="1" applyAlignment="1">
      <alignment horizontal="center" vertical="center" wrapText="1"/>
    </xf>
    <xf numFmtId="0" fontId="65" fillId="2" borderId="644" xfId="0" applyFont="1" applyFill="1" applyBorder="1" applyAlignment="1">
      <alignment horizontal="center" vertical="center"/>
    </xf>
    <xf numFmtId="0" fontId="60" fillId="2" borderId="774" xfId="0" applyFont="1" applyFill="1" applyBorder="1" applyAlignment="1">
      <alignment horizontal="center" vertical="center"/>
    </xf>
    <xf numFmtId="0" fontId="9" fillId="0" borderId="772" xfId="0" applyFont="1" applyBorder="1" applyAlignment="1"/>
    <xf numFmtId="0" fontId="74" fillId="6" borderId="943" xfId="0" applyFont="1" applyFill="1" applyBorder="1" applyAlignment="1">
      <alignment vertical="center" wrapText="1"/>
    </xf>
    <xf numFmtId="0" fontId="9" fillId="0" borderId="943" xfId="0" applyFont="1" applyBorder="1" applyAlignment="1"/>
    <xf numFmtId="0" fontId="24" fillId="6" borderId="771" xfId="0" applyFont="1" applyFill="1" applyBorder="1" applyAlignment="1">
      <alignment horizontal="left" vertical="center" wrapText="1"/>
    </xf>
    <xf numFmtId="0" fontId="9" fillId="0" borderId="771" xfId="0" applyFont="1" applyBorder="1" applyAlignment="1"/>
    <xf numFmtId="0" fontId="60" fillId="2" borderId="773" xfId="0" applyFont="1" applyFill="1" applyBorder="1" applyAlignment="1">
      <alignment horizontal="center" vertical="center"/>
    </xf>
    <xf numFmtId="0" fontId="13" fillId="6" borderId="860" xfId="0" applyFont="1" applyFill="1" applyBorder="1" applyAlignment="1">
      <alignment horizontal="center"/>
    </xf>
    <xf numFmtId="0" fontId="9" fillId="0" borderId="779" xfId="0" applyFont="1" applyBorder="1" applyAlignment="1"/>
    <xf numFmtId="0" fontId="19" fillId="5" borderId="54" xfId="0" applyFont="1" applyFill="1" applyBorder="1" applyAlignment="1">
      <alignment wrapText="1"/>
    </xf>
    <xf numFmtId="0" fontId="60" fillId="2" borderId="1109" xfId="0" applyFont="1" applyFill="1" applyBorder="1" applyAlignment="1">
      <alignment horizontal="center" vertical="center"/>
    </xf>
    <xf numFmtId="0" fontId="13" fillId="0" borderId="269" xfId="0" applyFont="1" applyBorder="1" applyAlignment="1"/>
    <xf numFmtId="0" fontId="13" fillId="6" borderId="861" xfId="0" applyFont="1" applyFill="1" applyBorder="1" applyAlignment="1">
      <alignment horizontal="center"/>
    </xf>
    <xf numFmtId="0" fontId="9" fillId="0" borderId="783" xfId="0" applyFont="1" applyBorder="1" applyAlignment="1"/>
    <xf numFmtId="0" fontId="13" fillId="0" borderId="956" xfId="0" applyFont="1" applyBorder="1" applyAlignment="1"/>
    <xf numFmtId="0" fontId="13" fillId="6" borderId="787" xfId="0" applyFont="1" applyFill="1" applyBorder="1" applyAlignment="1">
      <alignment horizontal="center"/>
    </xf>
    <xf numFmtId="0" fontId="9" fillId="0" borderId="788" xfId="0" applyFont="1" applyBorder="1" applyAlignment="1"/>
    <xf numFmtId="0" fontId="24" fillId="6" borderId="685" xfId="0" applyFont="1" applyFill="1" applyBorder="1" applyAlignment="1">
      <alignment vertical="center" wrapText="1"/>
    </xf>
    <xf numFmtId="0" fontId="66" fillId="0" borderId="0" xfId="0" applyFont="1" applyAlignment="1">
      <alignment horizontal="left" vertical="center" wrapText="1"/>
    </xf>
    <xf numFmtId="0" fontId="9" fillId="0" borderId="817" xfId="0" applyFont="1" applyBorder="1" applyAlignment="1"/>
    <xf numFmtId="0" fontId="66" fillId="6" borderId="54" xfId="0" applyFont="1" applyFill="1" applyBorder="1" applyAlignment="1">
      <alignment horizontal="left" vertical="center" wrapText="1"/>
    </xf>
    <xf numFmtId="0" fontId="9" fillId="0" borderId="804" xfId="0" applyFont="1" applyBorder="1" applyAlignment="1"/>
    <xf numFmtId="0" fontId="66" fillId="6" borderId="811" xfId="0" applyFont="1" applyFill="1" applyBorder="1" applyAlignment="1">
      <alignment horizontal="left" vertical="center" wrapText="1"/>
    </xf>
    <xf numFmtId="0" fontId="9" fillId="0" borderId="811" xfId="0" applyFont="1" applyBorder="1" applyAlignment="1"/>
    <xf numFmtId="9" fontId="13" fillId="6" borderId="861" xfId="0" applyNumberFormat="1" applyFont="1" applyFill="1" applyBorder="1" applyAlignment="1">
      <alignment horizontal="right" vertical="center"/>
    </xf>
    <xf numFmtId="166" fontId="24" fillId="6" borderId="822" xfId="0" applyNumberFormat="1" applyFont="1" applyFill="1" applyBorder="1" applyAlignment="1">
      <alignment horizontal="center" vertical="center"/>
    </xf>
    <xf numFmtId="0" fontId="9" fillId="0" borderId="823" xfId="0" applyFont="1" applyBorder="1" applyAlignment="1"/>
    <xf numFmtId="0" fontId="75" fillId="2" borderId="818" xfId="0" applyFont="1" applyFill="1" applyBorder="1" applyAlignment="1">
      <alignment horizontal="center" vertical="center" wrapText="1"/>
    </xf>
    <xf numFmtId="166" fontId="24" fillId="6" borderId="820" xfId="0" applyNumberFormat="1" applyFont="1" applyFill="1" applyBorder="1" applyAlignment="1">
      <alignment horizontal="center" vertical="center"/>
    </xf>
    <xf numFmtId="0" fontId="9" fillId="0" borderId="821" xfId="0" applyFont="1" applyBorder="1" applyAlignment="1"/>
    <xf numFmtId="0" fontId="24" fillId="6" borderId="824" xfId="0" applyFont="1" applyFill="1" applyBorder="1" applyAlignment="1">
      <alignment horizontal="center" vertical="center" wrapText="1"/>
    </xf>
    <xf numFmtId="0" fontId="9" fillId="0" borderId="744" xfId="0" applyFont="1" applyBorder="1" applyAlignment="1"/>
    <xf numFmtId="0" fontId="24" fillId="6" borderId="822" xfId="0" applyFont="1" applyFill="1" applyBorder="1" applyAlignment="1">
      <alignment vertical="center" wrapText="1"/>
    </xf>
    <xf numFmtId="0" fontId="24" fillId="6" borderId="822" xfId="0" applyFont="1" applyFill="1" applyBorder="1" applyAlignment="1">
      <alignment horizontal="center" vertical="center" wrapText="1"/>
    </xf>
    <xf numFmtId="166" fontId="30" fillId="6" borderId="822" xfId="0" applyNumberFormat="1" applyFont="1" applyFill="1" applyBorder="1" applyAlignment="1">
      <alignment horizontal="center" vertical="center"/>
    </xf>
    <xf numFmtId="0" fontId="65" fillId="2" borderId="818" xfId="0" applyFont="1" applyFill="1" applyBorder="1" applyAlignment="1">
      <alignment horizontal="center" vertical="center" wrapText="1"/>
    </xf>
    <xf numFmtId="0" fontId="9" fillId="0" borderId="989" xfId="0" applyFont="1" applyBorder="1" applyAlignment="1"/>
    <xf numFmtId="0" fontId="75" fillId="2" borderId="988" xfId="0" applyFont="1" applyFill="1" applyBorder="1" applyAlignment="1">
      <alignment horizontal="center" vertical="center" wrapText="1"/>
    </xf>
    <xf numFmtId="0" fontId="24" fillId="6" borderId="820" xfId="0" applyFont="1" applyFill="1" applyBorder="1" applyAlignment="1">
      <alignment horizontal="left" vertical="center"/>
    </xf>
    <xf numFmtId="0" fontId="24" fillId="6" borderId="820" xfId="0" applyFont="1" applyFill="1" applyBorder="1" applyAlignment="1">
      <alignment horizontal="center" vertical="center" wrapText="1"/>
    </xf>
    <xf numFmtId="0" fontId="24" fillId="6" borderId="844" xfId="0" applyFont="1" applyFill="1" applyBorder="1" applyAlignment="1">
      <alignment horizontal="center" vertical="center"/>
    </xf>
    <xf numFmtId="0" fontId="9" fillId="0" borderId="845" xfId="0" applyFont="1" applyBorder="1" applyAlignment="1"/>
    <xf numFmtId="0" fontId="9" fillId="0" borderId="986" xfId="0" applyFont="1" applyBorder="1" applyAlignment="1"/>
    <xf numFmtId="0" fontId="9" fillId="0" borderId="848" xfId="0" applyFont="1" applyBorder="1" applyAlignment="1"/>
    <xf numFmtId="0" fontId="24" fillId="6" borderId="846" xfId="0" applyFont="1" applyFill="1" applyBorder="1" applyAlignment="1">
      <alignment horizontal="center" vertical="center" wrapText="1"/>
    </xf>
    <xf numFmtId="0" fontId="9" fillId="0" borderId="786" xfId="0" applyFont="1" applyBorder="1" applyAlignment="1"/>
    <xf numFmtId="0" fontId="9" fillId="0" borderId="847" xfId="0" applyFont="1" applyBorder="1" applyAlignment="1"/>
    <xf numFmtId="0" fontId="9" fillId="0" borderId="849" xfId="0" applyFont="1" applyBorder="1" applyAlignment="1"/>
    <xf numFmtId="0" fontId="24" fillId="6" borderId="1094" xfId="0" applyFont="1" applyFill="1" applyBorder="1" applyAlignment="1">
      <alignment horizontal="center" vertical="center" wrapText="1"/>
    </xf>
    <xf numFmtId="0" fontId="9" fillId="0" borderId="850" xfId="0" applyFont="1" applyBorder="1" applyAlignment="1"/>
    <xf numFmtId="0" fontId="23" fillId="6" borderId="191" xfId="0" applyFont="1" applyFill="1" applyBorder="1" applyAlignment="1">
      <alignment horizontal="left" vertical="center"/>
    </xf>
    <xf numFmtId="0" fontId="9" fillId="0" borderId="191" xfId="0" applyFont="1" applyBorder="1" applyAlignment="1"/>
    <xf numFmtId="0" fontId="9" fillId="0" borderId="813" xfId="0" applyFont="1" applyBorder="1" applyAlignment="1"/>
    <xf numFmtId="0" fontId="9" fillId="0" borderId="816" xfId="0" applyFont="1" applyBorder="1" applyAlignment="1"/>
    <xf numFmtId="3" fontId="23" fillId="6" borderId="861" xfId="0" applyNumberFormat="1" applyFont="1" applyFill="1" applyBorder="1" applyAlignment="1">
      <alignment horizontal="right" vertical="center"/>
    </xf>
    <xf numFmtId="0" fontId="9" fillId="0" borderId="852" xfId="0" applyFont="1" applyBorder="1" applyAlignment="1"/>
    <xf numFmtId="164" fontId="23" fillId="6" borderId="861" xfId="0" applyNumberFormat="1" applyFont="1" applyFill="1" applyBorder="1" applyAlignment="1">
      <alignment horizontal="right" vertical="center"/>
    </xf>
    <xf numFmtId="0" fontId="13" fillId="4" borderId="853" xfId="0" applyFont="1" applyFill="1" applyBorder="1" applyAlignment="1">
      <alignment horizontal="center" vertical="center"/>
    </xf>
    <xf numFmtId="0" fontId="9" fillId="0" borderId="853" xfId="0" applyFont="1" applyBorder="1" applyAlignment="1"/>
    <xf numFmtId="0" fontId="24" fillId="6" borderId="337" xfId="0" applyFont="1" applyFill="1" applyBorder="1" applyAlignment="1">
      <alignment vertical="center"/>
    </xf>
    <xf numFmtId="0" fontId="4" fillId="2" borderId="54" xfId="0" applyFont="1" applyFill="1" applyBorder="1" applyAlignment="1">
      <alignment horizontal="center" vertical="center" wrapText="1"/>
    </xf>
    <xf numFmtId="0" fontId="75" fillId="2" borderId="54" xfId="0" applyFont="1" applyFill="1" applyBorder="1" applyAlignment="1">
      <alignment horizontal="center" vertical="center" wrapText="1"/>
    </xf>
    <xf numFmtId="3" fontId="23" fillId="6" borderId="860" xfId="0" applyNumberFormat="1" applyFont="1" applyFill="1" applyBorder="1" applyAlignment="1">
      <alignment horizontal="right" vertical="center"/>
    </xf>
    <xf numFmtId="0" fontId="9" fillId="0" borderId="851" xfId="0" applyFont="1" applyBorder="1" applyAlignment="1"/>
    <xf numFmtId="9" fontId="13" fillId="6" borderId="860" xfId="0" applyNumberFormat="1" applyFont="1" applyFill="1" applyBorder="1" applyAlignment="1">
      <alignment horizontal="right" vertical="center"/>
    </xf>
    <xf numFmtId="169" fontId="23" fillId="4" borderId="861" xfId="0" applyNumberFormat="1" applyFont="1" applyFill="1" applyBorder="1" applyAlignment="1">
      <alignment horizontal="right" vertical="center"/>
    </xf>
    <xf numFmtId="9" fontId="13" fillId="4" borderId="861" xfId="0" applyNumberFormat="1" applyFont="1" applyFill="1" applyBorder="1" applyAlignment="1">
      <alignment horizontal="right" vertical="center"/>
    </xf>
    <xf numFmtId="0" fontId="9" fillId="0" borderId="861" xfId="0" applyFont="1" applyBorder="1" applyAlignment="1"/>
    <xf numFmtId="0" fontId="13" fillId="4" borderId="956" xfId="0" applyFont="1" applyFill="1" applyBorder="1" applyAlignment="1">
      <alignment horizontal="left" vertical="center"/>
    </xf>
    <xf numFmtId="0" fontId="13" fillId="4" borderId="862" xfId="0" applyFont="1" applyFill="1" applyBorder="1" applyAlignment="1">
      <alignment horizontal="center" vertical="center" wrapText="1"/>
    </xf>
    <xf numFmtId="0" fontId="9" fillId="0" borderId="862" xfId="0" applyFont="1" applyBorder="1" applyAlignment="1"/>
    <xf numFmtId="0" fontId="10" fillId="6" borderId="54" xfId="0" applyFont="1" applyFill="1" applyBorder="1" applyAlignment="1">
      <alignment vertical="center" wrapText="1"/>
    </xf>
    <xf numFmtId="0" fontId="13" fillId="6" borderId="862" xfId="0" applyFont="1" applyFill="1" applyBorder="1" applyAlignment="1">
      <alignment horizontal="center" vertical="center" wrapText="1"/>
    </xf>
    <xf numFmtId="4" fontId="23" fillId="4" borderId="860" xfId="0" applyNumberFormat="1" applyFont="1" applyFill="1" applyBorder="1" applyAlignment="1">
      <alignment horizontal="right" vertical="center"/>
    </xf>
    <xf numFmtId="9" fontId="13" fillId="4" borderId="860" xfId="0" applyNumberFormat="1" applyFont="1" applyFill="1" applyBorder="1" applyAlignment="1">
      <alignment horizontal="right" vertical="center"/>
    </xf>
    <xf numFmtId="0" fontId="9" fillId="0" borderId="860" xfId="0" applyFont="1" applyBorder="1" applyAlignment="1"/>
    <xf numFmtId="4" fontId="23" fillId="4" borderId="861" xfId="0" applyNumberFormat="1" applyFont="1" applyFill="1" applyBorder="1" applyAlignment="1">
      <alignment horizontal="right" vertical="center"/>
    </xf>
    <xf numFmtId="0" fontId="23" fillId="4" borderId="269" xfId="0" applyFont="1" applyFill="1" applyBorder="1" applyAlignment="1">
      <alignment horizontal="left" vertical="center"/>
    </xf>
    <xf numFmtId="4" fontId="23" fillId="6" borderId="860" xfId="0" applyNumberFormat="1" applyFont="1" applyFill="1" applyBorder="1" applyAlignment="1">
      <alignment horizontal="right" vertical="center"/>
    </xf>
    <xf numFmtId="10" fontId="23" fillId="6" borderId="861" xfId="0" applyNumberFormat="1" applyFont="1" applyFill="1" applyBorder="1" applyAlignment="1">
      <alignment horizontal="right" vertical="center"/>
    </xf>
    <xf numFmtId="0" fontId="23" fillId="4" borderId="244" xfId="0" applyFont="1" applyFill="1" applyBorder="1" applyAlignment="1">
      <alignment horizontal="left" vertical="center"/>
    </xf>
    <xf numFmtId="0" fontId="29" fillId="0" borderId="191" xfId="0" applyFont="1" applyBorder="1" applyAlignment="1">
      <alignment horizontal="left" vertical="center"/>
    </xf>
    <xf numFmtId="0" fontId="23" fillId="0" borderId="454" xfId="0" applyFont="1" applyBorder="1" applyAlignment="1">
      <alignment horizontal="left" vertical="center"/>
    </xf>
    <xf numFmtId="0" fontId="13" fillId="0" borderId="877" xfId="0" applyFont="1" applyBorder="1" applyAlignment="1">
      <alignment horizontal="left" vertical="center"/>
    </xf>
    <xf numFmtId="0" fontId="9" fillId="0" borderId="877" xfId="0" applyFont="1" applyBorder="1" applyAlignment="1"/>
    <xf numFmtId="0" fontId="9" fillId="0" borderId="878" xfId="0" applyFont="1" applyBorder="1" applyAlignment="1"/>
    <xf numFmtId="0" fontId="13" fillId="0" borderId="880" xfId="0" applyFont="1" applyBorder="1" applyAlignment="1">
      <alignment horizontal="left" vertical="center"/>
    </xf>
    <xf numFmtId="0" fontId="9" fillId="0" borderId="880" xfId="0" applyFont="1" applyBorder="1" applyAlignment="1"/>
    <xf numFmtId="0" fontId="9" fillId="0" borderId="881" xfId="0" applyFont="1" applyBorder="1" applyAlignment="1"/>
    <xf numFmtId="0" fontId="23" fillId="0" borderId="880" xfId="0" applyFont="1" applyBorder="1" applyAlignment="1">
      <alignment horizontal="left" vertical="center"/>
    </xf>
    <xf numFmtId="0" fontId="13" fillId="0" borderId="884" xfId="0" applyFont="1" applyBorder="1" applyAlignment="1">
      <alignment horizontal="left" vertical="center"/>
    </xf>
    <xf numFmtId="0" fontId="9" fillId="0" borderId="884" xfId="0" applyFont="1" applyBorder="1" applyAlignment="1"/>
    <xf numFmtId="0" fontId="9" fillId="0" borderId="883" xfId="0" applyFont="1" applyBorder="1" applyAlignment="1"/>
    <xf numFmtId="0" fontId="23" fillId="0" borderId="884" xfId="0" applyFont="1" applyBorder="1" applyAlignment="1">
      <alignment horizontal="left" vertical="center"/>
    </xf>
    <xf numFmtId="0" fontId="13" fillId="6" borderId="887" xfId="0" applyFont="1" applyFill="1" applyBorder="1" applyAlignment="1">
      <alignment horizontal="left" vertical="center"/>
    </xf>
    <xf numFmtId="0" fontId="9" fillId="0" borderId="887" xfId="0" applyFont="1" applyBorder="1" applyAlignment="1"/>
    <xf numFmtId="0" fontId="9" fillId="0" borderId="888" xfId="0" applyFont="1" applyBorder="1" applyAlignment="1"/>
    <xf numFmtId="0" fontId="66" fillId="6" borderId="685" xfId="0" applyFont="1" applyFill="1" applyBorder="1" applyAlignment="1">
      <alignment horizontal="left" vertical="center" wrapText="1"/>
    </xf>
    <xf numFmtId="0" fontId="24" fillId="6" borderId="822" xfId="0" applyFont="1" applyFill="1" applyBorder="1" applyAlignment="1">
      <alignment horizontal="left" vertical="center" wrapText="1"/>
    </xf>
    <xf numFmtId="0" fontId="75" fillId="2" borderId="830" xfId="0" applyFont="1" applyFill="1" applyBorder="1" applyAlignment="1">
      <alignment horizontal="center" vertical="center" wrapText="1"/>
    </xf>
    <xf numFmtId="0" fontId="9" fillId="0" borderId="829" xfId="0" applyFont="1" applyBorder="1" applyAlignment="1"/>
    <xf numFmtId="0" fontId="9" fillId="0" borderId="831" xfId="0" applyFont="1" applyBorder="1" applyAlignment="1"/>
    <xf numFmtId="0" fontId="24" fillId="6" borderId="825" xfId="0" applyFont="1" applyFill="1" applyBorder="1" applyAlignment="1">
      <alignment horizontal="left" vertical="center"/>
    </xf>
    <xf numFmtId="0" fontId="9" fillId="0" borderId="826" xfId="0" applyFont="1" applyBorder="1" applyAlignment="1"/>
    <xf numFmtId="0" fontId="24" fillId="6" borderId="825" xfId="0" applyFont="1" applyFill="1" applyBorder="1" applyAlignment="1">
      <alignment horizontal="center" vertical="center" wrapText="1"/>
    </xf>
    <xf numFmtId="166" fontId="24" fillId="6" borderId="825" xfId="0" applyNumberFormat="1" applyFont="1" applyFill="1" applyBorder="1" applyAlignment="1">
      <alignment horizontal="center" vertical="center"/>
    </xf>
    <xf numFmtId="0" fontId="65" fillId="2" borderId="836" xfId="0" applyFont="1" applyFill="1" applyBorder="1" applyAlignment="1">
      <alignment horizontal="center" vertical="center" wrapText="1"/>
    </xf>
    <xf numFmtId="0" fontId="65" fillId="2" borderId="830" xfId="0" applyFont="1" applyFill="1" applyBorder="1" applyAlignment="1">
      <alignment horizontal="center" vertical="center"/>
    </xf>
    <xf numFmtId="0" fontId="9" fillId="0" borderId="836" xfId="0" applyFont="1" applyBorder="1" applyAlignment="1"/>
    <xf numFmtId="0" fontId="65" fillId="2" borderId="830" xfId="0" applyFont="1" applyFill="1" applyBorder="1" applyAlignment="1">
      <alignment horizontal="center" vertical="center" wrapText="1"/>
    </xf>
    <xf numFmtId="0" fontId="24" fillId="6" borderId="833" xfId="0" applyFont="1" applyFill="1" applyBorder="1" applyAlignment="1">
      <alignment horizontal="center" vertical="center" wrapText="1"/>
    </xf>
    <xf numFmtId="0" fontId="9" fillId="0" borderId="834" xfId="0" applyFont="1" applyBorder="1" applyAlignment="1"/>
    <xf numFmtId="0" fontId="24" fillId="6" borderId="833" xfId="0" applyFont="1" applyFill="1" applyBorder="1" applyAlignment="1">
      <alignment horizontal="center" vertical="center"/>
    </xf>
    <xf numFmtId="0" fontId="9" fillId="0" borderId="1100" xfId="0" applyFont="1" applyBorder="1" applyAlignment="1"/>
    <xf numFmtId="0" fontId="24" fillId="6" borderId="825" xfId="0" applyFont="1" applyFill="1" applyBorder="1" applyAlignment="1">
      <alignment horizontal="center" vertical="center"/>
    </xf>
    <xf numFmtId="0" fontId="9" fillId="0" borderId="835" xfId="0" applyFont="1" applyBorder="1" applyAlignment="1"/>
    <xf numFmtId="0" fontId="30" fillId="6" borderId="54" xfId="0" applyFont="1" applyFill="1" applyBorder="1" applyAlignment="1">
      <alignment vertical="center" wrapText="1"/>
    </xf>
    <xf numFmtId="0" fontId="24" fillId="0" borderId="348" xfId="0" applyFont="1" applyBorder="1" applyAlignment="1">
      <alignment horizontal="left" vertical="center" wrapText="1"/>
    </xf>
    <xf numFmtId="0" fontId="24" fillId="6" borderId="850" xfId="0" applyFont="1" applyFill="1" applyBorder="1" applyAlignment="1">
      <alignment horizontal="center" vertical="center" wrapText="1"/>
    </xf>
    <xf numFmtId="0" fontId="9" fillId="0" borderId="503" xfId="0" applyFont="1" applyBorder="1" applyAlignment="1"/>
    <xf numFmtId="0" fontId="9" fillId="0" borderId="842" xfId="0" applyFont="1" applyBorder="1" applyAlignment="1"/>
    <xf numFmtId="0" fontId="9" fillId="0" borderId="522" xfId="0" applyFont="1" applyBorder="1" applyAlignment="1"/>
    <xf numFmtId="0" fontId="9" fillId="0" borderId="843" xfId="0" applyFont="1" applyBorder="1" applyAlignment="1"/>
    <xf numFmtId="0" fontId="24" fillId="6" borderId="837" xfId="0" applyFont="1" applyFill="1" applyBorder="1" applyAlignment="1">
      <alignment horizontal="center" vertical="center" wrapText="1"/>
    </xf>
    <xf numFmtId="0" fontId="9" fillId="0" borderId="838" xfId="0" applyFont="1" applyBorder="1" applyAlignment="1"/>
    <xf numFmtId="0" fontId="9" fillId="0" borderId="839" xfId="0" applyFont="1" applyBorder="1" applyAlignment="1"/>
    <xf numFmtId="0" fontId="9" fillId="0" borderId="840" xfId="0" applyFont="1" applyBorder="1" applyAlignment="1"/>
    <xf numFmtId="0" fontId="24" fillId="6" borderId="1017" xfId="0" applyFont="1" applyFill="1" applyBorder="1" applyAlignment="1">
      <alignment horizontal="center" vertical="center" wrapText="1"/>
    </xf>
    <xf numFmtId="0" fontId="9" fillId="0" borderId="841" xfId="0" applyFont="1" applyBorder="1" applyAlignment="1"/>
    <xf numFmtId="0" fontId="21" fillId="6" borderId="54" xfId="0" applyFont="1" applyFill="1" applyBorder="1" applyAlignment="1">
      <alignment vertical="center" wrapText="1"/>
    </xf>
    <xf numFmtId="0" fontId="24" fillId="6" borderId="820" xfId="0" applyFont="1" applyFill="1" applyBorder="1" applyAlignment="1">
      <alignment horizontal="center" vertical="center"/>
    </xf>
    <xf numFmtId="0" fontId="24" fillId="6" borderId="820" xfId="0" applyFont="1" applyFill="1" applyBorder="1" applyAlignment="1">
      <alignment vertical="center" wrapText="1"/>
    </xf>
    <xf numFmtId="164" fontId="26" fillId="6" borderId="861" xfId="0" applyNumberFormat="1" applyFont="1" applyFill="1" applyBorder="1" applyAlignment="1">
      <alignment horizontal="right" vertical="center"/>
    </xf>
    <xf numFmtId="9" fontId="20" fillId="6" borderId="861" xfId="0" applyNumberFormat="1" applyFont="1" applyFill="1" applyBorder="1" applyAlignment="1">
      <alignment horizontal="right" vertical="center"/>
    </xf>
    <xf numFmtId="0" fontId="20" fillId="6" borderId="853" xfId="0" applyFont="1" applyFill="1" applyBorder="1" applyAlignment="1">
      <alignment horizontal="center" vertical="center"/>
    </xf>
    <xf numFmtId="0" fontId="13" fillId="6" borderId="54" xfId="0" applyFont="1" applyFill="1" applyBorder="1" applyAlignment="1">
      <alignment vertical="center" wrapText="1"/>
    </xf>
    <xf numFmtId="3" fontId="26" fillId="6" borderId="857" xfId="0" applyNumberFormat="1" applyFont="1" applyFill="1" applyBorder="1" applyAlignment="1">
      <alignment horizontal="right" vertical="center"/>
    </xf>
    <xf numFmtId="9" fontId="20" fillId="6" borderId="858" xfId="0" applyNumberFormat="1" applyFont="1" applyFill="1" applyBorder="1" applyAlignment="1">
      <alignment horizontal="right" vertical="center"/>
    </xf>
    <xf numFmtId="0" fontId="9" fillId="0" borderId="859" xfId="0" applyFont="1" applyBorder="1" applyAlignment="1"/>
    <xf numFmtId="164" fontId="26" fillId="6" borderId="860" xfId="0" applyNumberFormat="1" applyFont="1" applyFill="1" applyBorder="1" applyAlignment="1">
      <alignment horizontal="right" vertical="center"/>
    </xf>
    <xf numFmtId="3" fontId="26" fillId="6" borderId="861" xfId="0" applyNumberFormat="1" applyFont="1" applyFill="1" applyBorder="1" applyAlignment="1">
      <alignment horizontal="right" vertical="center"/>
    </xf>
    <xf numFmtId="0" fontId="20" fillId="6" borderId="54" xfId="0" applyFont="1" applyFill="1" applyBorder="1" applyAlignment="1">
      <alignment vertical="top" wrapText="1"/>
    </xf>
    <xf numFmtId="0" fontId="82" fillId="2" borderId="54" xfId="0" applyFont="1" applyFill="1" applyBorder="1" applyAlignment="1">
      <alignment horizontal="center" vertical="center" wrapText="1"/>
    </xf>
    <xf numFmtId="0" fontId="82" fillId="2" borderId="355" xfId="0" applyFont="1" applyFill="1" applyBorder="1" applyAlignment="1">
      <alignment horizontal="center" vertical="center"/>
    </xf>
    <xf numFmtId="0" fontId="83" fillId="2" borderId="167" xfId="0" applyFont="1" applyFill="1" applyBorder="1" applyAlignment="1">
      <alignment horizontal="center" vertical="center"/>
    </xf>
    <xf numFmtId="166" fontId="13" fillId="0" borderId="167" xfId="0" applyNumberFormat="1" applyFont="1" applyBorder="1" applyAlignment="1">
      <alignment horizontal="right" vertical="center"/>
    </xf>
    <xf numFmtId="166" fontId="13" fillId="0" borderId="897" xfId="0" applyNumberFormat="1" applyFont="1" applyBorder="1" applyAlignment="1">
      <alignment horizontal="right" vertical="center"/>
    </xf>
    <xf numFmtId="0" fontId="9" fillId="0" borderId="898" xfId="0" applyFont="1" applyBorder="1" applyAlignment="1"/>
    <xf numFmtId="166" fontId="13" fillId="6" borderId="897" xfId="0" applyNumberFormat="1" applyFont="1" applyFill="1" applyBorder="1" applyAlignment="1">
      <alignment horizontal="right" vertical="center"/>
    </xf>
    <xf numFmtId="0" fontId="82" fillId="2" borderId="396" xfId="0" applyFont="1" applyFill="1" applyBorder="1" applyAlignment="1">
      <alignment horizontal="center" vertical="center"/>
    </xf>
    <xf numFmtId="0" fontId="9" fillId="0" borderId="249" xfId="0" applyFont="1" applyBorder="1" applyAlignment="1"/>
    <xf numFmtId="0" fontId="82" fillId="2" borderId="293" xfId="0" applyFont="1" applyFill="1" applyBorder="1" applyAlignment="1">
      <alignment horizontal="center" vertical="center"/>
    </xf>
    <xf numFmtId="0" fontId="9" fillId="0" borderId="917" xfId="0" applyFont="1" applyBorder="1" applyAlignment="1"/>
    <xf numFmtId="0" fontId="82" fillId="2" borderId="915" xfId="0" applyFont="1" applyFill="1" applyBorder="1" applyAlignment="1">
      <alignment horizontal="center" vertical="center"/>
    </xf>
    <xf numFmtId="0" fontId="9" fillId="0" borderId="918" xfId="0" applyFont="1" applyBorder="1" applyAlignment="1"/>
    <xf numFmtId="0" fontId="82" fillId="2" borderId="1102" xfId="0" applyFont="1" applyFill="1" applyBorder="1" applyAlignment="1">
      <alignment horizontal="center" vertical="center"/>
    </xf>
    <xf numFmtId="0" fontId="9" fillId="0" borderId="903" xfId="0" applyFont="1" applyBorder="1" applyAlignment="1"/>
    <xf numFmtId="0" fontId="82" fillId="2" borderId="54" xfId="0" applyFont="1" applyFill="1" applyBorder="1" applyAlignment="1">
      <alignment horizontal="center" vertical="center"/>
    </xf>
    <xf numFmtId="0" fontId="9" fillId="0" borderId="902" xfId="0" applyFont="1" applyBorder="1" applyAlignment="1"/>
    <xf numFmtId="0" fontId="9" fillId="0" borderId="901" xfId="0" applyFont="1" applyBorder="1" applyAlignment="1"/>
    <xf numFmtId="0" fontId="82" fillId="2" borderId="167" xfId="0" applyFont="1" applyFill="1" applyBorder="1" applyAlignment="1">
      <alignment horizontal="center" vertical="center"/>
    </xf>
    <xf numFmtId="0" fontId="9" fillId="0" borderId="900" xfId="0" applyFont="1" applyBorder="1" applyAlignment="1"/>
    <xf numFmtId="0" fontId="82" fillId="2" borderId="1109" xfId="0" applyFont="1" applyFill="1" applyBorder="1" applyAlignment="1">
      <alignment horizontal="center" vertical="center"/>
    </xf>
    <xf numFmtId="0" fontId="9" fillId="0" borderId="1026" xfId="0" applyFont="1" applyBorder="1" applyAlignment="1"/>
    <xf numFmtId="0" fontId="85" fillId="0" borderId="173" xfId="0" applyFont="1" applyBorder="1" applyAlignment="1">
      <alignment horizontal="left" vertical="center"/>
    </xf>
    <xf numFmtId="0" fontId="85" fillId="6" borderId="116" xfId="0" applyFont="1" applyFill="1" applyBorder="1" applyAlignment="1">
      <alignment horizontal="left" vertical="center"/>
    </xf>
    <xf numFmtId="0" fontId="82" fillId="2" borderId="354" xfId="0" applyFont="1" applyFill="1" applyBorder="1" applyAlignment="1">
      <alignment horizontal="center" vertical="center"/>
    </xf>
    <xf numFmtId="0" fontId="13" fillId="0" borderId="173" xfId="0" applyFont="1" applyBorder="1" applyAlignment="1">
      <alignment horizontal="left" vertical="center"/>
    </xf>
    <xf numFmtId="0" fontId="83" fillId="2" borderId="355" xfId="0" applyFont="1" applyFill="1" applyBorder="1" applyAlignment="1">
      <alignment horizontal="center" vertical="center"/>
    </xf>
    <xf numFmtId="0" fontId="83" fillId="2" borderId="54" xfId="0" applyFont="1" applyFill="1" applyBorder="1" applyAlignment="1">
      <alignment horizontal="center" vertical="center" wrapText="1"/>
    </xf>
    <xf numFmtId="0" fontId="82" fillId="2" borderId="1070" xfId="0" applyFont="1" applyFill="1" applyBorder="1" applyAlignment="1">
      <alignment horizontal="center" vertical="center"/>
    </xf>
    <xf numFmtId="0" fontId="30" fillId="4" borderId="56" xfId="0" applyFont="1" applyFill="1" applyBorder="1" applyAlignment="1">
      <alignment horizontal="left" vertical="center" wrapText="1"/>
    </xf>
    <xf numFmtId="0" fontId="87" fillId="2" borderId="355" xfId="0" applyFont="1" applyFill="1" applyBorder="1" applyAlignment="1">
      <alignment horizontal="center" vertical="center" wrapText="1"/>
    </xf>
    <xf numFmtId="0" fontId="87" fillId="2" borderId="167" xfId="0" applyFont="1" applyFill="1" applyBorder="1" applyAlignment="1">
      <alignment horizontal="center" vertical="center" wrapText="1"/>
    </xf>
    <xf numFmtId="0" fontId="87" fillId="2" borderId="54" xfId="0" applyFont="1" applyFill="1" applyBorder="1" applyAlignment="1">
      <alignment horizontal="center" vertical="center" wrapText="1"/>
    </xf>
    <xf numFmtId="0" fontId="88" fillId="6" borderId="54" xfId="0" applyFont="1" applyFill="1" applyBorder="1" applyAlignment="1">
      <alignment horizontal="center" vertical="center" wrapText="1"/>
    </xf>
    <xf numFmtId="0" fontId="30" fillId="6" borderId="91" xfId="0" applyFont="1" applyFill="1" applyBorder="1" applyAlignment="1">
      <alignment vertical="center" wrapText="1"/>
    </xf>
    <xf numFmtId="0" fontId="9" fillId="0" borderId="91" xfId="0" applyFont="1" applyBorder="1" applyAlignment="1"/>
    <xf numFmtId="3" fontId="13" fillId="6" borderId="135" xfId="0" applyNumberFormat="1" applyFont="1" applyFill="1" applyBorder="1" applyAlignment="1">
      <alignment horizontal="right" vertical="center"/>
    </xf>
    <xf numFmtId="4" fontId="13" fillId="6" borderId="135" xfId="0" applyNumberFormat="1" applyFont="1" applyFill="1" applyBorder="1" applyAlignment="1">
      <alignment horizontal="right" vertical="center"/>
    </xf>
    <xf numFmtId="4" fontId="23" fillId="0" borderId="919" xfId="0" applyNumberFormat="1" applyFont="1" applyBorder="1" applyAlignment="1">
      <alignment horizontal="right" vertical="center"/>
    </xf>
    <xf numFmtId="0" fontId="9" fillId="0" borderId="911" xfId="0" applyFont="1" applyBorder="1" applyAlignment="1"/>
    <xf numFmtId="0" fontId="20" fillId="0" borderId="157" xfId="0" applyFont="1" applyBorder="1" applyAlignment="1"/>
    <xf numFmtId="0" fontId="85" fillId="0" borderId="116" xfId="0" applyFont="1" applyBorder="1" applyAlignment="1">
      <alignment horizontal="left" vertical="center"/>
    </xf>
    <xf numFmtId="0" fontId="13" fillId="0" borderId="191" xfId="0" applyFont="1" applyBorder="1" applyAlignment="1">
      <alignment horizontal="left" vertical="center"/>
    </xf>
    <xf numFmtId="0" fontId="9" fillId="0" borderId="192" xfId="0" applyFont="1" applyBorder="1" applyAlignment="1"/>
    <xf numFmtId="0" fontId="83" fillId="2" borderId="355" xfId="0" applyFont="1" applyFill="1" applyBorder="1" applyAlignment="1">
      <alignment horizontal="center" vertical="center" wrapText="1"/>
    </xf>
    <xf numFmtId="0" fontId="82" fillId="2" borderId="105" xfId="0" applyFont="1" applyFill="1" applyBorder="1" applyAlignment="1">
      <alignment horizontal="center" vertical="center"/>
    </xf>
    <xf numFmtId="0" fontId="20" fillId="0" borderId="269" xfId="0" applyFont="1" applyBorder="1" applyAlignment="1">
      <alignment horizontal="left" vertical="center"/>
    </xf>
    <xf numFmtId="0" fontId="26" fillId="0" borderId="244" xfId="0" applyFont="1" applyBorder="1" applyAlignment="1">
      <alignment horizontal="left" vertical="center"/>
    </xf>
    <xf numFmtId="0" fontId="20" fillId="0" borderId="244" xfId="0" applyFont="1" applyBorder="1" applyAlignment="1">
      <alignment horizontal="left" vertical="center"/>
    </xf>
    <xf numFmtId="0" fontId="13" fillId="6" borderId="1094" xfId="0" applyFont="1" applyFill="1" applyBorder="1" applyAlignment="1">
      <alignment horizontal="center" vertical="center" wrapText="1"/>
    </xf>
    <xf numFmtId="0" fontId="85" fillId="0" borderId="173" xfId="0" applyFont="1" applyBorder="1" applyAlignment="1">
      <alignment horizontal="left" vertical="center" wrapText="1"/>
    </xf>
    <xf numFmtId="0" fontId="85" fillId="6" borderId="116" xfId="0" applyFont="1" applyFill="1" applyBorder="1" applyAlignment="1">
      <alignment horizontal="left" vertical="center" wrapText="1"/>
    </xf>
    <xf numFmtId="0" fontId="23" fillId="0" borderId="973" xfId="0" applyFont="1" applyBorder="1" applyAlignment="1">
      <alignment horizontal="left" vertical="center" wrapText="1"/>
    </xf>
    <xf numFmtId="0" fontId="13" fillId="6" borderId="244" xfId="0" applyFont="1" applyFill="1" applyBorder="1" applyAlignment="1">
      <alignment horizontal="left" vertical="center" wrapText="1"/>
    </xf>
    <xf numFmtId="0" fontId="20" fillId="6" borderId="246" xfId="0" applyFont="1" applyFill="1" applyBorder="1" applyAlignment="1">
      <alignment horizontal="left" vertical="center" wrapText="1"/>
    </xf>
    <xf numFmtId="0" fontId="24" fillId="4" borderId="116" xfId="0" applyFont="1" applyFill="1" applyBorder="1" applyAlignment="1">
      <alignment horizontal="left" vertical="center" wrapText="1"/>
    </xf>
    <xf numFmtId="0" fontId="93" fillId="2" borderId="54" xfId="0" applyFont="1" applyFill="1" applyBorder="1" applyAlignment="1">
      <alignment horizontal="center" vertical="center" wrapText="1"/>
    </xf>
    <xf numFmtId="0" fontId="9" fillId="0" borderId="948" xfId="0" applyFont="1" applyBorder="1" applyAlignment="1"/>
    <xf numFmtId="0" fontId="96" fillId="2" borderId="254" xfId="0" applyFont="1" applyFill="1" applyBorder="1" applyAlignment="1">
      <alignment horizontal="center" vertical="center" wrapText="1"/>
    </xf>
    <xf numFmtId="0" fontId="13" fillId="6" borderId="167" xfId="0" applyFont="1" applyFill="1" applyBorder="1" applyAlignment="1">
      <alignment horizontal="center" vertical="center" wrapText="1"/>
    </xf>
    <xf numFmtId="0" fontId="9" fillId="0" borderId="953" xfId="0" applyFont="1" applyBorder="1" applyAlignment="1"/>
    <xf numFmtId="0" fontId="13" fillId="6" borderId="1094" xfId="0" applyFont="1" applyFill="1" applyBorder="1" applyAlignment="1">
      <alignment horizontal="center" vertical="center"/>
    </xf>
    <xf numFmtId="0" fontId="95" fillId="7" borderId="54" xfId="0" applyFont="1" applyFill="1" applyBorder="1" applyAlignment="1">
      <alignment horizontal="center" vertical="center" wrapText="1"/>
    </xf>
    <xf numFmtId="10" fontId="20" fillId="6" borderId="118" xfId="0" applyNumberFormat="1" applyFont="1" applyFill="1" applyBorder="1" applyAlignment="1">
      <alignment horizontal="right" vertical="center"/>
    </xf>
    <xf numFmtId="0" fontId="13" fillId="0" borderId="1127" xfId="0" applyFont="1" applyBorder="1" applyAlignment="1">
      <alignment horizontal="center" vertical="center" wrapText="1"/>
    </xf>
    <xf numFmtId="0" fontId="20" fillId="6" borderId="1127" xfId="0" applyFont="1" applyFill="1" applyBorder="1" applyAlignment="1">
      <alignment horizontal="center" vertical="center" wrapText="1"/>
    </xf>
    <xf numFmtId="166" fontId="23" fillId="0" borderId="954" xfId="0" applyNumberFormat="1" applyFont="1" applyBorder="1" applyAlignment="1">
      <alignment horizontal="right" vertical="center"/>
    </xf>
    <xf numFmtId="166" fontId="26" fillId="6" borderId="954" xfId="0" applyNumberFormat="1" applyFont="1" applyFill="1" applyBorder="1" applyAlignment="1">
      <alignment horizontal="right" vertical="center"/>
    </xf>
    <xf numFmtId="166" fontId="13" fillId="0" borderId="118" xfId="0" applyNumberFormat="1" applyFont="1" applyBorder="1" applyAlignment="1">
      <alignment horizontal="right" vertical="center"/>
    </xf>
    <xf numFmtId="166" fontId="20" fillId="6" borderId="955" xfId="0" applyNumberFormat="1" applyFont="1" applyFill="1" applyBorder="1" applyAlignment="1">
      <alignment horizontal="right" vertical="center"/>
    </xf>
    <xf numFmtId="0" fontId="93" fillId="2" borderId="1017" xfId="0" applyFont="1" applyFill="1" applyBorder="1" applyAlignment="1">
      <alignment horizontal="center" vertical="center" wrapText="1"/>
    </xf>
    <xf numFmtId="0" fontId="93" fillId="2" borderId="1017" xfId="0" applyFont="1" applyFill="1" applyBorder="1" applyAlignment="1">
      <alignment horizontal="center" vertical="center"/>
    </xf>
    <xf numFmtId="0" fontId="94" fillId="2" borderId="850" xfId="0" applyFont="1" applyFill="1" applyBorder="1" applyAlignment="1">
      <alignment horizontal="center" vertical="center" wrapText="1"/>
    </xf>
    <xf numFmtId="0" fontId="9" fillId="0" borderId="950" xfId="0" applyFont="1" applyBorder="1" applyAlignment="1"/>
    <xf numFmtId="0" fontId="93" fillId="2" borderId="850" xfId="0" applyFont="1" applyFill="1" applyBorder="1" applyAlignment="1">
      <alignment horizontal="center" vertical="center" wrapText="1"/>
    </xf>
    <xf numFmtId="0" fontId="9" fillId="0" borderId="951" xfId="0" applyFont="1" applyBorder="1" applyAlignment="1"/>
    <xf numFmtId="0" fontId="30" fillId="4" borderId="54" xfId="0" applyFont="1" applyFill="1" applyBorder="1" applyAlignment="1">
      <alignment horizontal="left" vertical="center" wrapText="1"/>
    </xf>
    <xf numFmtId="0" fontId="97" fillId="6" borderId="54" xfId="0" applyFont="1" applyFill="1" applyBorder="1" applyAlignment="1">
      <alignment horizontal="center" vertical="center" wrapText="1"/>
    </xf>
    <xf numFmtId="10" fontId="13" fillId="0" borderId="118" xfId="0" applyNumberFormat="1" applyFont="1" applyBorder="1" applyAlignment="1">
      <alignment horizontal="right" vertical="center"/>
    </xf>
    <xf numFmtId="0" fontId="85" fillId="6" borderId="173" xfId="0" applyFont="1" applyFill="1" applyBorder="1" applyAlignment="1">
      <alignment horizontal="left" vertical="center" wrapText="1"/>
    </xf>
    <xf numFmtId="0" fontId="13" fillId="6" borderId="116" xfId="0" applyFont="1" applyFill="1" applyBorder="1" applyAlignment="1">
      <alignment horizontal="left" vertical="center"/>
    </xf>
    <xf numFmtId="0" fontId="9" fillId="0" borderId="971" xfId="0" applyFont="1" applyBorder="1" applyAlignment="1"/>
    <xf numFmtId="0" fontId="23" fillId="0" borderId="244" xfId="0" applyFont="1" applyBorder="1" applyAlignment="1">
      <alignment horizontal="left" vertical="center" wrapText="1"/>
    </xf>
    <xf numFmtId="0" fontId="83" fillId="2" borderId="354" xfId="0" applyFont="1" applyFill="1" applyBorder="1" applyAlignment="1">
      <alignment horizontal="center" vertical="center" wrapText="1"/>
    </xf>
    <xf numFmtId="0" fontId="82" fillId="2" borderId="964" xfId="0" applyFont="1" applyFill="1" applyBorder="1" applyAlignment="1">
      <alignment horizontal="center" vertical="center" wrapText="1"/>
    </xf>
    <xf numFmtId="0" fontId="9" fillId="0" borderId="964" xfId="0" applyFont="1" applyBorder="1" applyAlignment="1"/>
    <xf numFmtId="0" fontId="9" fillId="0" borderId="962" xfId="0" applyFont="1" applyBorder="1" applyAlignment="1"/>
    <xf numFmtId="0" fontId="82" fillId="2" borderId="963" xfId="0" applyFont="1" applyFill="1" applyBorder="1" applyAlignment="1">
      <alignment horizontal="center" vertical="center" wrapText="1"/>
    </xf>
    <xf numFmtId="0" fontId="13" fillId="4" borderId="967" xfId="0" applyFont="1" applyFill="1" applyBorder="1" applyAlignment="1">
      <alignment horizontal="left" vertical="center" wrapText="1"/>
    </xf>
    <xf numFmtId="0" fontId="9" fillId="0" borderId="967" xfId="0" applyFont="1" applyBorder="1" applyAlignment="1"/>
    <xf numFmtId="0" fontId="9" fillId="0" borderId="965" xfId="0" applyFont="1" applyBorder="1" applyAlignment="1"/>
    <xf numFmtId="9" fontId="13" fillId="0" borderId="966" xfId="0" applyNumberFormat="1" applyFont="1" applyBorder="1" applyAlignment="1">
      <alignment horizontal="center" vertical="center"/>
    </xf>
    <xf numFmtId="164" fontId="20" fillId="6" borderId="966" xfId="0" applyNumberFormat="1" applyFont="1" applyFill="1" applyBorder="1" applyAlignment="1">
      <alignment horizontal="center" vertical="center"/>
    </xf>
    <xf numFmtId="0" fontId="82" fillId="2" borderId="969" xfId="0" applyFont="1" applyFill="1" applyBorder="1" applyAlignment="1">
      <alignment horizontal="center" vertical="center"/>
    </xf>
    <xf numFmtId="0" fontId="9" fillId="0" borderId="968" xfId="0" applyFont="1" applyBorder="1" applyAlignment="1"/>
    <xf numFmtId="0" fontId="82" fillId="2" borderId="467" xfId="0" applyFont="1" applyFill="1" applyBorder="1" applyAlignment="1">
      <alignment horizontal="center" vertical="center" wrapText="1"/>
    </xf>
    <xf numFmtId="0" fontId="23" fillId="4" borderId="967" xfId="0" applyFont="1" applyFill="1" applyBorder="1" applyAlignment="1">
      <alignment horizontal="left" vertical="center" wrapText="1"/>
    </xf>
    <xf numFmtId="3" fontId="23" fillId="4" borderId="966" xfId="0" applyNumberFormat="1" applyFont="1" applyFill="1" applyBorder="1" applyAlignment="1">
      <alignment horizontal="center" vertical="center"/>
    </xf>
    <xf numFmtId="3" fontId="26" fillId="6" borderId="966" xfId="0" applyNumberFormat="1" applyFont="1" applyFill="1" applyBorder="1" applyAlignment="1">
      <alignment horizontal="center" vertical="center"/>
    </xf>
    <xf numFmtId="9" fontId="13" fillId="0" borderId="970" xfId="0" applyNumberFormat="1" applyFont="1" applyBorder="1" applyAlignment="1">
      <alignment horizontal="center" vertical="center"/>
    </xf>
    <xf numFmtId="164" fontId="20" fillId="6" borderId="970" xfId="0" applyNumberFormat="1" applyFont="1" applyFill="1" applyBorder="1" applyAlignment="1">
      <alignment horizontal="center" vertical="center"/>
    </xf>
    <xf numFmtId="3" fontId="23" fillId="0" borderId="919" xfId="0" applyNumberFormat="1" applyFont="1" applyBorder="1" applyAlignment="1">
      <alignment horizontal="right" vertical="center"/>
    </xf>
    <xf numFmtId="0" fontId="82" fillId="2" borderId="354" xfId="0" applyFont="1" applyFill="1" applyBorder="1" applyAlignment="1">
      <alignment horizontal="center" vertical="center" wrapText="1"/>
    </xf>
    <xf numFmtId="0" fontId="91" fillId="0" borderId="330" xfId="0" applyFont="1" applyBorder="1" applyAlignment="1">
      <alignment horizontal="left" vertical="center" wrapText="1"/>
    </xf>
    <xf numFmtId="9" fontId="13" fillId="0" borderId="331" xfId="0" applyNumberFormat="1" applyFont="1" applyBorder="1" applyAlignment="1">
      <alignment horizontal="right"/>
    </xf>
    <xf numFmtId="0" fontId="9" fillId="0" borderId="932" xfId="0" applyFont="1" applyBorder="1" applyAlignment="1"/>
    <xf numFmtId="9" fontId="20" fillId="0" borderId="931" xfId="0" applyNumberFormat="1" applyFont="1" applyBorder="1" applyAlignment="1">
      <alignment horizontal="right"/>
    </xf>
    <xf numFmtId="0" fontId="9" fillId="0" borderId="933" xfId="0" applyFont="1" applyBorder="1" applyAlignment="1"/>
    <xf numFmtId="9" fontId="20" fillId="0" borderId="897" xfId="0" applyNumberFormat="1" applyFont="1" applyBorder="1" applyAlignment="1">
      <alignment horizontal="right"/>
    </xf>
    <xf numFmtId="0" fontId="9" fillId="0" borderId="934" xfId="0" applyFont="1" applyBorder="1" applyAlignment="1"/>
    <xf numFmtId="0" fontId="9" fillId="0" borderId="938" xfId="0" applyFont="1" applyBorder="1" applyAlignment="1"/>
    <xf numFmtId="0" fontId="9" fillId="0" borderId="944" xfId="0" applyFont="1" applyBorder="1" applyAlignment="1"/>
    <xf numFmtId="0" fontId="9" fillId="0" borderId="939" xfId="0" applyFont="1" applyBorder="1" applyAlignment="1"/>
    <xf numFmtId="0" fontId="9" fillId="0" borderId="1071" xfId="0" applyFont="1" applyBorder="1" applyAlignment="1"/>
    <xf numFmtId="0" fontId="9" fillId="0" borderId="1220" xfId="0" applyFont="1" applyBorder="1" applyAlignment="1"/>
    <xf numFmtId="0" fontId="83" fillId="2" borderId="54" xfId="0" applyFont="1" applyFill="1" applyBorder="1" applyAlignment="1">
      <alignment horizontal="center" vertical="center"/>
    </xf>
    <xf numFmtId="0" fontId="82" fillId="6" borderId="54" xfId="0" applyFont="1" applyFill="1" applyBorder="1" applyAlignment="1">
      <alignment horizontal="center" vertical="center"/>
    </xf>
    <xf numFmtId="0" fontId="13" fillId="6" borderId="940" xfId="0" applyFont="1" applyFill="1" applyBorder="1" applyAlignment="1">
      <alignment horizontal="left" vertical="center"/>
    </xf>
    <xf numFmtId="0" fontId="9" fillId="0" borderId="940" xfId="0" applyFont="1" applyBorder="1" applyAlignment="1"/>
    <xf numFmtId="0" fontId="9" fillId="0" borderId="941" xfId="0" applyFont="1" applyBorder="1" applyAlignment="1"/>
    <xf numFmtId="0" fontId="24" fillId="6" borderId="942" xfId="0" applyFont="1" applyFill="1" applyBorder="1" applyAlignment="1">
      <alignment horizontal="left" vertical="center" wrapText="1"/>
    </xf>
    <xf numFmtId="0" fontId="9" fillId="0" borderId="942" xfId="0" applyFont="1" applyBorder="1" applyAlignment="1"/>
    <xf numFmtId="3" fontId="92" fillId="6" borderId="116" xfId="0" applyNumberFormat="1" applyFont="1" applyFill="1" applyBorder="1" applyAlignment="1">
      <alignment horizontal="left" vertical="center" wrapText="1"/>
    </xf>
    <xf numFmtId="0" fontId="99" fillId="2" borderId="54" xfId="0" applyFont="1" applyFill="1" applyBorder="1" applyAlignment="1">
      <alignment horizontal="center" vertical="center" wrapText="1"/>
    </xf>
    <xf numFmtId="0" fontId="99" fillId="2" borderId="167" xfId="0" applyFont="1" applyFill="1" applyBorder="1" applyAlignment="1">
      <alignment horizontal="center" vertical="center"/>
    </xf>
    <xf numFmtId="0" fontId="100" fillId="2" borderId="167" xfId="0" applyFont="1" applyFill="1" applyBorder="1" applyAlignment="1">
      <alignment horizontal="center" vertical="center"/>
    </xf>
    <xf numFmtId="0" fontId="99" fillId="2" borderId="1102" xfId="0" applyFont="1" applyFill="1" applyBorder="1" applyAlignment="1">
      <alignment horizontal="center" vertical="center"/>
    </xf>
    <xf numFmtId="0" fontId="101" fillId="0" borderId="54" xfId="0" applyFont="1" applyBorder="1" applyAlignment="1">
      <alignment horizontal="left" vertical="center"/>
    </xf>
    <xf numFmtId="0" fontId="99" fillId="2" borderId="396" xfId="0" applyFont="1" applyFill="1" applyBorder="1" applyAlignment="1">
      <alignment horizontal="center" vertical="center"/>
    </xf>
    <xf numFmtId="0" fontId="99" fillId="2" borderId="293" xfId="0" applyFont="1" applyFill="1" applyBorder="1" applyAlignment="1">
      <alignment horizontal="center" vertical="center"/>
    </xf>
    <xf numFmtId="0" fontId="99" fillId="2" borderId="915" xfId="0" applyFont="1" applyFill="1" applyBorder="1" applyAlignment="1">
      <alignment horizontal="center" vertical="center"/>
    </xf>
    <xf numFmtId="0" fontId="101" fillId="6" borderId="116" xfId="0" applyFont="1" applyFill="1" applyBorder="1" applyAlignment="1">
      <alignment horizontal="left" vertical="center"/>
    </xf>
    <xf numFmtId="0" fontId="30" fillId="6" borderId="91" xfId="0" applyFont="1" applyFill="1" applyBorder="1" applyAlignment="1">
      <alignment horizontal="left" vertical="center" wrapText="1"/>
    </xf>
    <xf numFmtId="0" fontId="100" fillId="2" borderId="354" xfId="0" applyFont="1" applyFill="1" applyBorder="1" applyAlignment="1">
      <alignment horizontal="center" vertical="center"/>
    </xf>
    <xf numFmtId="0" fontId="9" fillId="0" borderId="90" xfId="0" applyFont="1" applyBorder="1" applyAlignment="1"/>
    <xf numFmtId="0" fontId="99" fillId="2" borderId="976" xfId="0" applyFont="1" applyFill="1" applyBorder="1" applyAlignment="1">
      <alignment horizontal="center" vertical="center"/>
    </xf>
    <xf numFmtId="0" fontId="9" fillId="0" borderId="977" xfId="0" applyFont="1" applyBorder="1" applyAlignment="1"/>
    <xf numFmtId="0" fontId="100" fillId="2" borderId="976" xfId="0" applyFont="1" applyFill="1" applyBorder="1" applyAlignment="1">
      <alignment horizontal="center" vertical="center"/>
    </xf>
    <xf numFmtId="0" fontId="9" fillId="0" borderId="978" xfId="0" applyFont="1" applyBorder="1" applyAlignment="1"/>
    <xf numFmtId="0" fontId="101" fillId="0" borderId="330" xfId="0" applyFont="1" applyBorder="1" applyAlignment="1">
      <alignment horizontal="left" vertical="center"/>
    </xf>
    <xf numFmtId="0" fontId="99" fillId="2" borderId="54" xfId="0" applyFont="1" applyFill="1" applyBorder="1" applyAlignment="1">
      <alignment horizontal="center" vertical="center"/>
    </xf>
    <xf numFmtId="0" fontId="100" fillId="2" borderId="254" xfId="0" applyFont="1" applyFill="1" applyBorder="1" applyAlignment="1">
      <alignment horizontal="center" vertical="center"/>
    </xf>
    <xf numFmtId="0" fontId="13" fillId="6" borderId="56" xfId="0" applyFont="1" applyFill="1" applyBorder="1" applyAlignment="1">
      <alignment horizontal="left" vertical="center"/>
    </xf>
    <xf numFmtId="0" fontId="9" fillId="0" borderId="979" xfId="0" applyFont="1" applyBorder="1" applyAlignment="1"/>
    <xf numFmtId="0" fontId="99" fillId="2" borderId="105" xfId="0" applyFont="1" applyFill="1" applyBorder="1" applyAlignment="1">
      <alignment horizontal="center" vertical="center"/>
    </xf>
    <xf numFmtId="0" fontId="99" fillId="2" borderId="355" xfId="0" applyFont="1" applyFill="1" applyBorder="1" applyAlignment="1">
      <alignment horizontal="center" vertical="center" wrapText="1"/>
    </xf>
    <xf numFmtId="0" fontId="100" fillId="2" borderId="54" xfId="0" applyFont="1" applyFill="1" applyBorder="1" applyAlignment="1">
      <alignment horizontal="center" vertical="center" wrapText="1"/>
    </xf>
    <xf numFmtId="0" fontId="99" fillId="2" borderId="167" xfId="0" applyFont="1" applyFill="1" applyBorder="1" applyAlignment="1">
      <alignment horizontal="center" vertical="center" wrapText="1"/>
    </xf>
    <xf numFmtId="0" fontId="99" fillId="2" borderId="355" xfId="0" applyFont="1" applyFill="1" applyBorder="1" applyAlignment="1">
      <alignment horizontal="center" vertical="center"/>
    </xf>
    <xf numFmtId="164" fontId="13" fillId="6" borderId="244" xfId="0" applyNumberFormat="1" applyFont="1" applyFill="1" applyBorder="1" applyAlignment="1">
      <alignment horizontal="left" vertical="center"/>
    </xf>
    <xf numFmtId="0" fontId="99" fillId="2" borderId="981" xfId="0" applyFont="1" applyFill="1" applyBorder="1" applyAlignment="1">
      <alignment horizontal="center" vertical="center"/>
    </xf>
    <xf numFmtId="0" fontId="9" fillId="0" borderId="982" xfId="0" applyFont="1" applyBorder="1" applyAlignment="1"/>
    <xf numFmtId="0" fontId="100" fillId="2" borderId="981" xfId="0" applyFont="1" applyFill="1" applyBorder="1" applyAlignment="1">
      <alignment horizontal="center" vertical="center"/>
    </xf>
    <xf numFmtId="0" fontId="20" fillId="6" borderId="996" xfId="0" applyFont="1" applyFill="1" applyBorder="1" applyAlignment="1">
      <alignment horizontal="center" vertical="center" wrapText="1"/>
    </xf>
    <xf numFmtId="0" fontId="20" fillId="6" borderId="997" xfId="0" applyFont="1" applyFill="1" applyBorder="1" applyAlignment="1">
      <alignment horizontal="center" vertical="center" wrapText="1"/>
    </xf>
    <xf numFmtId="0" fontId="9" fillId="0" borderId="998" xfId="0" applyFont="1" applyBorder="1" applyAlignment="1"/>
    <xf numFmtId="0" fontId="9" fillId="0" borderId="999" xfId="0" applyFont="1" applyBorder="1" applyAlignment="1"/>
    <xf numFmtId="0" fontId="9" fillId="0" borderId="1000" xfId="0" applyFont="1" applyBorder="1" applyAlignment="1"/>
    <xf numFmtId="0" fontId="101" fillId="0" borderId="330" xfId="0" applyFont="1" applyBorder="1" applyAlignment="1">
      <alignment horizontal="left" vertical="center" wrapText="1"/>
    </xf>
    <xf numFmtId="0" fontId="101" fillId="6" borderId="116" xfId="0" applyFont="1" applyFill="1" applyBorder="1" applyAlignment="1">
      <alignment horizontal="left" vertical="center" wrapText="1"/>
    </xf>
    <xf numFmtId="0" fontId="100" fillId="2" borderId="986" xfId="0" applyFont="1" applyFill="1" applyBorder="1" applyAlignment="1">
      <alignment horizontal="center" vertical="center" wrapText="1"/>
    </xf>
    <xf numFmtId="0" fontId="9" fillId="0" borderId="990" xfId="0" applyFont="1" applyBorder="1" applyAlignment="1"/>
    <xf numFmtId="0" fontId="9" fillId="0" borderId="987" xfId="0" applyFont="1" applyBorder="1" applyAlignment="1"/>
    <xf numFmtId="0" fontId="9" fillId="0" borderId="988" xfId="0" applyFont="1" applyBorder="1" applyAlignment="1"/>
    <xf numFmtId="0" fontId="20" fillId="6" borderId="301" xfId="0" applyFont="1" applyFill="1" applyBorder="1" applyAlignment="1">
      <alignment horizontal="center" vertical="center" wrapText="1"/>
    </xf>
    <xf numFmtId="0" fontId="9" fillId="0" borderId="991" xfId="0" applyFont="1" applyBorder="1" applyAlignment="1"/>
    <xf numFmtId="0" fontId="20" fillId="6" borderId="992" xfId="0" applyFont="1" applyFill="1" applyBorder="1" applyAlignment="1">
      <alignment horizontal="center" vertical="center" wrapText="1"/>
    </xf>
    <xf numFmtId="0" fontId="9" fillId="0" borderId="993" xfId="0" applyFont="1" applyBorder="1" applyAlignment="1"/>
    <xf numFmtId="0" fontId="9" fillId="0" borderId="994" xfId="0" applyFont="1" applyBorder="1" applyAlignment="1"/>
    <xf numFmtId="0" fontId="9" fillId="0" borderId="995" xfId="0" applyFont="1" applyBorder="1" applyAlignment="1"/>
    <xf numFmtId="0" fontId="20" fillId="6" borderId="1017" xfId="0" applyFont="1" applyFill="1" applyBorder="1" applyAlignment="1">
      <alignment horizontal="center" vertical="center" wrapText="1"/>
    </xf>
    <xf numFmtId="0" fontId="104" fillId="6" borderId="54" xfId="0" applyFont="1" applyFill="1" applyBorder="1" applyAlignment="1">
      <alignment horizontal="center" vertical="center" wrapText="1"/>
    </xf>
    <xf numFmtId="0" fontId="99" fillId="2" borderId="354" xfId="0" applyFont="1" applyFill="1" applyBorder="1" applyAlignment="1">
      <alignment horizontal="center" vertical="center" wrapText="1"/>
    </xf>
    <xf numFmtId="0" fontId="105" fillId="0" borderId="173" xfId="0" applyFont="1" applyBorder="1" applyAlignment="1">
      <alignment horizontal="left" vertical="center" wrapText="1"/>
    </xf>
    <xf numFmtId="0" fontId="101" fillId="0" borderId="116" xfId="0" applyFont="1" applyBorder="1" applyAlignment="1">
      <alignment horizontal="left" vertical="center"/>
    </xf>
    <xf numFmtId="0" fontId="100" fillId="2" borderId="54" xfId="0" applyFont="1" applyFill="1" applyBorder="1" applyAlignment="1">
      <alignment horizontal="center" vertical="center"/>
    </xf>
    <xf numFmtId="0" fontId="18" fillId="5" borderId="54" xfId="0" applyFont="1" applyFill="1" applyBorder="1" applyAlignment="1">
      <alignment horizontal="center" vertical="center"/>
    </xf>
    <xf numFmtId="0" fontId="24" fillId="4" borderId="173" xfId="0" applyFont="1" applyFill="1" applyBorder="1" applyAlignment="1">
      <alignment horizontal="left" vertical="center"/>
    </xf>
    <xf numFmtId="0" fontId="35" fillId="4" borderId="54" xfId="0" applyFont="1" applyFill="1" applyBorder="1" applyAlignment="1">
      <alignment horizontal="center" vertical="center"/>
    </xf>
    <xf numFmtId="0" fontId="101" fillId="6" borderId="173" xfId="0" applyFont="1" applyFill="1" applyBorder="1" applyAlignment="1">
      <alignment horizontal="left" vertical="center" wrapText="1"/>
    </xf>
    <xf numFmtId="0" fontId="119" fillId="2" borderId="54" xfId="0" applyFont="1" applyFill="1" applyBorder="1" applyAlignment="1">
      <alignment horizontal="center" vertical="center"/>
    </xf>
    <xf numFmtId="0" fontId="50" fillId="2" borderId="54" xfId="0" applyFont="1" applyFill="1" applyBorder="1" applyAlignment="1">
      <alignment horizontal="center" vertical="center"/>
    </xf>
    <xf numFmtId="0" fontId="75" fillId="2" borderId="54" xfId="0" applyFont="1" applyFill="1" applyBorder="1" applyAlignment="1">
      <alignment horizontal="center" vertical="center"/>
    </xf>
    <xf numFmtId="0" fontId="86" fillId="2" borderId="54" xfId="0" applyFont="1" applyFill="1" applyBorder="1" applyAlignment="1">
      <alignment horizontal="center" vertical="center"/>
    </xf>
    <xf numFmtId="0" fontId="102" fillId="2" borderId="54" xfId="0" applyFont="1" applyFill="1" applyBorder="1" applyAlignment="1">
      <alignment horizontal="center" vertical="center"/>
    </xf>
    <xf numFmtId="0" fontId="112" fillId="2" borderId="54" xfId="0" applyFont="1" applyFill="1" applyBorder="1" applyAlignment="1">
      <alignment horizontal="center" vertical="center"/>
    </xf>
    <xf numFmtId="0" fontId="119" fillId="2" borderId="54" xfId="0" applyFont="1" applyFill="1" applyBorder="1" applyAlignment="1">
      <alignment horizontal="center" vertical="center" wrapText="1"/>
    </xf>
    <xf numFmtId="0" fontId="13" fillId="3" borderId="54" xfId="0" applyFont="1" applyFill="1" applyBorder="1" applyAlignment="1">
      <alignment horizontal="left" vertical="top" wrapText="1"/>
    </xf>
    <xf numFmtId="166" fontId="13" fillId="0" borderId="1127" xfId="0" applyNumberFormat="1" applyFont="1" applyBorder="1" applyAlignment="1">
      <alignment horizontal="right" vertical="center"/>
    </xf>
    <xf numFmtId="0" fontId="9" fillId="0" borderId="954" xfId="0" applyFont="1" applyBorder="1" applyAlignment="1"/>
    <xf numFmtId="166" fontId="13" fillId="0" borderId="331" xfId="0" applyNumberFormat="1" applyFont="1" applyBorder="1" applyAlignment="1">
      <alignment horizontal="right" vertical="center"/>
    </xf>
    <xf numFmtId="0" fontId="9" fillId="0" borderId="291" xfId="0" applyFont="1" applyBorder="1" applyAlignment="1"/>
    <xf numFmtId="0" fontId="30" fillId="3" borderId="56" xfId="0" applyFont="1" applyFill="1" applyBorder="1" applyAlignment="1">
      <alignment horizontal="left" vertical="center" wrapText="1"/>
    </xf>
    <xf numFmtId="0" fontId="13" fillId="3" borderId="54" xfId="0" applyFont="1" applyFill="1" applyBorder="1" applyAlignment="1">
      <alignment horizontal="left" vertical="center" wrapText="1"/>
    </xf>
    <xf numFmtId="0" fontId="85" fillId="0" borderId="330" xfId="0" applyFont="1" applyBorder="1" applyAlignment="1">
      <alignment horizontal="left" vertical="center"/>
    </xf>
    <xf numFmtId="0" fontId="13" fillId="0" borderId="0" xfId="0" applyFont="1" applyAlignment="1">
      <alignment vertical="center" wrapText="1"/>
    </xf>
    <xf numFmtId="0" fontId="13" fillId="0" borderId="996" xfId="0" applyFont="1" applyBorder="1" applyAlignment="1">
      <alignment horizontal="center" vertical="center" wrapText="1"/>
    </xf>
    <xf numFmtId="0" fontId="13" fillId="0" borderId="1127" xfId="0" applyFont="1" applyBorder="1" applyAlignment="1">
      <alignment horizontal="center" vertical="center"/>
    </xf>
    <xf numFmtId="0" fontId="13" fillId="0" borderId="334" xfId="0" applyFont="1" applyBorder="1" applyAlignment="1">
      <alignment horizontal="center" vertical="center" wrapText="1"/>
    </xf>
    <xf numFmtId="0" fontId="13" fillId="0" borderId="139" xfId="0" applyFont="1" applyBorder="1" applyAlignment="1">
      <alignment horizontal="left" vertical="center"/>
    </xf>
    <xf numFmtId="0" fontId="13" fillId="0" borderId="118" xfId="0" applyFont="1" applyBorder="1" applyAlignment="1">
      <alignment horizontal="left" vertical="center"/>
    </xf>
    <xf numFmtId="0" fontId="13" fillId="0" borderId="115" xfId="0" applyFont="1" applyBorder="1" applyAlignment="1">
      <alignment horizontal="left" vertical="center"/>
    </xf>
    <xf numFmtId="0" fontId="13" fillId="0" borderId="1127" xfId="0" applyFont="1" applyBorder="1" applyAlignment="1">
      <alignment horizontal="left" vertical="center" wrapText="1"/>
    </xf>
    <xf numFmtId="0" fontId="13" fillId="3" borderId="334" xfId="0" applyFont="1" applyFill="1" applyBorder="1" applyAlignment="1">
      <alignment horizontal="center" vertical="center" wrapText="1"/>
    </xf>
    <xf numFmtId="0" fontId="13" fillId="0" borderId="1028" xfId="0" applyFont="1" applyBorder="1" applyAlignment="1">
      <alignment horizontal="center" vertical="center"/>
    </xf>
    <xf numFmtId="0" fontId="13" fillId="3" borderId="1028" xfId="0" applyFont="1" applyFill="1" applyBorder="1" applyAlignment="1">
      <alignment horizontal="center" vertical="center" wrapText="1"/>
    </xf>
    <xf numFmtId="0" fontId="13" fillId="0" borderId="56" xfId="0" applyFont="1" applyBorder="1" applyAlignment="1">
      <alignment horizontal="center" vertical="center" wrapText="1"/>
    </xf>
    <xf numFmtId="0" fontId="9" fillId="0" borderId="1029" xfId="0" applyFont="1" applyBorder="1" applyAlignment="1"/>
    <xf numFmtId="0" fontId="13" fillId="0" borderId="1028" xfId="0" applyFont="1" applyBorder="1" applyAlignment="1">
      <alignment horizontal="center" vertical="center" wrapText="1"/>
    </xf>
    <xf numFmtId="0" fontId="13" fillId="0" borderId="1040" xfId="0" applyFont="1" applyBorder="1" applyAlignment="1">
      <alignment horizontal="center" vertical="center"/>
    </xf>
    <xf numFmtId="0" fontId="9" fillId="0" borderId="1039" xfId="0" applyFont="1" applyBorder="1" applyAlignment="1"/>
    <xf numFmtId="0" fontId="9" fillId="0" borderId="1070" xfId="0" applyFont="1" applyBorder="1" applyAlignment="1"/>
    <xf numFmtId="0" fontId="9" fillId="0" borderId="1038" xfId="0" applyFont="1" applyBorder="1" applyAlignment="1"/>
    <xf numFmtId="0" fontId="9" fillId="0" borderId="1037" xfId="0" applyFont="1" applyBorder="1" applyAlignment="1"/>
    <xf numFmtId="0" fontId="13" fillId="0" borderId="1040" xfId="0" applyFont="1" applyBorder="1" applyAlignment="1">
      <alignment horizontal="center" vertical="center" wrapText="1"/>
    </xf>
    <xf numFmtId="0" fontId="13" fillId="0" borderId="1035" xfId="0" applyFont="1" applyBorder="1" applyAlignment="1">
      <alignment horizontal="center" vertical="center" wrapText="1"/>
    </xf>
    <xf numFmtId="0" fontId="9" fillId="0" borderId="1031" xfId="0" applyFont="1" applyBorder="1" applyAlignment="1"/>
    <xf numFmtId="0" fontId="13" fillId="0" borderId="1032" xfId="0" applyFont="1" applyBorder="1" applyAlignment="1">
      <alignment horizontal="center" vertical="center"/>
    </xf>
    <xf numFmtId="0" fontId="9" fillId="0" borderId="1035" xfId="0" applyFont="1" applyBorder="1" applyAlignment="1"/>
    <xf numFmtId="0" fontId="13" fillId="0" borderId="1032" xfId="0" applyFont="1" applyBorder="1" applyAlignment="1">
      <alignment horizontal="center" vertical="center" wrapText="1"/>
    </xf>
    <xf numFmtId="0" fontId="13" fillId="0" borderId="1033" xfId="0" applyFont="1" applyBorder="1" applyAlignment="1">
      <alignment horizontal="center" vertical="center"/>
    </xf>
    <xf numFmtId="0" fontId="9" fillId="0" borderId="1036" xfId="0" applyFont="1" applyBorder="1" applyAlignment="1"/>
    <xf numFmtId="0" fontId="9" fillId="0" borderId="1034" xfId="0" applyFont="1" applyBorder="1" applyAlignment="1"/>
    <xf numFmtId="0" fontId="13" fillId="0" borderId="167" xfId="0" applyFont="1" applyBorder="1" applyAlignment="1">
      <alignment horizontal="center" vertical="center"/>
    </xf>
    <xf numFmtId="0" fontId="13" fillId="0" borderId="167" xfId="0" applyFont="1" applyBorder="1" applyAlignment="1">
      <alignment horizontal="center" vertical="center" wrapText="1"/>
    </xf>
    <xf numFmtId="0" fontId="13" fillId="0" borderId="0" xfId="0" applyFont="1" applyAlignment="1">
      <alignment horizontal="center" vertical="center" wrapText="1"/>
    </xf>
    <xf numFmtId="0" fontId="13" fillId="3" borderId="956" xfId="0" applyFont="1" applyFill="1" applyBorder="1" applyAlignment="1">
      <alignment horizontal="left" vertical="center" wrapText="1"/>
    </xf>
    <xf numFmtId="0" fontId="13" fillId="3" borderId="1040" xfId="0" applyFont="1" applyFill="1" applyBorder="1" applyAlignment="1">
      <alignment horizontal="center" vertical="center" wrapText="1"/>
    </xf>
    <xf numFmtId="0" fontId="82" fillId="2" borderId="167" xfId="0" applyFont="1" applyFill="1" applyBorder="1" applyAlignment="1">
      <alignment horizontal="center" vertical="center" wrapText="1"/>
    </xf>
    <xf numFmtId="0" fontId="82" fillId="2" borderId="1041" xfId="0" applyFont="1" applyFill="1" applyBorder="1" applyAlignment="1">
      <alignment horizontal="center" vertical="center" wrapText="1"/>
    </xf>
    <xf numFmtId="0" fontId="82" fillId="2" borderId="1043" xfId="0" applyFont="1" applyFill="1" applyBorder="1" applyAlignment="1">
      <alignment horizontal="center" vertical="center" wrapText="1"/>
    </xf>
    <xf numFmtId="166" fontId="13" fillId="0" borderId="139" xfId="0" applyNumberFormat="1" applyFont="1" applyBorder="1" applyAlignment="1">
      <alignment horizontal="right" vertical="center"/>
    </xf>
    <xf numFmtId="0" fontId="9" fillId="0" borderId="126" xfId="0" applyFont="1" applyBorder="1" applyAlignment="1"/>
    <xf numFmtId="0" fontId="9" fillId="0" borderId="129" xfId="0" applyFont="1" applyBorder="1" applyAlignment="1"/>
    <xf numFmtId="166" fontId="23" fillId="0" borderId="115" xfId="0" applyNumberFormat="1" applyFont="1" applyBorder="1" applyAlignment="1">
      <alignment horizontal="right" vertical="center"/>
    </xf>
    <xf numFmtId="0" fontId="9" fillId="0" borderId="132" xfId="0" applyFont="1" applyBorder="1" applyAlignment="1"/>
    <xf numFmtId="0" fontId="65" fillId="0" borderId="0" xfId="0" applyFont="1" applyAlignment="1">
      <alignment horizontal="center" vertical="center" wrapText="1"/>
    </xf>
    <xf numFmtId="166" fontId="13" fillId="0" borderId="896" xfId="0" applyNumberFormat="1" applyFont="1" applyBorder="1" applyAlignment="1">
      <alignment horizontal="right" vertical="center"/>
    </xf>
    <xf numFmtId="166" fontId="13" fillId="0" borderId="955" xfId="0" applyNumberFormat="1" applyFont="1" applyBorder="1" applyAlignment="1">
      <alignment horizontal="right" vertical="center"/>
    </xf>
    <xf numFmtId="10" fontId="13" fillId="0" borderId="955" xfId="0" applyNumberFormat="1" applyFont="1" applyBorder="1" applyAlignment="1">
      <alignment horizontal="right" vertical="center"/>
    </xf>
    <xf numFmtId="9" fontId="13" fillId="0" borderId="1127" xfId="0" applyNumberFormat="1" applyFont="1" applyBorder="1" applyAlignment="1">
      <alignment horizontal="right" vertical="center"/>
    </xf>
    <xf numFmtId="0" fontId="85" fillId="0" borderId="330" xfId="0" applyFont="1" applyBorder="1" applyAlignment="1">
      <alignment horizontal="left" vertical="center" wrapText="1"/>
    </xf>
    <xf numFmtId="0" fontId="82" fillId="2" borderId="355" xfId="0" applyFont="1" applyFill="1" applyBorder="1" applyAlignment="1">
      <alignment horizontal="center" vertical="center" wrapText="1"/>
    </xf>
    <xf numFmtId="0" fontId="13" fillId="0" borderId="116" xfId="0" applyFont="1" applyBorder="1" applyAlignment="1">
      <alignment horizontal="left" vertical="center"/>
    </xf>
    <xf numFmtId="0" fontId="30" fillId="3" borderId="116" xfId="0" applyFont="1" applyFill="1" applyBorder="1" applyAlignment="1">
      <alignment horizontal="left" vertical="center" wrapText="1"/>
    </xf>
    <xf numFmtId="0" fontId="85" fillId="0" borderId="116" xfId="0" applyFont="1" applyBorder="1" applyAlignment="1">
      <alignment horizontal="left" vertical="center" wrapText="1"/>
    </xf>
    <xf numFmtId="3" fontId="85" fillId="0" borderId="116" xfId="0" applyNumberFormat="1" applyFont="1" applyBorder="1" applyAlignment="1">
      <alignment horizontal="left" vertical="center" wrapText="1"/>
    </xf>
    <xf numFmtId="0" fontId="13" fillId="0" borderId="1033" xfId="0" applyFont="1" applyBorder="1" applyAlignment="1">
      <alignment horizontal="center" vertical="center" wrapText="1"/>
    </xf>
    <xf numFmtId="0" fontId="13" fillId="3" borderId="1032" xfId="0" applyFont="1" applyFill="1" applyBorder="1" applyAlignment="1">
      <alignment horizontal="center" vertical="center" wrapText="1"/>
    </xf>
    <xf numFmtId="0" fontId="13" fillId="3" borderId="167" xfId="0" applyFont="1" applyFill="1" applyBorder="1" applyAlignment="1">
      <alignment horizontal="center" vertical="center" wrapText="1"/>
    </xf>
    <xf numFmtId="0" fontId="13" fillId="4" borderId="1040" xfId="0" applyFont="1" applyFill="1" applyBorder="1" applyAlignment="1">
      <alignment horizontal="center" vertical="center" wrapText="1"/>
    </xf>
    <xf numFmtId="0" fontId="9" fillId="0" borderId="391" xfId="0" applyFont="1" applyBorder="1" applyAlignment="1"/>
    <xf numFmtId="0" fontId="9" fillId="0" borderId="1044" xfId="0" applyFont="1" applyBorder="1" applyAlignment="1"/>
    <xf numFmtId="0" fontId="20" fillId="0" borderId="1050" xfId="0" applyFont="1" applyBorder="1" applyAlignment="1"/>
    <xf numFmtId="0" fontId="9" fillId="0" borderId="1050" xfId="0" applyFont="1" applyBorder="1" applyAlignment="1"/>
    <xf numFmtId="0" fontId="9" fillId="0" borderId="1051" xfId="0" applyFont="1" applyBorder="1" applyAlignment="1"/>
    <xf numFmtId="0" fontId="9" fillId="0" borderId="182" xfId="0" applyFont="1" applyBorder="1" applyAlignment="1"/>
    <xf numFmtId="0" fontId="20" fillId="0" borderId="163" xfId="0" applyFont="1" applyBorder="1" applyAlignment="1"/>
    <xf numFmtId="0" fontId="9" fillId="0" borderId="163" xfId="0" applyFont="1" applyBorder="1" applyAlignment="1"/>
    <xf numFmtId="0" fontId="9" fillId="0" borderId="188" xfId="0" applyFont="1" applyBorder="1" applyAlignment="1"/>
    <xf numFmtId="0" fontId="24" fillId="0" borderId="56" xfId="0" applyFont="1" applyBorder="1" applyAlignment="1">
      <alignment vertical="center" wrapText="1"/>
    </xf>
    <xf numFmtId="0" fontId="31" fillId="0" borderId="0" xfId="0" applyFont="1" applyAlignment="1">
      <alignment horizontal="left"/>
    </xf>
    <xf numFmtId="0" fontId="20" fillId="0" borderId="0" xfId="0" applyFont="1" applyAlignment="1">
      <alignment wrapText="1"/>
    </xf>
    <xf numFmtId="0" fontId="61" fillId="3" borderId="54" xfId="0" applyFont="1" applyFill="1" applyBorder="1" applyAlignment="1">
      <alignment horizontal="center"/>
    </xf>
    <xf numFmtId="0" fontId="83" fillId="2" borderId="173" xfId="0" applyFont="1" applyFill="1" applyBorder="1" applyAlignment="1"/>
    <xf numFmtId="0" fontId="92" fillId="0" borderId="330" xfId="0" applyFont="1" applyBorder="1" applyAlignment="1"/>
    <xf numFmtId="0" fontId="92" fillId="0" borderId="116" xfId="0" applyFont="1" applyBorder="1" applyAlignment="1"/>
    <xf numFmtId="0" fontId="83" fillId="2" borderId="54" xfId="0" applyFont="1" applyFill="1" applyBorder="1" applyAlignment="1">
      <alignment wrapText="1"/>
    </xf>
    <xf numFmtId="0" fontId="26" fillId="0" borderId="163" xfId="0" applyFont="1" applyBorder="1" applyAlignment="1"/>
    <xf numFmtId="0" fontId="20" fillId="0" borderId="921" xfId="0" applyFont="1" applyBorder="1" applyAlignment="1"/>
    <xf numFmtId="0" fontId="9" fillId="0" borderId="156" xfId="0" applyFont="1" applyBorder="1" applyAlignment="1"/>
    <xf numFmtId="0" fontId="83" fillId="2" borderId="355" xfId="0" applyFont="1" applyFill="1" applyBorder="1" applyAlignment="1">
      <alignment horizontal="right"/>
    </xf>
    <xf numFmtId="0" fontId="83" fillId="2" borderId="167" xfId="0" applyFont="1" applyFill="1" applyBorder="1" applyAlignment="1"/>
    <xf numFmtId="0" fontId="20" fillId="0" borderId="1045" xfId="0" applyFont="1" applyBorder="1" applyAlignment="1"/>
    <xf numFmtId="0" fontId="9" fillId="0" borderId="1045" xfId="0" applyFont="1" applyBorder="1" applyAlignment="1"/>
    <xf numFmtId="0" fontId="9" fillId="0" borderId="1046" xfId="0" applyFont="1" applyBorder="1" applyAlignment="1"/>
    <xf numFmtId="0" fontId="20" fillId="0" borderId="486" xfId="0" applyFont="1" applyBorder="1" applyAlignment="1">
      <alignment wrapText="1"/>
    </xf>
    <xf numFmtId="0" fontId="9" fillId="0" borderId="1047" xfId="0" applyFont="1" applyBorder="1" applyAlignment="1"/>
    <xf numFmtId="0" fontId="9" fillId="0" borderId="181" xfId="0" applyFont="1" applyBorder="1" applyAlignment="1"/>
    <xf numFmtId="0" fontId="26" fillId="0" borderId="486" xfId="0" applyFont="1" applyBorder="1" applyAlignment="1"/>
    <xf numFmtId="0" fontId="33" fillId="0" borderId="163" xfId="0" applyFont="1" applyBorder="1" applyAlignment="1"/>
    <xf numFmtId="0" fontId="24" fillId="0" borderId="56" xfId="0" applyFont="1" applyBorder="1" applyAlignment="1">
      <alignment wrapText="1"/>
    </xf>
    <xf numFmtId="0" fontId="122" fillId="0" borderId="0" xfId="0" applyFont="1" applyAlignment="1">
      <alignment wrapText="1"/>
    </xf>
    <xf numFmtId="0" fontId="83" fillId="2" borderId="167" xfId="0" applyFont="1" applyFill="1" applyBorder="1" applyAlignment="1">
      <alignment horizontal="right"/>
    </xf>
    <xf numFmtId="0" fontId="83" fillId="2" borderId="54" xfId="0" applyFont="1" applyFill="1" applyBorder="1" applyAlignment="1"/>
    <xf numFmtId="0" fontId="123" fillId="2" borderId="54" xfId="0" applyFont="1" applyFill="1" applyBorder="1" applyAlignment="1">
      <alignment horizontal="right"/>
    </xf>
    <xf numFmtId="0" fontId="83" fillId="2" borderId="354" xfId="0" applyFont="1" applyFill="1" applyBorder="1" applyAlignment="1"/>
    <xf numFmtId="0" fontId="20" fillId="0" borderId="330" xfId="0" applyFont="1" applyBorder="1" applyAlignment="1"/>
    <xf numFmtId="0" fontId="83" fillId="2" borderId="54" xfId="0" applyFont="1" applyFill="1" applyBorder="1" applyAlignment="1">
      <alignment horizontal="right"/>
    </xf>
    <xf numFmtId="0" fontId="26" fillId="0" borderId="157" xfId="0" applyFont="1" applyBorder="1" applyAlignment="1"/>
    <xf numFmtId="0" fontId="31" fillId="3" borderId="56" xfId="0" applyFont="1" applyFill="1" applyBorder="1" applyAlignment="1">
      <alignment horizontal="center" vertical="center" wrapText="1"/>
    </xf>
    <xf numFmtId="0" fontId="124" fillId="3" borderId="54" xfId="0" applyFont="1" applyFill="1" applyBorder="1" applyAlignment="1">
      <alignment horizontal="center" vertical="center" wrapText="1"/>
    </xf>
    <xf numFmtId="0" fontId="20" fillId="3" borderId="1059" xfId="0" applyFont="1" applyFill="1" applyBorder="1" applyAlignment="1"/>
    <xf numFmtId="0" fontId="9" fillId="0" borderId="1062" xfId="0" applyFont="1" applyBorder="1" applyAlignment="1"/>
    <xf numFmtId="0" fontId="20" fillId="3" borderId="1060" xfId="0" applyFont="1" applyFill="1" applyBorder="1" applyAlignment="1"/>
    <xf numFmtId="0" fontId="9" fillId="0" borderId="1063" xfId="0" applyFont="1" applyBorder="1" applyAlignment="1"/>
    <xf numFmtId="0" fontId="26" fillId="3" borderId="1061" xfId="0" applyFont="1" applyFill="1" applyBorder="1" applyAlignment="1"/>
    <xf numFmtId="0" fontId="9" fillId="0" borderId="1065" xfId="0" applyFont="1" applyBorder="1" applyAlignment="1"/>
    <xf numFmtId="0" fontId="26" fillId="0" borderId="1061" xfId="0" applyFont="1" applyBorder="1" applyAlignment="1"/>
    <xf numFmtId="0" fontId="63" fillId="3" borderId="54" xfId="0" applyFont="1" applyFill="1" applyBorder="1" applyAlignment="1">
      <alignment horizontal="center" vertical="center" wrapText="1"/>
    </xf>
    <xf numFmtId="0" fontId="83" fillId="2" borderId="355" xfId="0" applyFont="1" applyFill="1" applyBorder="1" applyAlignment="1"/>
    <xf numFmtId="0" fontId="92" fillId="0" borderId="330" xfId="0" applyFont="1" applyBorder="1" applyAlignment="1">
      <alignment wrapText="1"/>
    </xf>
    <xf numFmtId="0" fontId="92" fillId="0" borderId="116" xfId="0" applyFont="1" applyBorder="1" applyAlignment="1">
      <alignment wrapText="1"/>
    </xf>
    <xf numFmtId="0" fontId="19" fillId="5" borderId="54" xfId="0" applyFont="1" applyFill="1" applyBorder="1" applyAlignment="1">
      <alignment vertical="center" wrapText="1"/>
    </xf>
    <xf numFmtId="0" fontId="20" fillId="3" borderId="334" xfId="0" applyFont="1" applyFill="1" applyBorder="1" applyAlignment="1">
      <alignment horizontal="center" vertical="center" wrapText="1"/>
    </xf>
    <xf numFmtId="0" fontId="63" fillId="3" borderId="56" xfId="0" applyFont="1" applyFill="1" applyBorder="1" applyAlignment="1">
      <alignment horizontal="center" vertical="center" wrapText="1"/>
    </xf>
    <xf numFmtId="0" fontId="20" fillId="0" borderId="1045" xfId="0" applyFont="1" applyBorder="1" applyAlignment="1">
      <alignment wrapText="1"/>
    </xf>
    <xf numFmtId="0" fontId="20" fillId="0" borderId="157" xfId="0" applyFont="1" applyBorder="1" applyAlignment="1">
      <alignment wrapText="1"/>
    </xf>
    <xf numFmtId="0" fontId="20" fillId="0" borderId="163" xfId="0" applyFont="1" applyBorder="1" applyAlignment="1">
      <alignment wrapText="1"/>
    </xf>
    <xf numFmtId="0" fontId="24" fillId="0" borderId="116" xfId="0" applyFont="1" applyBorder="1" applyAlignment="1">
      <alignment wrapText="1"/>
    </xf>
    <xf numFmtId="0" fontId="77" fillId="3" borderId="54" xfId="0" applyFont="1" applyFill="1" applyBorder="1" applyAlignment="1">
      <alignment horizontal="center"/>
    </xf>
    <xf numFmtId="0" fontId="20" fillId="0" borderId="921" xfId="0" applyFont="1" applyBorder="1" applyAlignment="1">
      <alignment wrapText="1"/>
    </xf>
    <xf numFmtId="0" fontId="20" fillId="0" borderId="486" xfId="0" applyFont="1" applyBorder="1" applyAlignment="1"/>
    <xf numFmtId="0" fontId="13" fillId="4" borderId="334" xfId="0" applyFont="1" applyFill="1" applyBorder="1" applyAlignment="1">
      <alignment horizontal="center" vertical="center" wrapText="1"/>
    </xf>
    <xf numFmtId="0" fontId="20" fillId="4" borderId="334" xfId="0" applyFont="1" applyFill="1" applyBorder="1" applyAlignment="1">
      <alignment horizontal="center" vertical="center" wrapText="1"/>
    </xf>
    <xf numFmtId="0" fontId="83" fillId="2" borderId="1041" xfId="0" applyFont="1" applyFill="1" applyBorder="1" applyAlignment="1">
      <alignment wrapText="1"/>
    </xf>
    <xf numFmtId="0" fontId="9" fillId="0" borderId="1067" xfId="0" applyFont="1" applyBorder="1" applyAlignment="1"/>
    <xf numFmtId="0" fontId="83" fillId="2" borderId="354" xfId="0" applyFont="1" applyFill="1" applyBorder="1" applyAlignment="1">
      <alignment wrapText="1"/>
    </xf>
    <xf numFmtId="10" fontId="20" fillId="0" borderId="1076" xfId="0" applyNumberFormat="1" applyFont="1" applyBorder="1" applyAlignment="1">
      <alignment horizontal="right"/>
    </xf>
    <xf numFmtId="0" fontId="9" fillId="0" borderId="1077" xfId="0" applyFont="1" applyBorder="1" applyAlignment="1"/>
    <xf numFmtId="0" fontId="20" fillId="0" borderId="921" xfId="0" applyFont="1" applyBorder="1" applyAlignment="1">
      <alignment horizontal="right" vertical="center" wrapText="1"/>
    </xf>
    <xf numFmtId="0" fontId="20" fillId="0" borderId="1078" xfId="0" applyFont="1" applyBorder="1" applyAlignment="1">
      <alignment horizontal="right" vertical="center" wrapText="1"/>
    </xf>
    <xf numFmtId="0" fontId="9" fillId="0" borderId="1079" xfId="0" applyFont="1" applyBorder="1" applyAlignment="1"/>
    <xf numFmtId="0" fontId="20" fillId="0" borderId="1078" xfId="0" applyFont="1" applyBorder="1" applyAlignment="1">
      <alignment horizontal="center" wrapText="1"/>
    </xf>
    <xf numFmtId="0" fontId="20" fillId="0" borderId="920" xfId="0" applyFont="1" applyBorder="1" applyAlignment="1"/>
    <xf numFmtId="0" fontId="9" fillId="0" borderId="1068" xfId="0" applyFont="1" applyBorder="1" applyAlignment="1"/>
    <xf numFmtId="4" fontId="20" fillId="0" borderId="920" xfId="0" applyNumberFormat="1" applyFont="1" applyBorder="1" applyAlignment="1"/>
    <xf numFmtId="0" fontId="83" fillId="2" borderId="1070" xfId="0" applyFont="1" applyFill="1" applyBorder="1" applyAlignment="1">
      <alignment horizontal="right"/>
    </xf>
    <xf numFmtId="0" fontId="9" fillId="0" borderId="1072" xfId="0" applyFont="1" applyBorder="1" applyAlignment="1"/>
    <xf numFmtId="0" fontId="9" fillId="0" borderId="1073" xfId="0" applyFont="1" applyBorder="1" applyAlignment="1"/>
    <xf numFmtId="0" fontId="20" fillId="0" borderId="169" xfId="0" applyFont="1" applyBorder="1" applyAlignment="1">
      <alignment horizontal="right"/>
    </xf>
    <xf numFmtId="4" fontId="20" fillId="0" borderId="1074" xfId="0" applyNumberFormat="1" applyFont="1" applyBorder="1" applyAlignment="1">
      <alignment horizontal="right"/>
    </xf>
    <xf numFmtId="0" fontId="9" fillId="0" borderId="1075" xfId="0" applyFont="1" applyBorder="1" applyAlignment="1"/>
    <xf numFmtId="0" fontId="20" fillId="0" borderId="920" xfId="0" applyFont="1" applyBorder="1" applyAlignment="1">
      <alignment horizontal="right"/>
    </xf>
    <xf numFmtId="0" fontId="20" fillId="0" borderId="1076" xfId="0" applyFont="1" applyBorder="1" applyAlignment="1">
      <alignment horizontal="right"/>
    </xf>
    <xf numFmtId="10" fontId="20" fillId="0" borderId="920" xfId="0" applyNumberFormat="1" applyFont="1" applyBorder="1" applyAlignment="1">
      <alignment horizontal="right"/>
    </xf>
    <xf numFmtId="0" fontId="20" fillId="0" borderId="187" xfId="0" applyFont="1" applyBorder="1" applyAlignment="1"/>
    <xf numFmtId="0" fontId="77" fillId="3" borderId="54" xfId="0" applyFont="1" applyFill="1" applyBorder="1" applyAlignment="1">
      <alignment horizontal="center" vertical="center" wrapText="1"/>
    </xf>
    <xf numFmtId="0" fontId="9" fillId="0" borderId="1057" xfId="0" applyFont="1" applyBorder="1" applyAlignment="1"/>
    <xf numFmtId="0" fontId="20" fillId="0" borderId="996" xfId="0" applyFont="1" applyBorder="1" applyAlignment="1">
      <alignment wrapText="1"/>
    </xf>
    <xf numFmtId="0" fontId="20" fillId="0" borderId="169" xfId="0" applyFont="1" applyBorder="1" applyAlignment="1"/>
    <xf numFmtId="0" fontId="9" fillId="0" borderId="1053" xfId="0" applyFont="1" applyBorder="1" applyAlignment="1"/>
    <xf numFmtId="4" fontId="26" fillId="0" borderId="1069" xfId="0" applyNumberFormat="1" applyFont="1" applyBorder="1" applyAlignment="1"/>
    <xf numFmtId="0" fontId="20" fillId="0" borderId="1059" xfId="0" applyFont="1" applyBorder="1" applyAlignment="1"/>
    <xf numFmtId="0" fontId="20" fillId="0" borderId="1060" xfId="0" applyFont="1" applyBorder="1" applyAlignment="1"/>
    <xf numFmtId="3" fontId="20" fillId="0" borderId="1060" xfId="0" applyNumberFormat="1" applyFont="1" applyBorder="1" applyAlignment="1"/>
    <xf numFmtId="3" fontId="26" fillId="0" borderId="1061" xfId="0" applyNumberFormat="1" applyFont="1" applyBorder="1" applyAlignment="1"/>
    <xf numFmtId="3" fontId="20" fillId="3" borderId="1060" xfId="0" applyNumberFormat="1" applyFont="1" applyFill="1" applyBorder="1" applyAlignment="1"/>
    <xf numFmtId="3" fontId="26" fillId="3" borderId="1061" xfId="0" applyNumberFormat="1" applyFont="1" applyFill="1" applyBorder="1" applyAlignment="1"/>
    <xf numFmtId="0" fontId="125" fillId="0" borderId="330" xfId="0" applyFont="1" applyBorder="1" applyAlignment="1">
      <alignment wrapText="1"/>
    </xf>
    <xf numFmtId="0" fontId="24" fillId="0" borderId="116" xfId="0" applyFont="1" applyBorder="1" applyAlignment="1"/>
    <xf numFmtId="0" fontId="83" fillId="2" borderId="355" xfId="0" applyFont="1" applyFill="1" applyBorder="1" applyAlignment="1">
      <alignment wrapText="1"/>
    </xf>
    <xf numFmtId="9" fontId="20" fillId="0" borderId="355" xfId="0" applyNumberFormat="1" applyFont="1" applyBorder="1" applyAlignment="1"/>
    <xf numFmtId="0" fontId="9" fillId="0" borderId="172" xfId="0" applyFont="1" applyBorder="1" applyAlignment="1"/>
    <xf numFmtId="9" fontId="20" fillId="0" borderId="167" xfId="0" applyNumberFormat="1" applyFont="1" applyBorder="1" applyAlignment="1"/>
    <xf numFmtId="0" fontId="92" fillId="0" borderId="173" xfId="0" applyFont="1" applyBorder="1" applyAlignment="1">
      <alignment wrapText="1"/>
    </xf>
    <xf numFmtId="0" fontId="20" fillId="0" borderId="116" xfId="0" applyFont="1" applyBorder="1" applyAlignment="1"/>
    <xf numFmtId="0" fontId="63" fillId="3" borderId="54" xfId="0" applyFont="1" applyFill="1" applyBorder="1" applyAlignment="1">
      <alignment horizontal="center" vertical="center"/>
    </xf>
    <xf numFmtId="0" fontId="111" fillId="2" borderId="167" xfId="0" applyFont="1" applyFill="1" applyBorder="1" applyAlignment="1">
      <alignment horizontal="center" vertical="center"/>
    </xf>
    <xf numFmtId="0" fontId="9" fillId="0" borderId="11" xfId="0" applyFont="1" applyBorder="1" applyAlignment="1"/>
    <xf numFmtId="0" fontId="35" fillId="0" borderId="0" xfId="0" applyFont="1" applyAlignment="1">
      <alignment horizontal="left" vertical="center" wrapText="1"/>
    </xf>
    <xf numFmtId="0" fontId="111" fillId="2" borderId="54" xfId="0" applyFont="1" applyFill="1" applyBorder="1" applyAlignment="1">
      <alignment horizontal="center" vertical="center" wrapText="1"/>
    </xf>
    <xf numFmtId="0" fontId="117" fillId="0" borderId="330" xfId="0" applyFont="1" applyBorder="1" applyAlignment="1">
      <alignment horizontal="left" vertical="center" wrapText="1"/>
    </xf>
    <xf numFmtId="0" fontId="13" fillId="0" borderId="0" xfId="0" applyFont="1" applyAlignment="1">
      <alignment vertical="center"/>
    </xf>
    <xf numFmtId="0" fontId="113" fillId="0" borderId="116" xfId="0" applyFont="1" applyBorder="1" applyAlignment="1">
      <alignment horizontal="left" vertical="center"/>
    </xf>
    <xf numFmtId="0" fontId="113" fillId="0" borderId="330" xfId="0" applyFont="1" applyBorder="1" applyAlignment="1">
      <alignment horizontal="left" vertical="center" wrapText="1"/>
    </xf>
    <xf numFmtId="0" fontId="113" fillId="0" borderId="116" xfId="0" applyFont="1" applyBorder="1" applyAlignment="1">
      <alignment horizontal="left" vertical="center" wrapText="1"/>
    </xf>
    <xf numFmtId="0" fontId="109" fillId="2" borderId="54" xfId="0" applyFont="1" applyFill="1" applyBorder="1" applyAlignment="1">
      <alignment horizontal="center" vertical="center" wrapText="1"/>
    </xf>
    <xf numFmtId="0" fontId="109" fillId="2" borderId="167" xfId="0" applyFont="1" applyFill="1" applyBorder="1" applyAlignment="1">
      <alignment horizontal="center" vertical="center"/>
    </xf>
    <xf numFmtId="0" fontId="110" fillId="0" borderId="173" xfId="0" applyFont="1" applyBorder="1" applyAlignment="1">
      <alignment horizontal="left" vertical="center"/>
    </xf>
    <xf numFmtId="0" fontId="110" fillId="0" borderId="116" xfId="0" applyFont="1" applyBorder="1" applyAlignment="1">
      <alignment horizontal="left" vertical="center"/>
    </xf>
    <xf numFmtId="0" fontId="111" fillId="2" borderId="354" xfId="0" applyFont="1" applyFill="1" applyBorder="1" applyAlignment="1">
      <alignment horizontal="center" vertical="center"/>
    </xf>
    <xf numFmtId="0" fontId="20" fillId="6" borderId="330" xfId="0" applyFont="1" applyFill="1" applyBorder="1" applyAlignment="1">
      <alignment horizontal="left" vertical="center"/>
    </xf>
    <xf numFmtId="0" fontId="114" fillId="0" borderId="173" xfId="0" applyFont="1" applyBorder="1" applyAlignment="1">
      <alignment horizontal="left" vertical="center"/>
    </xf>
    <xf numFmtId="0" fontId="85" fillId="6" borderId="116" xfId="0" applyFont="1" applyFill="1" applyBorder="1" applyAlignment="1">
      <alignment horizontal="center" vertical="center"/>
    </xf>
    <xf numFmtId="0" fontId="114" fillId="6" borderId="116" xfId="0" applyFont="1" applyFill="1" applyBorder="1" applyAlignment="1">
      <alignment horizontal="left" vertical="center"/>
    </xf>
    <xf numFmtId="0" fontId="109" fillId="2" borderId="355" xfId="0" applyFont="1" applyFill="1" applyBorder="1" applyAlignment="1">
      <alignment horizontal="center" vertical="center"/>
    </xf>
    <xf numFmtId="0" fontId="110" fillId="0" borderId="330" xfId="0" applyFont="1" applyBorder="1" applyAlignment="1">
      <alignment horizontal="left" vertical="center"/>
    </xf>
    <xf numFmtId="0" fontId="110" fillId="6" borderId="116" xfId="0" applyFont="1" applyFill="1" applyBorder="1" applyAlignment="1">
      <alignment horizontal="left" vertical="center"/>
    </xf>
    <xf numFmtId="0" fontId="109" fillId="2" borderId="167" xfId="0" applyFont="1" applyFill="1" applyBorder="1" applyAlignment="1">
      <alignment horizontal="center" vertical="center" wrapText="1"/>
    </xf>
    <xf numFmtId="0" fontId="109" fillId="2" borderId="355" xfId="0" applyFont="1" applyFill="1" applyBorder="1" applyAlignment="1">
      <alignment horizontal="center" vertical="center" wrapText="1"/>
    </xf>
    <xf numFmtId="0" fontId="23" fillId="6" borderId="193" xfId="0" applyFont="1" applyFill="1" applyBorder="1" applyAlignment="1">
      <alignment horizontal="left" vertical="center"/>
    </xf>
    <xf numFmtId="0" fontId="18" fillId="5" borderId="54" xfId="0" applyFont="1" applyFill="1" applyBorder="1" applyAlignment="1">
      <alignment horizontal="left" vertical="center"/>
    </xf>
    <xf numFmtId="0" fontId="112" fillId="2" borderId="167" xfId="0" applyFont="1" applyFill="1" applyBorder="1" applyAlignment="1">
      <alignment horizontal="center" vertical="center"/>
    </xf>
    <xf numFmtId="0" fontId="7" fillId="2" borderId="167" xfId="0" applyFont="1" applyFill="1" applyBorder="1" applyAlignment="1">
      <alignment horizontal="center" vertical="center"/>
    </xf>
    <xf numFmtId="0" fontId="116" fillId="2" borderId="167" xfId="0" applyFont="1" applyFill="1" applyBorder="1" applyAlignment="1">
      <alignment horizontal="center" vertical="center"/>
    </xf>
    <xf numFmtId="0" fontId="116" fillId="2" borderId="54" xfId="0" applyFont="1" applyFill="1" applyBorder="1" applyAlignment="1">
      <alignment horizontal="center" vertical="center" wrapText="1"/>
    </xf>
    <xf numFmtId="0" fontId="116" fillId="2" borderId="167" xfId="0" applyFont="1" applyFill="1" applyBorder="1" applyAlignment="1">
      <alignment horizontal="center" vertical="center" wrapText="1"/>
    </xf>
    <xf numFmtId="0" fontId="10" fillId="6" borderId="54" xfId="0" applyFont="1" applyFill="1" applyBorder="1" applyAlignment="1">
      <alignment vertical="center"/>
    </xf>
    <xf numFmtId="0" fontId="111" fillId="2" borderId="54" xfId="0" applyFont="1" applyFill="1" applyBorder="1" applyAlignment="1">
      <alignment horizontal="center" vertical="center"/>
    </xf>
    <xf numFmtId="0" fontId="113" fillId="6" borderId="330" xfId="0" applyFont="1" applyFill="1" applyBorder="1" applyAlignment="1">
      <alignment horizontal="left" vertical="center" wrapText="1"/>
    </xf>
    <xf numFmtId="0" fontId="113" fillId="6" borderId="116" xfId="0" applyFont="1" applyFill="1" applyBorder="1" applyAlignment="1">
      <alignment horizontal="left" vertical="center" wrapText="1"/>
    </xf>
    <xf numFmtId="0" fontId="29" fillId="0" borderId="193" xfId="0" applyFont="1" applyBorder="1" applyAlignment="1">
      <alignment horizontal="left" vertical="center"/>
    </xf>
    <xf numFmtId="0" fontId="24" fillId="6" borderId="54" xfId="0" applyFont="1" applyFill="1" applyBorder="1" applyAlignment="1">
      <alignment horizontal="left" vertical="center"/>
    </xf>
    <xf numFmtId="0" fontId="1" fillId="6" borderId="54" xfId="0" applyFont="1" applyFill="1" applyBorder="1" applyAlignment="1">
      <alignment horizontal="center" vertical="center"/>
    </xf>
    <xf numFmtId="0" fontId="237" fillId="19" borderId="1201" xfId="1" applyFont="1" applyFill="1" applyBorder="1" applyAlignment="1"/>
    <xf numFmtId="0" fontId="237" fillId="19" borderId="1200" xfId="1" applyFont="1" applyFill="1" applyBorder="1" applyAlignment="1"/>
    <xf numFmtId="0" fontId="237" fillId="19" borderId="1217" xfId="1" applyFont="1" applyFill="1" applyBorder="1" applyAlignment="1"/>
    <xf numFmtId="0" fontId="237" fillId="19" borderId="1216" xfId="2" applyFont="1" applyFill="1" applyBorder="1" applyAlignment="1">
      <alignment horizontal="left" vertical="center"/>
    </xf>
    <xf numFmtId="0" fontId="237" fillId="19" borderId="1200" xfId="2" applyFont="1" applyFill="1" applyBorder="1" applyAlignment="1">
      <alignment horizontal="left" vertical="center"/>
    </xf>
    <xf numFmtId="0" fontId="237" fillId="19" borderId="1216" xfId="1" applyFont="1" applyFill="1" applyBorder="1" applyAlignment="1">
      <alignment horizontal="left" vertical="center"/>
    </xf>
    <xf numFmtId="0" fontId="237" fillId="19" borderId="1200" xfId="1" applyFont="1" applyFill="1" applyBorder="1" applyAlignment="1">
      <alignment horizontal="left" vertical="center"/>
    </xf>
    <xf numFmtId="0" fontId="130" fillId="2" borderId="54" xfId="0" applyFont="1" applyFill="1" applyBorder="1" applyAlignment="1">
      <alignment horizontal="left" vertical="center"/>
    </xf>
    <xf numFmtId="0" fontId="130" fillId="2" borderId="354" xfId="0" applyFont="1" applyFill="1" applyBorder="1" applyAlignment="1">
      <alignment horizontal="left" vertical="center"/>
    </xf>
    <xf numFmtId="0" fontId="128" fillId="0" borderId="1083" xfId="0" applyFont="1" applyBorder="1" applyAlignment="1">
      <alignment horizontal="left" vertical="center" wrapText="1"/>
    </xf>
    <xf numFmtId="0" fontId="9" fillId="0" borderId="1083" xfId="0" applyFont="1" applyBorder="1" applyAlignment="1"/>
    <xf numFmtId="0" fontId="9" fillId="0" borderId="1084" xfId="0" applyFont="1" applyBorder="1" applyAlignment="1"/>
    <xf numFmtId="0" fontId="9" fillId="0" borderId="1086" xfId="0" applyFont="1" applyBorder="1" applyAlignment="1"/>
    <xf numFmtId="0" fontId="9" fillId="0" borderId="1087" xfId="0" applyFont="1" applyBorder="1" applyAlignment="1"/>
    <xf numFmtId="0" fontId="9" fillId="0" borderId="1088" xfId="0" applyFont="1" applyBorder="1" applyAlignment="1"/>
    <xf numFmtId="0" fontId="237" fillId="19" borderId="1214" xfId="1" applyFont="1" applyFill="1" applyBorder="1" applyAlignment="1">
      <alignment horizontal="left" vertical="center"/>
    </xf>
    <xf numFmtId="0" fontId="237" fillId="19" borderId="1215" xfId="1" applyFont="1" applyFill="1" applyBorder="1" applyAlignment="1">
      <alignment horizontal="left" vertical="center"/>
    </xf>
    <xf numFmtId="0" fontId="128" fillId="0" borderId="1192" xfId="0" applyFont="1" applyBorder="1" applyAlignment="1">
      <alignment horizontal="left" vertical="center"/>
    </xf>
    <xf numFmtId="0" fontId="9" fillId="0" borderId="1193" xfId="0" applyFont="1" applyBorder="1" applyAlignment="1"/>
    <xf numFmtId="0" fontId="9" fillId="0" borderId="1194" xfId="0" applyFont="1" applyBorder="1" applyAlignment="1"/>
    <xf numFmtId="0" fontId="0" fillId="0" borderId="1195" xfId="0" applyBorder="1" applyAlignment="1"/>
    <xf numFmtId="0" fontId="0" fillId="0" borderId="1196" xfId="0" applyBorder="1" applyAlignment="1"/>
    <xf numFmtId="0" fontId="0" fillId="0" borderId="1197" xfId="0" applyBorder="1" applyAlignment="1"/>
    <xf numFmtId="0" fontId="0" fillId="0" borderId="1198" xfId="0" applyBorder="1" applyAlignment="1"/>
    <xf numFmtId="0" fontId="0" fillId="0" borderId="1199" xfId="0" applyBorder="1" applyAlignment="1"/>
    <xf numFmtId="0" fontId="237" fillId="19" borderId="490" xfId="1" applyFont="1" applyFill="1" applyBorder="1" applyAlignment="1"/>
    <xf numFmtId="0" fontId="128" fillId="0" borderId="54" xfId="0" applyFont="1" applyBorder="1" applyAlignment="1">
      <alignment horizontal="left" vertical="center" wrapText="1"/>
    </xf>
    <xf numFmtId="0" fontId="237" fillId="19" borderId="1202" xfId="1" applyFont="1" applyFill="1" applyBorder="1" applyAlignment="1"/>
    <xf numFmtId="0" fontId="128" fillId="0" borderId="1091" xfId="0" applyFont="1" applyBorder="1" applyAlignment="1">
      <alignment horizontal="left" vertical="center" wrapText="1"/>
    </xf>
    <xf numFmtId="0" fontId="9" fillId="0" borderId="1091" xfId="0" applyFont="1" applyBorder="1" applyAlignment="1"/>
    <xf numFmtId="0" fontId="128" fillId="0" borderId="1093" xfId="0" applyFont="1" applyBorder="1" applyAlignment="1">
      <alignment horizontal="left" vertical="center" wrapText="1"/>
    </xf>
    <xf numFmtId="0" fontId="9" fillId="0" borderId="1093" xfId="0" applyFont="1" applyBorder="1" applyAlignment="1"/>
    <xf numFmtId="0" fontId="128" fillId="0" borderId="786" xfId="0" applyFont="1" applyBorder="1" applyAlignment="1">
      <alignment horizontal="left" vertical="center" wrapText="1"/>
    </xf>
    <xf numFmtId="0" fontId="128" fillId="0" borderId="956" xfId="0" applyFont="1" applyBorder="1" applyAlignment="1">
      <alignment horizontal="left" vertical="center" wrapText="1"/>
    </xf>
    <xf numFmtId="0" fontId="128" fillId="0" borderId="1192" xfId="0" applyFont="1" applyBorder="1" applyAlignment="1">
      <alignment horizontal="left" vertical="center" wrapText="1"/>
    </xf>
    <xf numFmtId="0" fontId="128" fillId="0" borderId="771" xfId="0" applyFont="1" applyBorder="1" applyAlignment="1">
      <alignment horizontal="left" vertical="center"/>
    </xf>
    <xf numFmtId="0" fontId="128" fillId="0" borderId="956" xfId="0" applyFont="1" applyBorder="1" applyAlignment="1">
      <alignment horizontal="left" vertical="center"/>
    </xf>
    <xf numFmtId="0" fontId="128" fillId="0" borderId="56" xfId="0" applyFont="1" applyBorder="1" applyAlignment="1">
      <alignment horizontal="left" vertical="center"/>
    </xf>
    <xf numFmtId="0" fontId="32" fillId="0" borderId="1099" xfId="0" applyFont="1" applyBorder="1" applyAlignment="1">
      <alignment horizontal="left" vertical="center" wrapText="1"/>
    </xf>
    <xf numFmtId="0" fontId="9" fillId="0" borderId="111" xfId="0" applyFont="1" applyBorder="1" applyAlignment="1"/>
    <xf numFmtId="0" fontId="9" fillId="0" borderId="1190" xfId="0" applyFont="1" applyBorder="1" applyAlignment="1"/>
    <xf numFmtId="0" fontId="9" fillId="0" borderId="1108" xfId="0" applyFont="1" applyBorder="1" applyAlignment="1"/>
    <xf numFmtId="0" fontId="0" fillId="0" borderId="1185" xfId="0" applyBorder="1" applyAlignment="1"/>
    <xf numFmtId="0" fontId="128" fillId="0" borderId="111" xfId="0" applyFont="1" applyBorder="1" applyAlignment="1">
      <alignment horizontal="left" vertical="center" wrapText="1"/>
    </xf>
    <xf numFmtId="0" fontId="128" fillId="4" borderId="1100" xfId="0" applyFont="1" applyFill="1" applyBorder="1" applyAlignment="1">
      <alignment horizontal="left" vertical="center" wrapText="1"/>
    </xf>
    <xf numFmtId="0" fontId="9" fillId="0" borderId="1101" xfId="0" applyFont="1" applyBorder="1" applyAlignment="1"/>
    <xf numFmtId="0" fontId="32" fillId="0" borderId="1089" xfId="0" applyFont="1" applyBorder="1" applyAlignment="1">
      <alignment horizontal="left" vertical="center" wrapText="1"/>
    </xf>
    <xf numFmtId="0" fontId="9" fillId="0" borderId="1186" xfId="0" applyFont="1" applyBorder="1" applyAlignment="1"/>
    <xf numFmtId="0" fontId="32" fillId="0" borderId="1092" xfId="0" applyFont="1" applyBorder="1" applyAlignment="1">
      <alignment horizontal="left" vertical="center" wrapText="1"/>
    </xf>
    <xf numFmtId="0" fontId="9" fillId="0" borderId="1187" xfId="0" applyFont="1" applyBorder="1" applyAlignment="1"/>
    <xf numFmtId="0" fontId="9" fillId="0" borderId="1185" xfId="0" applyFont="1" applyBorder="1" applyAlignment="1"/>
    <xf numFmtId="0" fontId="32" fillId="0" borderId="1092" xfId="0" applyFont="1" applyBorder="1" applyAlignment="1">
      <alignment vertical="center"/>
    </xf>
    <xf numFmtId="0" fontId="9" fillId="0" borderId="1098" xfId="0" applyFont="1" applyBorder="1" applyAlignment="1"/>
    <xf numFmtId="0" fontId="9" fillId="0" borderId="1189" xfId="0" applyFont="1" applyBorder="1" applyAlignment="1"/>
    <xf numFmtId="0" fontId="9" fillId="0" borderId="1104" xfId="0" applyFont="1" applyBorder="1" applyAlignment="1"/>
    <xf numFmtId="0" fontId="9" fillId="0" borderId="1191" xfId="0" applyFont="1" applyBorder="1" applyAlignment="1"/>
    <xf numFmtId="0" fontId="32" fillId="0" borderId="1108" xfId="0" applyFont="1" applyBorder="1" applyAlignment="1">
      <alignment horizontal="left" vertical="center" wrapText="1"/>
    </xf>
    <xf numFmtId="0" fontId="32" fillId="6" borderId="1108" xfId="0" applyFont="1" applyFill="1" applyBorder="1" applyAlignment="1">
      <alignment horizontal="left" vertical="center" wrapText="1"/>
    </xf>
    <xf numFmtId="0" fontId="9" fillId="0" borderId="1103" xfId="0" applyFont="1" applyBorder="1" applyAlignment="1"/>
    <xf numFmtId="0" fontId="9" fillId="0" borderId="1105" xfId="0" applyFont="1" applyBorder="1" applyAlignment="1"/>
    <xf numFmtId="0" fontId="128" fillId="0" borderId="54" xfId="0" applyFont="1" applyBorder="1" applyAlignment="1">
      <alignment horizontal="left" vertical="center"/>
    </xf>
    <xf numFmtId="0" fontId="128" fillId="0" borderId="522" xfId="0" applyFont="1" applyBorder="1" applyAlignment="1">
      <alignment vertical="center"/>
    </xf>
    <xf numFmtId="0" fontId="9" fillId="0" borderId="1110" xfId="0" applyFont="1" applyBorder="1" applyAlignment="1"/>
    <xf numFmtId="0" fontId="128" fillId="0" borderId="877" xfId="0" applyFont="1" applyBorder="1" applyAlignment="1">
      <alignment vertical="center"/>
    </xf>
    <xf numFmtId="0" fontId="9" fillId="0" borderId="1112" xfId="0" applyFont="1" applyBorder="1" applyAlignment="1"/>
    <xf numFmtId="0" fontId="128" fillId="0" borderId="467" xfId="0" applyFont="1" applyBorder="1" applyAlignment="1">
      <alignment vertical="center"/>
    </xf>
    <xf numFmtId="0" fontId="128" fillId="0" borderId="56" xfId="0" applyFont="1" applyBorder="1" applyAlignment="1">
      <alignment vertical="center"/>
    </xf>
    <xf numFmtId="0" fontId="237" fillId="19" borderId="1203" xfId="1" applyFont="1" applyFill="1" applyBorder="1" applyAlignment="1">
      <alignment horizontal="left" vertical="center"/>
    </xf>
    <xf numFmtId="0" fontId="237" fillId="19" borderId="1204" xfId="1" applyFont="1" applyFill="1" applyBorder="1" applyAlignment="1">
      <alignment horizontal="left" vertical="center"/>
    </xf>
    <xf numFmtId="0" fontId="237" fillId="19" borderId="1106" xfId="1" applyFont="1" applyFill="1" applyBorder="1" applyAlignment="1">
      <alignment horizontal="left" vertical="center"/>
    </xf>
    <xf numFmtId="0" fontId="237" fillId="19" borderId="1113" xfId="1" applyFont="1" applyFill="1" applyBorder="1" applyAlignment="1">
      <alignment horizontal="left" vertical="center"/>
    </xf>
    <xf numFmtId="0" fontId="9" fillId="0" borderId="1097" xfId="0" applyFont="1" applyBorder="1" applyAlignment="1"/>
    <xf numFmtId="0" fontId="9" fillId="0" borderId="1188" xfId="0" applyFont="1" applyBorder="1" applyAlignment="1"/>
    <xf numFmtId="0" fontId="128" fillId="0" borderId="771" xfId="0" applyFont="1" applyBorder="1" applyAlignment="1">
      <alignment horizontal="left" vertical="center" wrapText="1"/>
    </xf>
    <xf numFmtId="0" fontId="9" fillId="0" borderId="1095" xfId="0" applyFont="1" applyBorder="1" applyAlignment="1"/>
    <xf numFmtId="0" fontId="127" fillId="20" borderId="54" xfId="0" applyFont="1" applyFill="1" applyBorder="1" applyAlignment="1">
      <alignment horizontal="center" vertical="center"/>
    </xf>
    <xf numFmtId="0" fontId="32" fillId="0" borderId="1108" xfId="0" applyFont="1" applyBorder="1" applyAlignment="1">
      <alignment horizontal="left" vertical="center"/>
    </xf>
    <xf numFmtId="0" fontId="1" fillId="2" borderId="1080" xfId="0" applyFont="1" applyFill="1" applyBorder="1" applyAlignment="1">
      <alignment horizontal="left" vertical="center"/>
    </xf>
    <xf numFmtId="0" fontId="9" fillId="0" borderId="1081" xfId="0" applyFont="1" applyBorder="1" applyAlignment="1"/>
    <xf numFmtId="0" fontId="32" fillId="0" borderId="1082" xfId="0" applyFont="1" applyBorder="1" applyAlignment="1">
      <alignment horizontal="left" vertical="center" wrapText="1"/>
    </xf>
    <xf numFmtId="0" fontId="9" fillId="0" borderId="1184" xfId="0" applyFont="1" applyBorder="1" applyAlignment="1"/>
    <xf numFmtId="0" fontId="128" fillId="0" borderId="1223" xfId="0" applyFont="1" applyBorder="1" applyAlignment="1">
      <alignment horizontal="left" vertical="center"/>
    </xf>
    <xf numFmtId="0" fontId="128" fillId="0" borderId="1224" xfId="0" applyFont="1" applyBorder="1" applyAlignment="1">
      <alignment horizontal="left" vertical="center"/>
    </xf>
    <xf numFmtId="0" fontId="128" fillId="0" borderId="1225" xfId="0" applyFont="1" applyBorder="1" applyAlignment="1">
      <alignment horizontal="left" vertical="center"/>
    </xf>
    <xf numFmtId="0" fontId="128" fillId="0" borderId="1226" xfId="0" applyFont="1" applyBorder="1" applyAlignment="1">
      <alignment horizontal="left" vertical="center"/>
    </xf>
    <xf numFmtId="0" fontId="128" fillId="0" borderId="1109" xfId="0" applyFont="1" applyBorder="1" applyAlignment="1">
      <alignment horizontal="left" vertical="center"/>
    </xf>
    <xf numFmtId="0" fontId="128" fillId="0" borderId="1227" xfId="0" applyFont="1" applyBorder="1" applyAlignment="1">
      <alignment horizontal="left" vertical="center"/>
    </xf>
    <xf numFmtId="0" fontId="128" fillId="0" borderId="1198" xfId="0" applyFont="1" applyBorder="1" applyAlignment="1">
      <alignment horizontal="left" vertical="center"/>
    </xf>
    <xf numFmtId="0" fontId="128" fillId="0" borderId="1228" xfId="0" applyFont="1" applyBorder="1" applyAlignment="1">
      <alignment horizontal="left" vertical="center"/>
    </xf>
    <xf numFmtId="0" fontId="32" fillId="0" borderId="140" xfId="0" applyFont="1" applyBorder="1" applyAlignment="1">
      <alignment vertical="center" wrapText="1"/>
    </xf>
    <xf numFmtId="0" fontId="9" fillId="0" borderId="537" xfId="0" applyFont="1" applyBorder="1" applyAlignment="1">
      <alignment vertical="center"/>
    </xf>
    <xf numFmtId="0" fontId="9" fillId="0" borderId="143" xfId="0" applyFont="1" applyBorder="1" applyAlignment="1">
      <alignment vertical="center"/>
    </xf>
    <xf numFmtId="0" fontId="9" fillId="0" borderId="538" xfId="0" applyFont="1" applyBorder="1" applyAlignment="1">
      <alignment vertical="center"/>
    </xf>
    <xf numFmtId="0" fontId="9" fillId="0" borderId="1102" xfId="0" applyFont="1" applyBorder="1" applyAlignment="1">
      <alignment vertical="center"/>
    </xf>
    <xf numFmtId="0" fontId="9" fillId="0" borderId="1109" xfId="0" applyFont="1" applyBorder="1" applyAlignment="1">
      <alignment vertical="center"/>
    </xf>
    <xf numFmtId="0" fontId="1" fillId="2" borderId="354" xfId="0" applyFont="1" applyFill="1" applyBorder="1" applyAlignment="1">
      <alignment horizontal="left" vertical="center"/>
    </xf>
    <xf numFmtId="0" fontId="9" fillId="0" borderId="1114" xfId="0" applyFont="1" applyBorder="1" applyAlignment="1"/>
    <xf numFmtId="0" fontId="32" fillId="0" borderId="197" xfId="0" applyFont="1" applyBorder="1" applyAlignment="1">
      <alignment vertical="center" wrapText="1"/>
    </xf>
    <xf numFmtId="0" fontId="9" fillId="0" borderId="996" xfId="0" applyFont="1" applyBorder="1" applyAlignment="1">
      <alignment vertical="center"/>
    </xf>
    <xf numFmtId="0" fontId="9" fillId="0" borderId="194" xfId="0" applyFont="1" applyBorder="1" applyAlignment="1">
      <alignment vertical="center"/>
    </xf>
    <xf numFmtId="0" fontId="9" fillId="0" borderId="269" xfId="0" applyFont="1" applyBorder="1" applyAlignment="1">
      <alignment vertical="center"/>
    </xf>
    <xf numFmtId="0" fontId="237" fillId="0" borderId="197" xfId="1" applyFont="1" applyBorder="1" applyAlignment="1">
      <alignment vertical="center"/>
    </xf>
    <xf numFmtId="0" fontId="237" fillId="0" borderId="194" xfId="1" applyFont="1" applyBorder="1" applyAlignment="1"/>
    <xf numFmtId="0" fontId="237" fillId="0" borderId="1207" xfId="1" applyFont="1" applyBorder="1" applyAlignment="1"/>
    <xf numFmtId="0" fontId="237" fillId="0" borderId="1208" xfId="1" applyFont="1" applyBorder="1" applyAlignment="1"/>
    <xf numFmtId="0" fontId="237" fillId="0" borderId="1102" xfId="1" applyFont="1" applyBorder="1" applyAlignment="1">
      <alignment vertical="center"/>
    </xf>
    <xf numFmtId="0" fontId="237" fillId="0" borderId="1109" xfId="1" applyFont="1" applyBorder="1" applyAlignment="1"/>
    <xf numFmtId="0" fontId="237" fillId="0" borderId="1102" xfId="1" applyFont="1" applyBorder="1" applyAlignment="1"/>
    <xf numFmtId="0" fontId="237" fillId="0" borderId="1206" xfId="1" applyFont="1" applyBorder="1" applyAlignment="1">
      <alignment vertical="center"/>
    </xf>
    <xf numFmtId="0" fontId="237" fillId="0" borderId="1213" xfId="1" applyFont="1" applyBorder="1" applyAlignment="1"/>
    <xf numFmtId="0" fontId="9" fillId="0" borderId="956" xfId="0" applyFont="1" applyBorder="1" applyAlignment="1">
      <alignment vertical="center"/>
    </xf>
    <xf numFmtId="0" fontId="32" fillId="0" borderId="140" xfId="0" applyFont="1" applyBorder="1" applyAlignment="1">
      <alignment vertical="center"/>
    </xf>
    <xf numFmtId="0" fontId="128" fillId="0" borderId="140" xfId="0" applyFont="1" applyBorder="1" applyAlignment="1">
      <alignment vertical="center" wrapText="1"/>
    </xf>
    <xf numFmtId="0" fontId="237" fillId="0" borderId="1211" xfId="2" applyFont="1" applyBorder="1" applyAlignment="1">
      <alignment horizontal="left" vertical="center"/>
    </xf>
    <xf numFmtId="0" fontId="237" fillId="0" borderId="1212" xfId="2" applyFont="1" applyBorder="1" applyAlignment="1">
      <alignment horizontal="left" vertical="center"/>
    </xf>
    <xf numFmtId="0" fontId="32" fillId="4" borderId="140" xfId="0" applyFont="1" applyFill="1" applyBorder="1" applyAlignment="1">
      <alignment vertical="center" wrapText="1"/>
    </xf>
    <xf numFmtId="0" fontId="256" fillId="0" borderId="140" xfId="0" applyFont="1" applyBorder="1" applyAlignment="1">
      <alignment vertical="center"/>
    </xf>
    <xf numFmtId="0" fontId="257" fillId="0" borderId="537" xfId="0" applyFont="1" applyBorder="1" applyAlignment="1"/>
    <xf numFmtId="0" fontId="257" fillId="0" borderId="143" xfId="0" applyFont="1" applyBorder="1" applyAlignment="1"/>
    <xf numFmtId="0" fontId="257" fillId="0" borderId="538" xfId="0" applyFont="1" applyBorder="1" applyAlignment="1"/>
    <xf numFmtId="0" fontId="32" fillId="0" borderId="95" xfId="0" applyFont="1" applyBorder="1" applyAlignment="1">
      <alignment vertical="center"/>
    </xf>
    <xf numFmtId="0" fontId="9" fillId="0" borderId="246" xfId="0" applyFont="1" applyBorder="1" applyAlignment="1">
      <alignment vertical="center"/>
    </xf>
    <xf numFmtId="0" fontId="9" fillId="0" borderId="132" xfId="0" applyFont="1" applyBorder="1" applyAlignment="1">
      <alignment vertical="center"/>
    </xf>
    <xf numFmtId="0" fontId="237" fillId="0" borderId="95" xfId="1" applyFont="1" applyBorder="1" applyAlignment="1">
      <alignment vertical="center"/>
    </xf>
    <xf numFmtId="0" fontId="237" fillId="0" borderId="132" xfId="1" applyFont="1" applyBorder="1" applyAlignment="1"/>
    <xf numFmtId="0" fontId="237" fillId="0" borderId="140" xfId="1" applyFont="1" applyBorder="1" applyAlignment="1">
      <alignment vertical="center"/>
    </xf>
    <xf numFmtId="0" fontId="237" fillId="0" borderId="537" xfId="1" applyFont="1" applyBorder="1" applyAlignment="1"/>
    <xf numFmtId="0" fontId="237" fillId="0" borderId="143" xfId="1" applyFont="1" applyBorder="1" applyAlignment="1"/>
    <xf numFmtId="0" fontId="237" fillId="0" borderId="538" xfId="1" applyFont="1" applyBorder="1" applyAlignment="1"/>
    <xf numFmtId="0" fontId="128" fillId="4" borderId="140" xfId="0" applyFont="1" applyFill="1" applyBorder="1" applyAlignment="1">
      <alignment vertical="center" wrapText="1"/>
    </xf>
    <xf numFmtId="0" fontId="32" fillId="0" borderId="1096" xfId="0" applyFont="1" applyBorder="1" applyAlignment="1">
      <alignment vertical="center" wrapText="1"/>
    </xf>
    <xf numFmtId="0" fontId="9" fillId="0" borderId="56" xfId="0" applyFont="1" applyBorder="1" applyAlignment="1">
      <alignment vertical="center"/>
    </xf>
    <xf numFmtId="0" fontId="9" fillId="0" borderId="1103" xfId="0" applyFont="1" applyBorder="1" applyAlignment="1">
      <alignment vertical="center"/>
    </xf>
    <xf numFmtId="0" fontId="32" fillId="4" borderId="95" xfId="0" applyFont="1" applyFill="1" applyBorder="1" applyAlignment="1">
      <alignment vertical="center"/>
    </xf>
    <xf numFmtId="0" fontId="237" fillId="0" borderId="1102" xfId="2" applyFont="1" applyBorder="1" applyAlignment="1">
      <alignment vertical="center"/>
    </xf>
    <xf numFmtId="0" fontId="237" fillId="0" borderId="1109" xfId="2" applyFont="1" applyBorder="1" applyAlignment="1"/>
    <xf numFmtId="0" fontId="237" fillId="0" borderId="1096" xfId="1" applyFont="1" applyBorder="1" applyAlignment="1">
      <alignment vertical="center"/>
    </xf>
    <xf numFmtId="0" fontId="237" fillId="0" borderId="1103" xfId="1" applyFont="1" applyBorder="1" applyAlignment="1"/>
    <xf numFmtId="0" fontId="32" fillId="0" borderId="4" xfId="0" applyFont="1" applyBorder="1" applyAlignment="1">
      <alignment vertical="center"/>
    </xf>
    <xf numFmtId="0" fontId="9" fillId="0" borderId="244" xfId="0" applyFont="1" applyBorder="1" applyAlignment="1">
      <alignment vertical="center"/>
    </xf>
    <xf numFmtId="0" fontId="237" fillId="0" borderId="986" xfId="2" applyFont="1" applyBorder="1" applyAlignment="1">
      <alignment horizontal="left" vertical="center"/>
    </xf>
    <xf numFmtId="0" fontId="237" fillId="0" borderId="1000" xfId="2" applyFont="1" applyBorder="1" applyAlignment="1">
      <alignment horizontal="left" vertical="center"/>
    </xf>
    <xf numFmtId="0" fontId="237" fillId="0" borderId="1121" xfId="2" applyFont="1" applyBorder="1" applyAlignment="1">
      <alignment horizontal="left" vertical="center"/>
    </xf>
    <xf numFmtId="0" fontId="237" fillId="0" borderId="1122" xfId="2" applyFont="1" applyBorder="1" applyAlignment="1">
      <alignment horizontal="left" vertical="center"/>
    </xf>
    <xf numFmtId="0" fontId="237" fillId="0" borderId="1171" xfId="2" applyFont="1" applyBorder="1" applyAlignment="1">
      <alignment horizontal="left" vertical="center"/>
    </xf>
    <xf numFmtId="0" fontId="237" fillId="0" borderId="1172" xfId="2" applyFont="1" applyBorder="1" applyAlignment="1">
      <alignment horizontal="left" vertical="center"/>
    </xf>
    <xf numFmtId="0" fontId="128" fillId="6" borderId="140" xfId="0" applyFont="1" applyFill="1" applyBorder="1" applyAlignment="1">
      <alignment vertical="center" wrapText="1"/>
    </xf>
    <xf numFmtId="0" fontId="0" fillId="0" borderId="0" xfId="0" applyAlignment="1">
      <alignment vertical="center"/>
    </xf>
    <xf numFmtId="0" fontId="9" fillId="0" borderId="54" xfId="0" applyFont="1" applyBorder="1" applyAlignment="1">
      <alignment vertical="center"/>
    </xf>
    <xf numFmtId="0" fontId="32" fillId="0" borderId="4" xfId="0" applyFont="1" applyBorder="1" applyAlignment="1">
      <alignment vertical="center" wrapText="1"/>
    </xf>
    <xf numFmtId="0" fontId="32" fillId="0" borderId="1115" xfId="0" applyFont="1" applyBorder="1" applyAlignment="1">
      <alignment horizontal="center" vertical="center" wrapText="1"/>
    </xf>
    <xf numFmtId="0" fontId="9" fillId="0" borderId="194" xfId="0" applyFont="1" applyBorder="1" applyAlignment="1">
      <alignment horizontal="center" vertical="center"/>
    </xf>
    <xf numFmtId="0" fontId="9" fillId="0" borderId="1108" xfId="0" applyFont="1" applyBorder="1" applyAlignment="1">
      <alignment horizontal="center" vertical="center"/>
    </xf>
    <xf numFmtId="0" fontId="9" fillId="0" borderId="1109" xfId="0" applyFont="1" applyBorder="1" applyAlignment="1">
      <alignment horizontal="center" vertical="center"/>
    </xf>
    <xf numFmtId="0" fontId="9" fillId="0" borderId="1098" xfId="0" applyFont="1" applyBorder="1" applyAlignment="1">
      <alignment horizontal="center" vertical="center"/>
    </xf>
    <xf numFmtId="0" fontId="9" fillId="0" borderId="1026" xfId="0" applyFont="1" applyBorder="1" applyAlignment="1">
      <alignment horizontal="center" vertical="center"/>
    </xf>
    <xf numFmtId="0" fontId="9" fillId="0" borderId="903" xfId="0" applyFont="1" applyBorder="1" applyAlignment="1">
      <alignment vertical="center"/>
    </xf>
    <xf numFmtId="0" fontId="9" fillId="0" borderId="1026" xfId="0" applyFont="1" applyBorder="1" applyAlignment="1">
      <alignment vertical="center"/>
    </xf>
    <xf numFmtId="0" fontId="9" fillId="0" borderId="129" xfId="0" applyFont="1" applyBorder="1" applyAlignment="1">
      <alignment vertical="center"/>
    </xf>
    <xf numFmtId="0" fontId="32" fillId="6" borderId="140" xfId="0" applyFont="1" applyFill="1" applyBorder="1" applyAlignment="1">
      <alignment vertical="center" wrapText="1"/>
    </xf>
    <xf numFmtId="0" fontId="9" fillId="0" borderId="1111" xfId="0" applyFont="1" applyBorder="1" applyAlignment="1">
      <alignment vertical="center"/>
    </xf>
    <xf numFmtId="0" fontId="9" fillId="0" borderId="1110" xfId="0" applyFont="1" applyBorder="1" applyAlignment="1">
      <alignment vertical="center"/>
    </xf>
    <xf numFmtId="0" fontId="32" fillId="0" borderId="1092" xfId="0" applyFont="1" applyBorder="1" applyAlignment="1">
      <alignment horizontal="center" vertical="center" wrapText="1"/>
    </xf>
    <xf numFmtId="0" fontId="9" fillId="0" borderId="1103" xfId="0" applyFont="1" applyBorder="1" applyAlignment="1">
      <alignment horizontal="center" vertical="center"/>
    </xf>
    <xf numFmtId="0" fontId="32" fillId="0" borderId="1102" xfId="0" applyFont="1" applyBorder="1" applyAlignment="1">
      <alignment vertical="center" wrapText="1"/>
    </xf>
    <xf numFmtId="0" fontId="32" fillId="0" borderId="95" xfId="0" applyFont="1" applyBorder="1" applyAlignment="1">
      <alignment vertical="center" wrapText="1"/>
    </xf>
    <xf numFmtId="0" fontId="237" fillId="0" borderId="1209" xfId="2" applyFont="1" applyBorder="1" applyAlignment="1">
      <alignment horizontal="left" vertical="center"/>
    </xf>
    <xf numFmtId="0" fontId="237" fillId="0" borderId="1210" xfId="2" applyFont="1" applyBorder="1" applyAlignment="1">
      <alignment horizontal="left" vertical="center"/>
    </xf>
    <xf numFmtId="0" fontId="237" fillId="0" borderId="1203" xfId="2" applyFont="1" applyBorder="1" applyAlignment="1">
      <alignment horizontal="left" vertical="center"/>
    </xf>
    <xf numFmtId="0" fontId="237" fillId="0" borderId="1205" xfId="2" applyFont="1" applyBorder="1" applyAlignment="1">
      <alignment horizontal="left" vertical="center"/>
    </xf>
    <xf numFmtId="0" fontId="237" fillId="0" borderId="1207" xfId="2" applyFont="1" applyBorder="1" applyAlignment="1">
      <alignment horizontal="left" vertical="center"/>
    </xf>
    <xf numFmtId="0" fontId="237" fillId="0" borderId="1208" xfId="2" applyFont="1" applyBorder="1" applyAlignment="1">
      <alignment horizontal="left" vertical="center"/>
    </xf>
    <xf numFmtId="0" fontId="237" fillId="0" borderId="1118" xfId="2" applyFont="1" applyBorder="1" applyAlignment="1">
      <alignment horizontal="left" vertical="center"/>
    </xf>
    <xf numFmtId="0" fontId="237" fillId="0" borderId="345" xfId="2" applyFont="1" applyBorder="1" applyAlignment="1">
      <alignment horizontal="left" vertical="center"/>
    </xf>
    <xf numFmtId="0" fontId="237" fillId="0" borderId="1102" xfId="2" applyFont="1" applyBorder="1" applyAlignment="1">
      <alignment horizontal="left" vertical="center"/>
    </xf>
    <xf numFmtId="0" fontId="237" fillId="0" borderId="1109" xfId="2" applyFont="1" applyBorder="1" applyAlignment="1">
      <alignment horizontal="left" vertical="center"/>
    </xf>
    <xf numFmtId="0" fontId="13" fillId="0" borderId="986" xfId="0" applyFont="1" applyBorder="1" applyAlignment="1">
      <alignment horizontal="left" vertical="center" wrapText="1"/>
    </xf>
    <xf numFmtId="0" fontId="9" fillId="0" borderId="1171" xfId="0" applyFont="1" applyBorder="1" applyAlignment="1"/>
    <xf numFmtId="0" fontId="13" fillId="0" borderId="1118" xfId="0" applyFont="1" applyBorder="1" applyAlignment="1">
      <alignment horizontal="left" vertical="center" wrapText="1"/>
    </xf>
    <xf numFmtId="0" fontId="13" fillId="0" borderId="0" xfId="0" applyFont="1" applyAlignment="1">
      <alignment horizontal="left" wrapText="1"/>
    </xf>
    <xf numFmtId="0" fontId="245" fillId="0" borderId="0" xfId="2" applyFont="1" applyAlignment="1">
      <alignment horizontal="left" vertical="center"/>
    </xf>
    <xf numFmtId="0" fontId="245" fillId="0" borderId="0" xfId="2" applyFont="1" applyAlignment="1"/>
    <xf numFmtId="0" fontId="1" fillId="2" borderId="818" xfId="0" applyFont="1" applyFill="1" applyBorder="1" applyAlignment="1">
      <alignment horizontal="center" vertical="center"/>
    </xf>
    <xf numFmtId="0" fontId="22" fillId="0" borderId="1116" xfId="0" applyFont="1" applyBorder="1" applyAlignment="1">
      <alignment horizontal="left" vertical="center"/>
    </xf>
    <xf numFmtId="0" fontId="9" fillId="0" borderId="1117" xfId="0" applyFont="1" applyBorder="1" applyAlignment="1"/>
    <xf numFmtId="0" fontId="13" fillId="0" borderId="1118" xfId="0" applyFont="1" applyBorder="1" applyAlignment="1">
      <alignment vertical="center" wrapText="1"/>
    </xf>
    <xf numFmtId="0" fontId="1" fillId="2" borderId="988" xfId="0" applyFont="1" applyFill="1" applyBorder="1" applyAlignment="1">
      <alignment horizontal="center" vertical="center"/>
    </xf>
    <xf numFmtId="0" fontId="13" fillId="6" borderId="1118" xfId="0" applyFont="1" applyFill="1" applyBorder="1" applyAlignment="1">
      <alignment horizontal="left" vertical="center" wrapText="1"/>
    </xf>
    <xf numFmtId="0" fontId="9" fillId="0" borderId="1116" xfId="0" applyFont="1" applyBorder="1" applyAlignment="1"/>
    <xf numFmtId="0" fontId="22" fillId="0" borderId="1119" xfId="0" applyFont="1" applyBorder="1" applyAlignment="1">
      <alignment horizontal="left" vertical="center"/>
    </xf>
    <xf numFmtId="0" fontId="9" fillId="0" borderId="1120" xfId="0" applyFont="1" applyBorder="1" applyAlignment="1"/>
    <xf numFmtId="0" fontId="13" fillId="6" borderId="986" xfId="0" applyFont="1" applyFill="1" applyBorder="1" applyAlignment="1">
      <alignment horizontal="left" vertical="center" wrapText="1"/>
    </xf>
    <xf numFmtId="0" fontId="236" fillId="0" borderId="0" xfId="2" applyAlignment="1">
      <alignment horizontal="left" vertical="center"/>
    </xf>
    <xf numFmtId="0" fontId="236" fillId="0" borderId="0" xfId="2" applyAlignment="1"/>
    <xf numFmtId="0" fontId="241" fillId="0" borderId="0" xfId="2" applyFont="1" applyAlignment="1">
      <alignment horizontal="left" vertical="center"/>
    </xf>
    <xf numFmtId="0" fontId="241" fillId="0" borderId="0" xfId="2" applyFont="1" applyAlignment="1"/>
    <xf numFmtId="0" fontId="237" fillId="0" borderId="1121" xfId="1" applyFont="1" applyFill="1" applyBorder="1" applyAlignment="1">
      <alignment vertical="center" wrapText="1"/>
    </xf>
    <xf numFmtId="0" fontId="237" fillId="0" borderId="1122" xfId="1" applyFont="1" applyFill="1" applyBorder="1" applyAlignment="1">
      <alignment vertical="center" wrapText="1"/>
    </xf>
    <xf numFmtId="0" fontId="258" fillId="0" borderId="1118" xfId="0" applyFont="1" applyBorder="1" applyAlignment="1">
      <alignment horizontal="left" vertical="center" wrapText="1"/>
    </xf>
    <xf numFmtId="0" fontId="257" fillId="0" borderId="347" xfId="0" applyFont="1" applyBorder="1" applyAlignment="1"/>
    <xf numFmtId="0" fontId="257" fillId="0" borderId="345" xfId="0" applyFont="1" applyBorder="1" applyAlignment="1"/>
    <xf numFmtId="0" fontId="257" fillId="0" borderId="1171" xfId="0" applyFont="1" applyBorder="1" applyAlignment="1"/>
    <xf numFmtId="0" fontId="257" fillId="0" borderId="341" xfId="0" applyFont="1" applyBorder="1" applyAlignment="1"/>
    <xf numFmtId="0" fontId="257" fillId="0" borderId="1172" xfId="0" applyFont="1" applyBorder="1" applyAlignment="1"/>
    <xf numFmtId="0" fontId="237" fillId="6" borderId="1121" xfId="1" applyFont="1" applyFill="1" applyBorder="1" applyAlignment="1">
      <alignment vertical="center" wrapText="1"/>
    </xf>
    <xf numFmtId="0" fontId="237" fillId="6" borderId="1122" xfId="1" applyFont="1" applyFill="1" applyBorder="1" applyAlignment="1">
      <alignment vertical="center" wrapText="1"/>
    </xf>
    <xf numFmtId="0" fontId="259" fillId="0" borderId="1118" xfId="0" applyFont="1" applyBorder="1" applyAlignment="1">
      <alignment horizontal="left" vertical="center" wrapText="1"/>
    </xf>
    <xf numFmtId="0" fontId="258" fillId="0" borderId="1121" xfId="0" applyFont="1" applyBorder="1" applyAlignment="1">
      <alignment horizontal="left" vertical="center" wrapText="1"/>
    </xf>
    <xf numFmtId="0" fontId="257" fillId="0" borderId="857" xfId="0" applyFont="1" applyBorder="1" applyAlignment="1"/>
    <xf numFmtId="0" fontId="257" fillId="0" borderId="1122" xfId="0" applyFont="1" applyBorder="1" applyAlignment="1"/>
    <xf numFmtId="0" fontId="258" fillId="4" borderId="1118" xfId="0" applyFont="1" applyFill="1" applyBorder="1" applyAlignment="1">
      <alignment horizontal="left" vertical="center" wrapText="1"/>
    </xf>
    <xf numFmtId="0" fontId="257" fillId="0" borderId="986" xfId="0" applyFont="1" applyBorder="1" applyAlignment="1"/>
    <xf numFmtId="0" fontId="258" fillId="0" borderId="0" xfId="0" applyFont="1" applyAlignment="1"/>
    <xf numFmtId="0" fontId="257" fillId="0" borderId="1000" xfId="0" applyFont="1" applyBorder="1" applyAlignment="1"/>
    <xf numFmtId="0" fontId="237" fillId="0" borderId="1122" xfId="1" applyFont="1" applyFill="1" applyBorder="1" applyAlignment="1">
      <alignment vertical="center"/>
    </xf>
    <xf numFmtId="0" fontId="237" fillId="0" borderId="1121" xfId="1" applyFont="1" applyFill="1" applyBorder="1" applyAlignment="1">
      <alignment horizontal="left" vertical="center" wrapText="1"/>
    </xf>
    <xf numFmtId="0" fontId="237" fillId="0" borderId="1122" xfId="1" applyFont="1" applyFill="1" applyBorder="1" applyAlignment="1">
      <alignment horizontal="left" vertical="center" wrapText="1"/>
    </xf>
    <xf numFmtId="0" fontId="258" fillId="4" borderId="1121" xfId="0" applyFont="1" applyFill="1" applyBorder="1" applyAlignment="1">
      <alignment horizontal="left" vertical="center" wrapText="1"/>
    </xf>
    <xf numFmtId="0" fontId="253" fillId="2" borderId="818" xfId="0" applyFont="1" applyFill="1" applyBorder="1" applyAlignment="1">
      <alignment horizontal="left" vertical="center"/>
    </xf>
    <xf numFmtId="0" fontId="244" fillId="0" borderId="818" xfId="0" applyFont="1" applyBorder="1" applyAlignment="1"/>
    <xf numFmtId="0" fontId="259" fillId="0" borderId="986" xfId="0" applyFont="1" applyBorder="1" applyAlignment="1">
      <alignment horizontal="left" vertical="center" wrapText="1"/>
    </xf>
    <xf numFmtId="0" fontId="259" fillId="0" borderId="1118" xfId="0" applyFont="1" applyBorder="1" applyAlignment="1">
      <alignment vertical="center" wrapText="1"/>
    </xf>
    <xf numFmtId="0" fontId="127" fillId="2" borderId="54" xfId="0" applyFont="1" applyFill="1" applyBorder="1" applyAlignment="1">
      <alignment horizontal="center" vertical="center"/>
    </xf>
    <xf numFmtId="0" fontId="258" fillId="0" borderId="986" xfId="0" applyFont="1" applyBorder="1" applyAlignment="1">
      <alignment horizontal="left" vertical="center" wrapText="1"/>
    </xf>
    <xf numFmtId="0" fontId="237" fillId="0" borderId="1218" xfId="1" applyFont="1" applyFill="1" applyBorder="1" applyAlignment="1">
      <alignment vertical="center" wrapText="1"/>
    </xf>
    <xf numFmtId="0" fontId="237" fillId="0" borderId="1219" xfId="1" applyFont="1" applyFill="1" applyBorder="1" applyAlignment="1">
      <alignment vertical="center" wrapText="1"/>
    </xf>
    <xf numFmtId="0" fontId="259" fillId="0" borderId="1121" xfId="0" applyFont="1" applyBorder="1" applyAlignment="1">
      <alignment horizontal="left" vertical="center" wrapText="1"/>
    </xf>
    <xf numFmtId="0" fontId="237" fillId="0" borderId="1118" xfId="1" applyFont="1" applyFill="1" applyBorder="1" applyAlignment="1">
      <alignment horizontal="left" vertical="center" wrapText="1"/>
    </xf>
    <xf numFmtId="0" fontId="237" fillId="0" borderId="345" xfId="1" applyFont="1" applyFill="1" applyBorder="1" applyAlignment="1">
      <alignment horizontal="left" vertical="center" wrapText="1"/>
    </xf>
    <xf numFmtId="0" fontId="237" fillId="0" borderId="1171" xfId="1" applyFont="1" applyFill="1" applyBorder="1" applyAlignment="1">
      <alignment horizontal="left" vertical="center" wrapText="1"/>
    </xf>
    <xf numFmtId="0" fontId="237" fillId="0" borderId="1172" xfId="1" applyFont="1" applyFill="1" applyBorder="1" applyAlignment="1">
      <alignment horizontal="left" vertical="center" wrapText="1"/>
    </xf>
    <xf numFmtId="0" fontId="237" fillId="6" borderId="1118" xfId="1" applyFont="1" applyFill="1" applyBorder="1" applyAlignment="1">
      <alignment horizontal="left" vertical="center" wrapText="1"/>
    </xf>
    <xf numFmtId="0" fontId="237" fillId="6" borderId="345" xfId="1" applyFont="1" applyFill="1" applyBorder="1" applyAlignment="1">
      <alignment horizontal="left" vertical="center" wrapText="1"/>
    </xf>
    <xf numFmtId="0" fontId="237" fillId="6" borderId="1171" xfId="1" applyFont="1" applyFill="1" applyBorder="1" applyAlignment="1">
      <alignment horizontal="left" vertical="center" wrapText="1"/>
    </xf>
    <xf numFmtId="0" fontId="237" fillId="6" borderId="1172" xfId="1" applyFont="1" applyFill="1" applyBorder="1" applyAlignment="1">
      <alignment horizontal="left" vertical="center" wrapText="1"/>
    </xf>
    <xf numFmtId="0" fontId="259" fillId="6" borderId="1118" xfId="0" applyFont="1" applyFill="1" applyBorder="1" applyAlignment="1">
      <alignment horizontal="left" vertical="center" wrapText="1"/>
    </xf>
    <xf numFmtId="0" fontId="237" fillId="6" borderId="986" xfId="1" applyFont="1" applyFill="1" applyBorder="1" applyAlignment="1">
      <alignment horizontal="left" vertical="center" wrapText="1"/>
    </xf>
    <xf numFmtId="0" fontId="237" fillId="6" borderId="1000" xfId="1" applyFont="1" applyFill="1" applyBorder="1" applyAlignment="1">
      <alignment horizontal="left" vertical="center" wrapText="1"/>
    </xf>
    <xf numFmtId="0" fontId="237" fillId="0" borderId="986" xfId="1" applyFont="1" applyFill="1" applyBorder="1" applyAlignment="1">
      <alignment horizontal="left" vertical="center" wrapText="1"/>
    </xf>
    <xf numFmtId="0" fontId="237" fillId="0" borderId="1000" xfId="1" applyFont="1" applyFill="1" applyBorder="1" applyAlignment="1">
      <alignment horizontal="left" vertical="center" wrapText="1"/>
    </xf>
    <xf numFmtId="0" fontId="13" fillId="0" borderId="331" xfId="0" applyFont="1" applyBorder="1" applyAlignment="1">
      <alignment horizontal="right" vertical="center"/>
    </xf>
    <xf numFmtId="0" fontId="20" fillId="6" borderId="1126" xfId="0" applyFont="1" applyFill="1" applyBorder="1" applyAlignment="1">
      <alignment horizontal="right" vertical="center"/>
    </xf>
    <xf numFmtId="0" fontId="13" fillId="0" borderId="1127" xfId="0" applyFont="1" applyBorder="1" applyAlignment="1">
      <alignment horizontal="right" vertical="center"/>
    </xf>
    <xf numFmtId="0" fontId="20" fillId="6" borderId="1127" xfId="0" applyFont="1" applyFill="1" applyBorder="1" applyAlignment="1">
      <alignment horizontal="right" vertical="center"/>
    </xf>
    <xf numFmtId="0" fontId="135" fillId="0" borderId="986" xfId="0" applyFont="1" applyBorder="1" applyAlignment="1">
      <alignment vertical="center" wrapText="1"/>
    </xf>
    <xf numFmtId="0" fontId="135" fillId="0" borderId="1164" xfId="0" applyFont="1" applyBorder="1" applyAlignment="1">
      <alignment vertical="center" wrapText="1"/>
    </xf>
    <xf numFmtId="0" fontId="9" fillId="0" borderId="1165" xfId="0" applyFont="1" applyBorder="1" applyAlignment="1"/>
    <xf numFmtId="0" fontId="135" fillId="0" borderId="1116" xfId="0" applyFont="1" applyBorder="1" applyAlignment="1">
      <alignment vertical="center" wrapText="1"/>
    </xf>
    <xf numFmtId="0" fontId="1" fillId="2" borderId="818" xfId="0" applyFont="1" applyFill="1" applyBorder="1" applyAlignment="1">
      <alignment vertical="center" wrapText="1"/>
    </xf>
    <xf numFmtId="0" fontId="135" fillId="0" borderId="1162" xfId="0" applyFont="1" applyBorder="1" applyAlignment="1">
      <alignment vertical="center" wrapText="1"/>
    </xf>
    <xf numFmtId="0" fontId="9" fillId="0" borderId="1163" xfId="0" applyFont="1" applyBorder="1" applyAlignment="1"/>
    <xf numFmtId="0" fontId="13" fillId="0" borderId="1162" xfId="0" applyFont="1" applyBorder="1" applyAlignment="1">
      <alignment vertical="center" wrapText="1"/>
    </xf>
    <xf numFmtId="0" fontId="13" fillId="0" borderId="986" xfId="0" applyFont="1" applyBorder="1" applyAlignment="1">
      <alignment vertical="center" wrapText="1"/>
    </xf>
    <xf numFmtId="0" fontId="13" fillId="0" borderId="1164" xfId="0" applyFont="1" applyBorder="1" applyAlignment="1">
      <alignment vertical="center" wrapText="1"/>
    </xf>
    <xf numFmtId="0" fontId="13" fillId="0" borderId="1119" xfId="0" applyFont="1" applyBorder="1" applyAlignment="1">
      <alignment vertical="center" wrapText="1"/>
    </xf>
    <xf numFmtId="0" fontId="143" fillId="13" borderId="1171" xfId="0" applyFont="1" applyFill="1" applyBorder="1" applyAlignment="1">
      <alignment horizontal="center" vertical="center"/>
    </xf>
    <xf numFmtId="0" fontId="143" fillId="14" borderId="1171" xfId="0" applyFont="1" applyFill="1" applyBorder="1" applyAlignment="1">
      <alignment horizontal="center" vertical="center"/>
    </xf>
    <xf numFmtId="0" fontId="143" fillId="15" borderId="1171" xfId="0" applyFont="1" applyFill="1" applyBorder="1" applyAlignment="1">
      <alignment horizontal="center" vertical="center"/>
    </xf>
    <xf numFmtId="0" fontId="23" fillId="2" borderId="1167" xfId="0" applyFont="1" applyFill="1" applyBorder="1" applyAlignment="1">
      <alignment horizontal="center" vertical="center"/>
    </xf>
    <xf numFmtId="0" fontId="9" fillId="0" borderId="1169" xfId="0" applyFont="1" applyBorder="1" applyAlignment="1"/>
    <xf numFmtId="0" fontId="13" fillId="2" borderId="1167" xfId="0" applyFont="1" applyFill="1" applyBorder="1" applyAlignment="1">
      <alignment horizontal="center" vertical="center"/>
    </xf>
    <xf numFmtId="0" fontId="143" fillId="12" borderId="1171" xfId="0" applyFont="1" applyFill="1" applyBorder="1" applyAlignment="1">
      <alignment horizontal="center" vertical="center"/>
    </xf>
    <xf numFmtId="0" fontId="13" fillId="0" borderId="1116" xfId="0" applyFont="1" applyBorder="1" applyAlignment="1">
      <alignment vertical="center" wrapText="1"/>
    </xf>
    <xf numFmtId="0" fontId="23" fillId="0" borderId="1171" xfId="0" applyFont="1" applyBorder="1" applyAlignment="1">
      <alignment vertical="center" wrapText="1"/>
    </xf>
    <xf numFmtId="0" fontId="135" fillId="0" borderId="1119" xfId="0" applyFont="1" applyBorder="1" applyAlignment="1">
      <alignment horizontal="left" vertical="center" wrapText="1"/>
    </xf>
    <xf numFmtId="0" fontId="135" fillId="0" borderId="1119" xfId="0" applyFont="1" applyBorder="1" applyAlignment="1">
      <alignment vertical="center" wrapText="1"/>
    </xf>
    <xf numFmtId="0" fontId="30" fillId="6" borderId="943" xfId="0" applyFont="1" applyFill="1" applyBorder="1" applyAlignment="1">
      <alignment vertical="top" wrapText="1"/>
    </xf>
    <xf numFmtId="0" fontId="13" fillId="0" borderId="1121" xfId="0" applyFont="1" applyBorder="1" applyAlignment="1">
      <alignment vertical="center" wrapText="1"/>
    </xf>
    <xf numFmtId="0" fontId="13" fillId="0" borderId="1167" xfId="0" applyFont="1" applyBorder="1" applyAlignment="1">
      <alignment vertical="center" wrapText="1"/>
    </xf>
    <xf numFmtId="0" fontId="9" fillId="0" borderId="1168" xfId="0" applyFont="1" applyBorder="1" applyAlignment="1"/>
    <xf numFmtId="0" fontId="23" fillId="17" borderId="1121" xfId="0" applyFont="1" applyFill="1" applyBorder="1" applyAlignment="1">
      <alignment horizontal="center" vertical="center"/>
    </xf>
    <xf numFmtId="0" fontId="13" fillId="17" borderId="1121" xfId="0" applyFont="1" applyFill="1" applyBorder="1" applyAlignment="1">
      <alignment horizontal="center" vertical="center"/>
    </xf>
    <xf numFmtId="0" fontId="13" fillId="0" borderId="1171" xfId="0" applyFont="1" applyBorder="1" applyAlignment="1">
      <alignment vertical="center" wrapText="1"/>
    </xf>
    <xf numFmtId="0" fontId="23" fillId="0" borderId="1121" xfId="0" applyFont="1" applyBorder="1" applyAlignment="1">
      <alignment vertical="center" wrapText="1"/>
    </xf>
    <xf numFmtId="0" fontId="23" fillId="16" borderId="1121" xfId="0" applyFont="1" applyFill="1" applyBorder="1" applyAlignment="1">
      <alignment horizontal="center" vertical="center"/>
    </xf>
    <xf numFmtId="0" fontId="13" fillId="16" borderId="1121" xfId="0" applyFont="1" applyFill="1" applyBorder="1" applyAlignment="1">
      <alignment horizontal="center" vertical="center"/>
    </xf>
    <xf numFmtId="0" fontId="23" fillId="0" borderId="0" xfId="0" applyFont="1" applyAlignment="1">
      <alignment horizontal="center" vertical="center"/>
    </xf>
    <xf numFmtId="0" fontId="149" fillId="0" borderId="1116" xfId="0" applyFont="1" applyBorder="1" applyAlignment="1">
      <alignment vertical="center" wrapText="1"/>
    </xf>
    <xf numFmtId="0" fontId="149" fillId="0" borderId="1119" xfId="0" applyFont="1" applyBorder="1" applyAlignment="1">
      <alignment vertical="center" wrapText="1"/>
    </xf>
    <xf numFmtId="0" fontId="13" fillId="0" borderId="0" xfId="0" applyFont="1" applyAlignment="1">
      <alignment horizontal="center" vertical="center"/>
    </xf>
    <xf numFmtId="0" fontId="135" fillId="0" borderId="0" xfId="0" applyFont="1" applyAlignment="1">
      <alignment vertical="center" wrapText="1"/>
    </xf>
    <xf numFmtId="0" fontId="143" fillId="0" borderId="0" xfId="0" applyFont="1" applyAlignment="1">
      <alignment horizontal="center" vertical="center"/>
    </xf>
    <xf numFmtId="0" fontId="13" fillId="0" borderId="0" xfId="0" applyFont="1" applyAlignment="1">
      <alignment vertical="top" wrapText="1"/>
    </xf>
    <xf numFmtId="0" fontId="18" fillId="0" borderId="0" xfId="0" applyFont="1" applyAlignment="1">
      <alignment horizontal="center" vertical="center"/>
    </xf>
    <xf numFmtId="0" fontId="149" fillId="0" borderId="0" xfId="0" applyFont="1" applyAlignment="1">
      <alignment vertical="center" wrapText="1"/>
    </xf>
    <xf numFmtId="0" fontId="23"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wrapText="1"/>
    </xf>
    <xf numFmtId="0" fontId="145" fillId="0" borderId="0" xfId="0" applyFont="1" applyAlignment="1">
      <alignment horizontal="center" vertical="center"/>
    </xf>
    <xf numFmtId="0" fontId="146" fillId="0" borderId="0" xfId="0" applyFont="1" applyAlignment="1">
      <alignment horizontal="center" vertical="center"/>
    </xf>
    <xf numFmtId="0" fontId="30" fillId="6" borderId="943" xfId="0" applyFont="1" applyFill="1" applyBorder="1" applyAlignment="1">
      <alignment vertical="center" wrapText="1"/>
    </xf>
    <xf numFmtId="0" fontId="130" fillId="0" borderId="0" xfId="0" applyFont="1" applyAlignment="1">
      <alignment horizontal="center"/>
    </xf>
    <xf numFmtId="0" fontId="264" fillId="6" borderId="246" xfId="0" applyFont="1" applyFill="1" applyBorder="1" applyAlignment="1">
      <alignment horizontal="left" vertical="center" wrapText="1"/>
    </xf>
    <xf numFmtId="0" fontId="265" fillId="6" borderId="56" xfId="0" applyFont="1" applyFill="1" applyBorder="1" applyAlignment="1">
      <alignment horizontal="left" vertical="center" wrapText="1"/>
    </xf>
  </cellXfs>
  <cellStyles count="3">
    <cellStyle name="Hiperlink" xfId="2" builtinId="8"/>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5" Type="http://schemas.openxmlformats.org/officeDocument/2006/relationships/image" Target="../media/image1.png"/><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 Id="rId14" Type="http://schemas.openxmlformats.org/officeDocument/2006/relationships/hyperlink" Target="#'Riscos e Oportunidades Climatic'!A1"/></Relationships>
</file>

<file path=xl/drawings/_rels/drawing10.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 Id="rId14" Type="http://schemas.openxmlformats.org/officeDocument/2006/relationships/hyperlink" Target="#'Riscos e Oportunidades Climatic'!A1"/></Relationships>
</file>

<file path=xl/drawings/_rels/drawing11.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 Id="rId14" Type="http://schemas.openxmlformats.org/officeDocument/2006/relationships/hyperlink" Target="#'Riscos e Oportunidades Climatic'!A1"/></Relationships>
</file>

<file path=xl/drawings/_rels/drawing12.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 Id="rId14" Type="http://schemas.openxmlformats.org/officeDocument/2006/relationships/hyperlink" Target="#'Riscos e Oportunidades Climatic'!A1"/></Relationships>
</file>

<file path=xl/drawings/_rels/drawing13.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 Id="rId14" Type="http://schemas.openxmlformats.org/officeDocument/2006/relationships/hyperlink" Target="#'Riscos e Oportunidades Climatic'!A1"/></Relationships>
</file>

<file path=xl/drawings/_rels/drawing14.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 Id="rId14" Type="http://schemas.openxmlformats.org/officeDocument/2006/relationships/hyperlink" Target="#'Riscos e Oportunidades Climatic'!A1"/></Relationships>
</file>

<file path=xl/drawings/_rels/drawing2.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 Id="rId14" Type="http://schemas.openxmlformats.org/officeDocument/2006/relationships/hyperlink" Target="#'Riscos e Oportunidades Climatic'!A1"/></Relationships>
</file>

<file path=xl/drawings/_rels/drawing3.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 Id="rId14" Type="http://schemas.openxmlformats.org/officeDocument/2006/relationships/hyperlink" Target="#'Riscos e Oportunidades Climatic'!A1"/></Relationships>
</file>

<file path=xl/drawings/_rels/drawing4.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 Id="rId14" Type="http://schemas.openxmlformats.org/officeDocument/2006/relationships/hyperlink" Target="#'Riscos e Oportunidades Climatic'!A1"/></Relationships>
</file>

<file path=xl/drawings/_rels/drawing5.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 Id="rId14" Type="http://schemas.openxmlformats.org/officeDocument/2006/relationships/hyperlink" Target="#'Riscos e Oportunidades Climatic'!A1"/></Relationships>
</file>

<file path=xl/drawings/_rels/drawing6.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 Id="rId14" Type="http://schemas.openxmlformats.org/officeDocument/2006/relationships/hyperlink" Target="#'Riscos e Oportunidades Climatic'!A1"/></Relationships>
</file>

<file path=xl/drawings/_rels/drawing7.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 Id="rId14" Type="http://schemas.openxmlformats.org/officeDocument/2006/relationships/hyperlink" Target="#'Riscos e Oportunidades Climatic'!A1"/></Relationships>
</file>

<file path=xl/drawings/_rels/drawing8.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 Id="rId14" Type="http://schemas.openxmlformats.org/officeDocument/2006/relationships/hyperlink" Target="#'Riscos e Oportunidades Climatic'!A1"/></Relationships>
</file>

<file path=xl/drawings/_rels/drawing9.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 Id="rId14" Type="http://schemas.openxmlformats.org/officeDocument/2006/relationships/hyperlink" Target="#'Riscos e Oportunidades Climatic'!A1"/></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609600" cy="323850"/>
    <xdr:sp macro="" textlink="">
      <xdr:nvSpPr>
        <xdr:cNvPr id="3" name="Shape 3">
          <a:hlinkClick xmlns:r="http://schemas.openxmlformats.org/officeDocument/2006/relationships" r:id="rId1"/>
          <a:extLst>
            <a:ext uri="{FF2B5EF4-FFF2-40B4-BE49-F238E27FC236}">
              <a16:creationId xmlns:a16="http://schemas.microsoft.com/office/drawing/2014/main" id="{00000000-0008-0000-0000-000003000000}"/>
            </a:ext>
          </a:extLst>
        </xdr:cNvPr>
        <xdr:cNvSpPr txBox="1"/>
      </xdr:nvSpPr>
      <xdr:spPr>
        <a:xfrm>
          <a:off x="5045963" y="3622838"/>
          <a:ext cx="6000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561975</xdr:colOff>
      <xdr:row>0</xdr:row>
      <xdr:rowOff>0</xdr:rowOff>
    </xdr:from>
    <xdr:ext cx="904875" cy="323850"/>
    <xdr:sp macro="" textlink="">
      <xdr:nvSpPr>
        <xdr:cNvPr id="4" name="Shape 4">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4898325" y="3622838"/>
          <a:ext cx="89535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Grupo CSN</a:t>
          </a:r>
          <a:endParaRPr sz="1400"/>
        </a:p>
      </xdr:txBody>
    </xdr:sp>
    <xdr:clientData fLocksWithSheet="0"/>
  </xdr:oneCellAnchor>
  <xdr:oneCellAnchor>
    <xdr:from>
      <xdr:col>2</xdr:col>
      <xdr:colOff>476250</xdr:colOff>
      <xdr:row>0</xdr:row>
      <xdr:rowOff>0</xdr:rowOff>
    </xdr:from>
    <xdr:ext cx="885825" cy="323850"/>
    <xdr:sp macro="" textlink="">
      <xdr:nvSpPr>
        <xdr:cNvPr id="5" name="Shape 5">
          <a:hlinkClick xmlns:r="http://schemas.openxmlformats.org/officeDocument/2006/relationships" r:id="rId3"/>
          <a:extLst>
            <a:ext uri="{FF2B5EF4-FFF2-40B4-BE49-F238E27FC236}">
              <a16:creationId xmlns:a16="http://schemas.microsoft.com/office/drawing/2014/main" id="{00000000-0008-0000-0000-000005000000}"/>
            </a:ext>
            <a:ext uri="{147F2762-F138-4A5C-976F-8EAC2B608ADB}">
              <a16:predDERef xmlns:a16="http://schemas.microsoft.com/office/drawing/2014/main" pred="{00000000-0008-0000-0000-000004000000}"/>
            </a:ext>
          </a:extLst>
        </xdr:cNvPr>
        <xdr:cNvSpPr txBox="1"/>
      </xdr:nvSpPr>
      <xdr:spPr>
        <a:xfrm>
          <a:off x="20383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Siderurgia</a:t>
          </a:r>
          <a:endParaRPr sz="1400"/>
        </a:p>
      </xdr:txBody>
    </xdr:sp>
    <xdr:clientData fLocksWithSheet="0"/>
  </xdr:oneCellAnchor>
  <xdr:oneCellAnchor>
    <xdr:from>
      <xdr:col>3</xdr:col>
      <xdr:colOff>381000</xdr:colOff>
      <xdr:row>0</xdr:row>
      <xdr:rowOff>0</xdr:rowOff>
    </xdr:from>
    <xdr:ext cx="885825" cy="323850"/>
    <xdr:sp macro="" textlink="">
      <xdr:nvSpPr>
        <xdr:cNvPr id="6" name="Shape 6">
          <a:hlinkClick xmlns:r="http://schemas.openxmlformats.org/officeDocument/2006/relationships" r:id="rId4"/>
          <a:extLst>
            <a:ext uri="{FF2B5EF4-FFF2-40B4-BE49-F238E27FC236}">
              <a16:creationId xmlns:a16="http://schemas.microsoft.com/office/drawing/2014/main" id="{00000000-0008-0000-0000-000006000000}"/>
            </a:ext>
            <a:ext uri="{147F2762-F138-4A5C-976F-8EAC2B608ADB}">
              <a16:predDERef xmlns:a16="http://schemas.microsoft.com/office/drawing/2014/main" pred="{00000000-0008-0000-0000-000005000000}"/>
            </a:ext>
          </a:extLst>
        </xdr:cNvPr>
        <xdr:cNvSpPr txBox="1"/>
      </xdr:nvSpPr>
      <xdr:spPr>
        <a:xfrm>
          <a:off x="29622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4</xdr:col>
      <xdr:colOff>342900</xdr:colOff>
      <xdr:row>0</xdr:row>
      <xdr:rowOff>0</xdr:rowOff>
    </xdr:from>
    <xdr:ext cx="885825" cy="323850"/>
    <xdr:sp macro="" textlink="">
      <xdr:nvSpPr>
        <xdr:cNvPr id="7" name="Shape 7">
          <a:hlinkClick xmlns:r="http://schemas.openxmlformats.org/officeDocument/2006/relationships" r:id="rId5"/>
          <a:extLst>
            <a:ext uri="{FF2B5EF4-FFF2-40B4-BE49-F238E27FC236}">
              <a16:creationId xmlns:a16="http://schemas.microsoft.com/office/drawing/2014/main" id="{00000000-0008-0000-0000-000007000000}"/>
            </a:ext>
            <a:ext uri="{147F2762-F138-4A5C-976F-8EAC2B608ADB}">
              <a16:predDERef xmlns:a16="http://schemas.microsoft.com/office/drawing/2014/main" pred="{00000000-0008-0000-0000-000006000000}"/>
            </a:ext>
          </a:extLst>
        </xdr:cNvPr>
        <xdr:cNvSpPr txBox="1"/>
      </xdr:nvSpPr>
      <xdr:spPr>
        <a:xfrm>
          <a:off x="39433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Cimentos</a:t>
          </a:r>
          <a:endParaRPr sz="1400"/>
        </a:p>
      </xdr:txBody>
    </xdr:sp>
    <xdr:clientData fLocksWithSheet="0"/>
  </xdr:oneCellAnchor>
  <xdr:oneCellAnchor>
    <xdr:from>
      <xdr:col>5</xdr:col>
      <xdr:colOff>247650</xdr:colOff>
      <xdr:row>0</xdr:row>
      <xdr:rowOff>0</xdr:rowOff>
    </xdr:from>
    <xdr:ext cx="885825" cy="323850"/>
    <xdr:sp macro="" textlink="">
      <xdr:nvSpPr>
        <xdr:cNvPr id="8" name="Shape 8">
          <a:hlinkClick xmlns:r="http://schemas.openxmlformats.org/officeDocument/2006/relationships" r:id="rId6"/>
          <a:extLst>
            <a:ext uri="{FF2B5EF4-FFF2-40B4-BE49-F238E27FC236}">
              <a16:creationId xmlns:a16="http://schemas.microsoft.com/office/drawing/2014/main" id="{00000000-0008-0000-0000-000008000000}"/>
            </a:ext>
            <a:ext uri="{147F2762-F138-4A5C-976F-8EAC2B608ADB}">
              <a16:predDERef xmlns:a16="http://schemas.microsoft.com/office/drawing/2014/main" pred="{00000000-0008-0000-0000-000007000000}"/>
            </a:ext>
          </a:extLst>
        </xdr:cNvPr>
        <xdr:cNvSpPr txBox="1"/>
      </xdr:nvSpPr>
      <xdr:spPr>
        <a:xfrm>
          <a:off x="48672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Logística</a:t>
          </a:r>
          <a:endParaRPr sz="1400"/>
        </a:p>
      </xdr:txBody>
    </xdr:sp>
    <xdr:clientData fLocksWithSheet="0"/>
  </xdr:oneCellAnchor>
  <xdr:oneCellAnchor>
    <xdr:from>
      <xdr:col>6</xdr:col>
      <xdr:colOff>123825</xdr:colOff>
      <xdr:row>0</xdr:row>
      <xdr:rowOff>0</xdr:rowOff>
    </xdr:from>
    <xdr:ext cx="885825" cy="323850"/>
    <xdr:sp macro="" textlink="">
      <xdr:nvSpPr>
        <xdr:cNvPr id="9" name="Shape 9">
          <a:hlinkClick xmlns:r="http://schemas.openxmlformats.org/officeDocument/2006/relationships" r:id="rId7"/>
          <a:extLst>
            <a:ext uri="{FF2B5EF4-FFF2-40B4-BE49-F238E27FC236}">
              <a16:creationId xmlns:a16="http://schemas.microsoft.com/office/drawing/2014/main" id="{00000000-0008-0000-0000-000009000000}"/>
            </a:ext>
            <a:ext uri="{147F2762-F138-4A5C-976F-8EAC2B608ADB}">
              <a16:predDERef xmlns:a16="http://schemas.microsoft.com/office/drawing/2014/main" pred="{00000000-0008-0000-0000-000008000000}"/>
            </a:ext>
          </a:extLst>
        </xdr:cNvPr>
        <xdr:cNvSpPr txBox="1"/>
      </xdr:nvSpPr>
      <xdr:spPr>
        <a:xfrm>
          <a:off x="57626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Energia</a:t>
          </a:r>
          <a:endParaRPr sz="1400"/>
        </a:p>
      </xdr:txBody>
    </xdr:sp>
    <xdr:clientData fLocksWithSheet="0"/>
  </xdr:oneCellAnchor>
  <xdr:oneCellAnchor>
    <xdr:from>
      <xdr:col>7</xdr:col>
      <xdr:colOff>0</xdr:colOff>
      <xdr:row>0</xdr:row>
      <xdr:rowOff>0</xdr:rowOff>
    </xdr:from>
    <xdr:ext cx="885825" cy="323850"/>
    <xdr:sp macro="" textlink="">
      <xdr:nvSpPr>
        <xdr:cNvPr id="10" name="Shape 10">
          <a:hlinkClick xmlns:r="http://schemas.openxmlformats.org/officeDocument/2006/relationships" r:id="rId8"/>
          <a:extLst>
            <a:ext uri="{FF2B5EF4-FFF2-40B4-BE49-F238E27FC236}">
              <a16:creationId xmlns:a16="http://schemas.microsoft.com/office/drawing/2014/main" id="{00000000-0008-0000-0000-00000A000000}"/>
            </a:ext>
            <a:ext uri="{147F2762-F138-4A5C-976F-8EAC2B608ADB}">
              <a16:predDERef xmlns:a16="http://schemas.microsoft.com/office/drawing/2014/main" pred="{00000000-0008-0000-0000-000009000000}"/>
            </a:ext>
          </a:extLst>
        </xdr:cNvPr>
        <xdr:cNvSpPr txBox="1"/>
      </xdr:nvSpPr>
      <xdr:spPr>
        <a:xfrm>
          <a:off x="66579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8</xdr:col>
      <xdr:colOff>9525</xdr:colOff>
      <xdr:row>0</xdr:row>
      <xdr:rowOff>0</xdr:rowOff>
    </xdr:from>
    <xdr:ext cx="1028700" cy="323850"/>
    <xdr:sp macro="" textlink="">
      <xdr:nvSpPr>
        <xdr:cNvPr id="11" name="Shape 11">
          <a:hlinkClick xmlns:r="http://schemas.openxmlformats.org/officeDocument/2006/relationships" r:id="rId9"/>
          <a:extLst>
            <a:ext uri="{FF2B5EF4-FFF2-40B4-BE49-F238E27FC236}">
              <a16:creationId xmlns:a16="http://schemas.microsoft.com/office/drawing/2014/main" id="{00000000-0008-0000-0000-00000B000000}"/>
            </a:ext>
            <a:ext uri="{147F2762-F138-4A5C-976F-8EAC2B608ADB}">
              <a16:predDERef xmlns:a16="http://schemas.microsoft.com/office/drawing/2014/main" pred="{00000000-0008-0000-0000-00000A000000}"/>
            </a:ext>
          </a:extLst>
        </xdr:cNvPr>
        <xdr:cNvSpPr txBox="1"/>
      </xdr:nvSpPr>
      <xdr:spPr>
        <a:xfrm>
          <a:off x="7686675" y="0"/>
          <a:ext cx="10287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10</xdr:col>
      <xdr:colOff>85725</xdr:colOff>
      <xdr:row>0</xdr:row>
      <xdr:rowOff>0</xdr:rowOff>
    </xdr:from>
    <xdr:ext cx="1085850" cy="323850"/>
    <xdr:sp macro="" textlink="">
      <xdr:nvSpPr>
        <xdr:cNvPr id="12" name="Shape 12">
          <a:hlinkClick xmlns:r="http://schemas.openxmlformats.org/officeDocument/2006/relationships" r:id="rId10"/>
          <a:extLst>
            <a:ext uri="{FF2B5EF4-FFF2-40B4-BE49-F238E27FC236}">
              <a16:creationId xmlns:a16="http://schemas.microsoft.com/office/drawing/2014/main" id="{00000000-0008-0000-0000-00000C000000}"/>
            </a:ext>
            <a:ext uri="{147F2762-F138-4A5C-976F-8EAC2B608ADB}">
              <a16:predDERef xmlns:a16="http://schemas.microsoft.com/office/drawing/2014/main" pred="{00000000-0008-0000-0000-00000B000000}"/>
            </a:ext>
          </a:extLst>
        </xdr:cNvPr>
        <xdr:cNvSpPr txBox="1"/>
      </xdr:nvSpPr>
      <xdr:spPr>
        <a:xfrm>
          <a:off x="9801225" y="0"/>
          <a:ext cx="108585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9</xdr:col>
      <xdr:colOff>9525</xdr:colOff>
      <xdr:row>0</xdr:row>
      <xdr:rowOff>0</xdr:rowOff>
    </xdr:from>
    <xdr:ext cx="1104900" cy="323850"/>
    <xdr:sp macro="" textlink="">
      <xdr:nvSpPr>
        <xdr:cNvPr id="13" name="Shape 13">
          <a:hlinkClick xmlns:r="http://schemas.openxmlformats.org/officeDocument/2006/relationships" r:id="rId11"/>
          <a:extLst>
            <a:ext uri="{FF2B5EF4-FFF2-40B4-BE49-F238E27FC236}">
              <a16:creationId xmlns:a16="http://schemas.microsoft.com/office/drawing/2014/main" id="{00000000-0008-0000-0000-00000D000000}"/>
            </a:ext>
            <a:ext uri="{147F2762-F138-4A5C-976F-8EAC2B608ADB}">
              <a16:predDERef xmlns:a16="http://schemas.microsoft.com/office/drawing/2014/main" pred="{00000000-0008-0000-0000-00000C000000}"/>
            </a:ext>
          </a:extLst>
        </xdr:cNvPr>
        <xdr:cNvSpPr txBox="1"/>
      </xdr:nvSpPr>
      <xdr:spPr>
        <a:xfrm>
          <a:off x="8705850" y="0"/>
          <a:ext cx="11049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11</xdr:col>
      <xdr:colOff>257175</xdr:colOff>
      <xdr:row>0</xdr:row>
      <xdr:rowOff>0</xdr:rowOff>
    </xdr:from>
    <xdr:ext cx="762000" cy="323850"/>
    <xdr:sp macro="" textlink="">
      <xdr:nvSpPr>
        <xdr:cNvPr id="14" name="Shape 14">
          <a:hlinkClick xmlns:r="http://schemas.openxmlformats.org/officeDocument/2006/relationships" r:id="rId12"/>
          <a:extLst>
            <a:ext uri="{FF2B5EF4-FFF2-40B4-BE49-F238E27FC236}">
              <a16:creationId xmlns:a16="http://schemas.microsoft.com/office/drawing/2014/main" id="{00000000-0008-0000-0000-00000E000000}"/>
            </a:ext>
            <a:ext uri="{147F2762-F138-4A5C-976F-8EAC2B608ADB}">
              <a16:predDERef xmlns:a16="http://schemas.microsoft.com/office/drawing/2014/main" pred="{00000000-0008-0000-0000-00000D000000}"/>
            </a:ext>
          </a:extLst>
        </xdr:cNvPr>
        <xdr:cNvSpPr txBox="1"/>
      </xdr:nvSpPr>
      <xdr:spPr>
        <a:xfrm>
          <a:off x="10991850" y="0"/>
          <a:ext cx="7620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11</xdr:col>
      <xdr:colOff>1009650</xdr:colOff>
      <xdr:row>0</xdr:row>
      <xdr:rowOff>0</xdr:rowOff>
    </xdr:from>
    <xdr:ext cx="2705100" cy="323850"/>
    <xdr:sp macro="" textlink="">
      <xdr:nvSpPr>
        <xdr:cNvPr id="15" name="Shape 15">
          <a:hlinkClick xmlns:r="http://schemas.openxmlformats.org/officeDocument/2006/relationships" r:id="rId13"/>
          <a:extLst>
            <a:ext uri="{FF2B5EF4-FFF2-40B4-BE49-F238E27FC236}">
              <a16:creationId xmlns:a16="http://schemas.microsoft.com/office/drawing/2014/main" id="{00000000-0008-0000-0000-00000F000000}"/>
            </a:ext>
            <a:ext uri="{147F2762-F138-4A5C-976F-8EAC2B608ADB}">
              <a16:predDERef xmlns:a16="http://schemas.microsoft.com/office/drawing/2014/main" pred="{00000000-0008-0000-0000-00000E000000}"/>
            </a:ext>
          </a:extLst>
        </xdr:cNvPr>
        <xdr:cNvSpPr txBox="1"/>
      </xdr:nvSpPr>
      <xdr:spPr>
        <a:xfrm>
          <a:off x="11744325" y="0"/>
          <a:ext cx="27051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Projetos sociais - Fundação CSN</a:t>
          </a:r>
          <a:endParaRPr sz="1400"/>
        </a:p>
      </xdr:txBody>
    </xdr:sp>
    <xdr:clientData fLocksWithSheet="0"/>
  </xdr:oneCellAnchor>
  <xdr:twoCellAnchor>
    <xdr:from>
      <xdr:col>14</xdr:col>
      <xdr:colOff>323850</xdr:colOff>
      <xdr:row>0</xdr:row>
      <xdr:rowOff>0</xdr:rowOff>
    </xdr:from>
    <xdr:to>
      <xdr:col>16</xdr:col>
      <xdr:colOff>361950</xdr:colOff>
      <xdr:row>2</xdr:row>
      <xdr:rowOff>0</xdr:rowOff>
    </xdr:to>
    <xdr:sp macro="" textlink="">
      <xdr:nvSpPr>
        <xdr:cNvPr id="48" name="CaixaDeTexto 15">
          <a:hlinkClick xmlns:r="http://schemas.openxmlformats.org/officeDocument/2006/relationships" r:id="rId14"/>
          <a:extLst>
            <a:ext uri="{FF2B5EF4-FFF2-40B4-BE49-F238E27FC236}">
              <a16:creationId xmlns:a16="http://schemas.microsoft.com/office/drawing/2014/main" id="{2F34787D-B7E9-4AC0-947D-1141069FA47E}"/>
            </a:ext>
            <a:ext uri="{147F2762-F138-4A5C-976F-8EAC2B608ADB}">
              <a16:predDERef xmlns:a16="http://schemas.microsoft.com/office/drawing/2014/main" pred="{00000000-0008-0000-0000-00000F000000}"/>
            </a:ext>
          </a:extLst>
        </xdr:cNvPr>
        <xdr:cNvSpPr txBox="1"/>
      </xdr:nvSpPr>
      <xdr:spPr>
        <a:xfrm>
          <a:off x="14116050" y="0"/>
          <a:ext cx="2076450" cy="323850"/>
        </a:xfrm>
        <a:prstGeom prst="rect">
          <a:avLst/>
        </a:prstGeom>
        <a:noFill/>
        <a:ln>
          <a:noFill/>
        </a:ln>
      </xdr:spPr>
      <xdr:txBody>
        <a:bodyPr spcFirstLastPara="1" wrap="square" lIns="91425" tIns="45700" rIns="91425" bIns="45700"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sym typeface="Verdana"/>
            </a:rPr>
            <a:t>Riscos</a:t>
          </a:r>
          <a:r>
            <a:rPr lang="en-US" sz="900" b="1" i="0" baseline="0">
              <a:solidFill>
                <a:srgbClr val="002A7E"/>
              </a:solidFill>
              <a:latin typeface="Verdana"/>
              <a:ea typeface="Verdana"/>
              <a:sym typeface="Verdana"/>
            </a:rPr>
            <a:t> e Oportunidades</a:t>
          </a:r>
          <a:endParaRPr sz="1400"/>
        </a:p>
      </xdr:txBody>
    </xdr:sp>
    <xdr:clientData/>
  </xdr:twoCellAnchor>
  <xdr:twoCellAnchor editAs="oneCell">
    <xdr:from>
      <xdr:col>7</xdr:col>
      <xdr:colOff>200025</xdr:colOff>
      <xdr:row>3</xdr:row>
      <xdr:rowOff>161924</xdr:rowOff>
    </xdr:from>
    <xdr:to>
      <xdr:col>11</xdr:col>
      <xdr:colOff>409575</xdr:colOff>
      <xdr:row>17</xdr:row>
      <xdr:rowOff>172434</xdr:rowOff>
    </xdr:to>
    <xdr:pic>
      <xdr:nvPicPr>
        <xdr:cNvPr id="62" name="Imagem 17">
          <a:extLst>
            <a:ext uri="{FF2B5EF4-FFF2-40B4-BE49-F238E27FC236}">
              <a16:creationId xmlns:a16="http://schemas.microsoft.com/office/drawing/2014/main" id="{764B9D12-EE06-53F8-DCE1-0BBFB254D378}"/>
            </a:ext>
          </a:extLst>
        </xdr:cNvPr>
        <xdr:cNvPicPr>
          <a:picLocks noChangeAspect="1"/>
        </xdr:cNvPicPr>
      </xdr:nvPicPr>
      <xdr:blipFill>
        <a:blip xmlns:r="http://schemas.openxmlformats.org/officeDocument/2006/relationships" r:embed="rId15"/>
        <a:stretch>
          <a:fillRect/>
        </a:stretch>
      </xdr:blipFill>
      <xdr:spPr>
        <a:xfrm>
          <a:off x="6619875" y="647699"/>
          <a:ext cx="4286250" cy="302993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0</xdr:row>
      <xdr:rowOff>0</xdr:rowOff>
    </xdr:from>
    <xdr:ext cx="609600" cy="323850"/>
    <xdr:sp macro="" textlink="">
      <xdr:nvSpPr>
        <xdr:cNvPr id="2" name="Shape 3">
          <a:hlinkClick xmlns:r="http://schemas.openxmlformats.org/officeDocument/2006/relationships" r:id="rId1"/>
          <a:extLst>
            <a:ext uri="{FF2B5EF4-FFF2-40B4-BE49-F238E27FC236}">
              <a16:creationId xmlns:a16="http://schemas.microsoft.com/office/drawing/2014/main" id="{2EC77C9A-333F-4D24-AA98-4EDB78C6B3B6}"/>
            </a:ext>
          </a:extLst>
        </xdr:cNvPr>
        <xdr:cNvSpPr txBox="1"/>
      </xdr:nvSpPr>
      <xdr:spPr>
        <a:xfrm>
          <a:off x="666750" y="0"/>
          <a:ext cx="6096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561975</xdr:colOff>
      <xdr:row>0</xdr:row>
      <xdr:rowOff>0</xdr:rowOff>
    </xdr:from>
    <xdr:ext cx="904875" cy="323850"/>
    <xdr:sp macro="" textlink="">
      <xdr:nvSpPr>
        <xdr:cNvPr id="3" name="Shape 4">
          <a:hlinkClick xmlns:r="http://schemas.openxmlformats.org/officeDocument/2006/relationships" r:id="rId2"/>
          <a:extLst>
            <a:ext uri="{FF2B5EF4-FFF2-40B4-BE49-F238E27FC236}">
              <a16:creationId xmlns:a16="http://schemas.microsoft.com/office/drawing/2014/main" id="{C4804C1A-30C4-4C32-99D9-DE0C39FB44DA}"/>
            </a:ext>
          </a:extLst>
        </xdr:cNvPr>
        <xdr:cNvSpPr txBox="1"/>
      </xdr:nvSpPr>
      <xdr:spPr>
        <a:xfrm>
          <a:off x="1228725" y="0"/>
          <a:ext cx="90487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Grupo CSN</a:t>
          </a:r>
          <a:endParaRPr sz="1400"/>
        </a:p>
      </xdr:txBody>
    </xdr:sp>
    <xdr:clientData fLocksWithSheet="0"/>
  </xdr:oneCellAnchor>
  <xdr:oneCellAnchor>
    <xdr:from>
      <xdr:col>2</xdr:col>
      <xdr:colOff>847725</xdr:colOff>
      <xdr:row>0</xdr:row>
      <xdr:rowOff>0</xdr:rowOff>
    </xdr:from>
    <xdr:ext cx="885825" cy="323850"/>
    <xdr:sp macro="" textlink="">
      <xdr:nvSpPr>
        <xdr:cNvPr id="5" name="Shape 5">
          <a:hlinkClick xmlns:r="http://schemas.openxmlformats.org/officeDocument/2006/relationships" r:id="rId3"/>
          <a:extLst>
            <a:ext uri="{FF2B5EF4-FFF2-40B4-BE49-F238E27FC236}">
              <a16:creationId xmlns:a16="http://schemas.microsoft.com/office/drawing/2014/main" id="{4845BF1B-D362-4D70-B977-CAEDA200B8FE}"/>
            </a:ext>
          </a:extLst>
        </xdr:cNvPr>
        <xdr:cNvSpPr txBox="1"/>
      </xdr:nvSpPr>
      <xdr:spPr>
        <a:xfrm>
          <a:off x="21812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Siderurgia</a:t>
          </a:r>
          <a:endParaRPr sz="1400"/>
        </a:p>
      </xdr:txBody>
    </xdr:sp>
    <xdr:clientData fLocksWithSheet="0"/>
  </xdr:oneCellAnchor>
  <xdr:oneCellAnchor>
    <xdr:from>
      <xdr:col>3</xdr:col>
      <xdr:colOff>809625</xdr:colOff>
      <xdr:row>0</xdr:row>
      <xdr:rowOff>0</xdr:rowOff>
    </xdr:from>
    <xdr:ext cx="885825" cy="323850"/>
    <xdr:sp macro="" textlink="">
      <xdr:nvSpPr>
        <xdr:cNvPr id="6" name="Shape 6">
          <a:hlinkClick xmlns:r="http://schemas.openxmlformats.org/officeDocument/2006/relationships" r:id="rId4"/>
          <a:extLst>
            <a:ext uri="{FF2B5EF4-FFF2-40B4-BE49-F238E27FC236}">
              <a16:creationId xmlns:a16="http://schemas.microsoft.com/office/drawing/2014/main" id="{57C43C73-C4D3-4376-84AF-E12F83949387}"/>
            </a:ext>
          </a:extLst>
        </xdr:cNvPr>
        <xdr:cNvSpPr txBox="1"/>
      </xdr:nvSpPr>
      <xdr:spPr>
        <a:xfrm>
          <a:off x="31242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4</xdr:col>
      <xdr:colOff>771525</xdr:colOff>
      <xdr:row>0</xdr:row>
      <xdr:rowOff>0</xdr:rowOff>
    </xdr:from>
    <xdr:ext cx="885825" cy="323850"/>
    <xdr:sp macro="" textlink="">
      <xdr:nvSpPr>
        <xdr:cNvPr id="7" name="Shape 7">
          <a:hlinkClick xmlns:r="http://schemas.openxmlformats.org/officeDocument/2006/relationships" r:id="rId5"/>
          <a:extLst>
            <a:ext uri="{FF2B5EF4-FFF2-40B4-BE49-F238E27FC236}">
              <a16:creationId xmlns:a16="http://schemas.microsoft.com/office/drawing/2014/main" id="{CA3BDD67-FA13-48F6-9F79-0C387FFCF647}"/>
            </a:ext>
          </a:extLst>
        </xdr:cNvPr>
        <xdr:cNvSpPr txBox="1"/>
      </xdr:nvSpPr>
      <xdr:spPr>
        <a:xfrm>
          <a:off x="40671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Cimentos</a:t>
          </a:r>
          <a:endParaRPr sz="1400"/>
        </a:p>
      </xdr:txBody>
    </xdr:sp>
    <xdr:clientData fLocksWithSheet="0"/>
  </xdr:oneCellAnchor>
  <xdr:oneCellAnchor>
    <xdr:from>
      <xdr:col>5</xdr:col>
      <xdr:colOff>733425</xdr:colOff>
      <xdr:row>0</xdr:row>
      <xdr:rowOff>0</xdr:rowOff>
    </xdr:from>
    <xdr:ext cx="885825" cy="323850"/>
    <xdr:sp macro="" textlink="">
      <xdr:nvSpPr>
        <xdr:cNvPr id="8" name="Shape 8">
          <a:hlinkClick xmlns:r="http://schemas.openxmlformats.org/officeDocument/2006/relationships" r:id="rId6"/>
          <a:extLst>
            <a:ext uri="{FF2B5EF4-FFF2-40B4-BE49-F238E27FC236}">
              <a16:creationId xmlns:a16="http://schemas.microsoft.com/office/drawing/2014/main" id="{C207483A-157D-4BB6-90D8-AEA072BD8B60}"/>
            </a:ext>
          </a:extLst>
        </xdr:cNvPr>
        <xdr:cNvSpPr txBox="1"/>
      </xdr:nvSpPr>
      <xdr:spPr>
        <a:xfrm>
          <a:off x="50101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Logística</a:t>
          </a:r>
          <a:endParaRPr sz="1400"/>
        </a:p>
      </xdr:txBody>
    </xdr:sp>
    <xdr:clientData fLocksWithSheet="0"/>
  </xdr:oneCellAnchor>
  <xdr:oneCellAnchor>
    <xdr:from>
      <xdr:col>6</xdr:col>
      <xdr:colOff>123825</xdr:colOff>
      <xdr:row>0</xdr:row>
      <xdr:rowOff>0</xdr:rowOff>
    </xdr:from>
    <xdr:ext cx="885825" cy="323850"/>
    <xdr:sp macro="" textlink="">
      <xdr:nvSpPr>
        <xdr:cNvPr id="9" name="Shape 9">
          <a:hlinkClick xmlns:r="http://schemas.openxmlformats.org/officeDocument/2006/relationships" r:id="rId7"/>
          <a:extLst>
            <a:ext uri="{FF2B5EF4-FFF2-40B4-BE49-F238E27FC236}">
              <a16:creationId xmlns:a16="http://schemas.microsoft.com/office/drawing/2014/main" id="{62271736-CCEB-4BC0-93BE-690FAE695CC2}"/>
            </a:ext>
          </a:extLst>
        </xdr:cNvPr>
        <xdr:cNvSpPr txBox="1"/>
      </xdr:nvSpPr>
      <xdr:spPr>
        <a:xfrm>
          <a:off x="59531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Energia</a:t>
          </a:r>
          <a:endParaRPr sz="1400"/>
        </a:p>
      </xdr:txBody>
    </xdr:sp>
    <xdr:clientData fLocksWithSheet="0"/>
  </xdr:oneCellAnchor>
  <xdr:oneCellAnchor>
    <xdr:from>
      <xdr:col>7</xdr:col>
      <xdr:colOff>85725</xdr:colOff>
      <xdr:row>0</xdr:row>
      <xdr:rowOff>0</xdr:rowOff>
    </xdr:from>
    <xdr:ext cx="885825" cy="323850"/>
    <xdr:sp macro="" textlink="">
      <xdr:nvSpPr>
        <xdr:cNvPr id="10" name="Shape 10">
          <a:hlinkClick xmlns:r="http://schemas.openxmlformats.org/officeDocument/2006/relationships" r:id="rId8"/>
          <a:extLst>
            <a:ext uri="{FF2B5EF4-FFF2-40B4-BE49-F238E27FC236}">
              <a16:creationId xmlns:a16="http://schemas.microsoft.com/office/drawing/2014/main" id="{27E783F0-D2AD-46D7-86E0-9937394DAEED}"/>
            </a:ext>
          </a:extLst>
        </xdr:cNvPr>
        <xdr:cNvSpPr txBox="1"/>
      </xdr:nvSpPr>
      <xdr:spPr>
        <a:xfrm>
          <a:off x="68961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8</xdr:col>
      <xdr:colOff>38100</xdr:colOff>
      <xdr:row>0</xdr:row>
      <xdr:rowOff>0</xdr:rowOff>
    </xdr:from>
    <xdr:ext cx="1028700" cy="323850"/>
    <xdr:sp macro="" textlink="">
      <xdr:nvSpPr>
        <xdr:cNvPr id="11" name="Shape 11">
          <a:hlinkClick xmlns:r="http://schemas.openxmlformats.org/officeDocument/2006/relationships" r:id="rId9"/>
          <a:extLst>
            <a:ext uri="{FF2B5EF4-FFF2-40B4-BE49-F238E27FC236}">
              <a16:creationId xmlns:a16="http://schemas.microsoft.com/office/drawing/2014/main" id="{28ECE517-EA52-48C4-A708-01C557396594}"/>
            </a:ext>
            <a:ext uri="{147F2762-F138-4A5C-976F-8EAC2B608ADB}">
              <a16:predDERef xmlns:a16="http://schemas.microsoft.com/office/drawing/2014/main" pred="{00000000-0008-0000-0000-00000A000000}"/>
            </a:ext>
          </a:extLst>
        </xdr:cNvPr>
        <xdr:cNvSpPr txBox="1"/>
      </xdr:nvSpPr>
      <xdr:spPr>
        <a:xfrm>
          <a:off x="7829550" y="0"/>
          <a:ext cx="10287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10</xdr:col>
      <xdr:colOff>180975</xdr:colOff>
      <xdr:row>0</xdr:row>
      <xdr:rowOff>0</xdr:rowOff>
    </xdr:from>
    <xdr:ext cx="1085850" cy="323850"/>
    <xdr:sp macro="" textlink="">
      <xdr:nvSpPr>
        <xdr:cNvPr id="12" name="Shape 12">
          <a:hlinkClick xmlns:r="http://schemas.openxmlformats.org/officeDocument/2006/relationships" r:id="rId10"/>
          <a:extLst>
            <a:ext uri="{FF2B5EF4-FFF2-40B4-BE49-F238E27FC236}">
              <a16:creationId xmlns:a16="http://schemas.microsoft.com/office/drawing/2014/main" id="{8D8C4AA6-9171-4E3E-8646-67D65D64058D}"/>
            </a:ext>
          </a:extLst>
        </xdr:cNvPr>
        <xdr:cNvSpPr txBox="1"/>
      </xdr:nvSpPr>
      <xdr:spPr>
        <a:xfrm>
          <a:off x="9934575" y="0"/>
          <a:ext cx="108585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9</xdr:col>
      <xdr:colOff>85725</xdr:colOff>
      <xdr:row>0</xdr:row>
      <xdr:rowOff>0</xdr:rowOff>
    </xdr:from>
    <xdr:ext cx="1104900" cy="323850"/>
    <xdr:sp macro="" textlink="">
      <xdr:nvSpPr>
        <xdr:cNvPr id="13" name="Shape 13">
          <a:hlinkClick xmlns:r="http://schemas.openxmlformats.org/officeDocument/2006/relationships" r:id="rId11"/>
          <a:extLst>
            <a:ext uri="{FF2B5EF4-FFF2-40B4-BE49-F238E27FC236}">
              <a16:creationId xmlns:a16="http://schemas.microsoft.com/office/drawing/2014/main" id="{5F5AA8A5-4613-48B6-8436-B1ADBC660C5C}"/>
            </a:ext>
            <a:ext uri="{147F2762-F138-4A5C-976F-8EAC2B608ADB}">
              <a16:predDERef xmlns:a16="http://schemas.microsoft.com/office/drawing/2014/main" pred="{00000000-0008-0000-0000-00000C000000}"/>
            </a:ext>
          </a:extLst>
        </xdr:cNvPr>
        <xdr:cNvSpPr txBox="1"/>
      </xdr:nvSpPr>
      <xdr:spPr>
        <a:xfrm>
          <a:off x="8858250" y="0"/>
          <a:ext cx="11049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11</xdr:col>
      <xdr:colOff>409575</xdr:colOff>
      <xdr:row>0</xdr:row>
      <xdr:rowOff>0</xdr:rowOff>
    </xdr:from>
    <xdr:ext cx="762000" cy="323850"/>
    <xdr:sp macro="" textlink="">
      <xdr:nvSpPr>
        <xdr:cNvPr id="14" name="Shape 14">
          <a:hlinkClick xmlns:r="http://schemas.openxmlformats.org/officeDocument/2006/relationships" r:id="rId12"/>
          <a:extLst>
            <a:ext uri="{FF2B5EF4-FFF2-40B4-BE49-F238E27FC236}">
              <a16:creationId xmlns:a16="http://schemas.microsoft.com/office/drawing/2014/main" id="{0FDCFAE3-7101-4874-881E-F8B379F1521D}"/>
            </a:ext>
          </a:extLst>
        </xdr:cNvPr>
        <xdr:cNvSpPr txBox="1"/>
      </xdr:nvSpPr>
      <xdr:spPr>
        <a:xfrm>
          <a:off x="11144250" y="0"/>
          <a:ext cx="7620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12</xdr:col>
      <xdr:colOff>276225</xdr:colOff>
      <xdr:row>0</xdr:row>
      <xdr:rowOff>0</xdr:rowOff>
    </xdr:from>
    <xdr:ext cx="2705100" cy="323850"/>
    <xdr:sp macro="" textlink="">
      <xdr:nvSpPr>
        <xdr:cNvPr id="15" name="Shape 15">
          <a:hlinkClick xmlns:r="http://schemas.openxmlformats.org/officeDocument/2006/relationships" r:id="rId13"/>
          <a:extLst>
            <a:ext uri="{FF2B5EF4-FFF2-40B4-BE49-F238E27FC236}">
              <a16:creationId xmlns:a16="http://schemas.microsoft.com/office/drawing/2014/main" id="{B99A446A-F57C-4C4F-BB4E-6F6F320342F2}"/>
            </a:ext>
            <a:ext uri="{147F2762-F138-4A5C-976F-8EAC2B608ADB}">
              <a16:predDERef xmlns:a16="http://schemas.microsoft.com/office/drawing/2014/main" pred="{00000000-0008-0000-0000-00000E000000}"/>
            </a:ext>
          </a:extLst>
        </xdr:cNvPr>
        <xdr:cNvSpPr txBox="1"/>
      </xdr:nvSpPr>
      <xdr:spPr>
        <a:xfrm>
          <a:off x="11991975" y="0"/>
          <a:ext cx="27051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Projetos sociais - Fundação CSN</a:t>
          </a:r>
          <a:endParaRPr sz="1400"/>
        </a:p>
      </xdr:txBody>
    </xdr:sp>
    <xdr:clientData fLocksWithSheet="0"/>
  </xdr:oneCellAnchor>
  <xdr:twoCellAnchor>
    <xdr:from>
      <xdr:col>14</xdr:col>
      <xdr:colOff>838200</xdr:colOff>
      <xdr:row>0</xdr:row>
      <xdr:rowOff>0</xdr:rowOff>
    </xdr:from>
    <xdr:to>
      <xdr:col>17</xdr:col>
      <xdr:colOff>28575</xdr:colOff>
      <xdr:row>2</xdr:row>
      <xdr:rowOff>0</xdr:rowOff>
    </xdr:to>
    <xdr:sp macro="" textlink="">
      <xdr:nvSpPr>
        <xdr:cNvPr id="16" name="CaixaDeTexto 15">
          <a:hlinkClick xmlns:r="http://schemas.openxmlformats.org/officeDocument/2006/relationships" r:id="rId14"/>
          <a:extLst>
            <a:ext uri="{FF2B5EF4-FFF2-40B4-BE49-F238E27FC236}">
              <a16:creationId xmlns:a16="http://schemas.microsoft.com/office/drawing/2014/main" id="{2DC9A03B-7384-4E90-9CFA-35926E63524E}"/>
            </a:ext>
            <a:ext uri="{147F2762-F138-4A5C-976F-8EAC2B608ADB}">
              <a16:predDERef xmlns:a16="http://schemas.microsoft.com/office/drawing/2014/main" pred="{00000000-0008-0000-0000-000002000000}"/>
            </a:ext>
          </a:extLst>
        </xdr:cNvPr>
        <xdr:cNvSpPr txBox="1"/>
      </xdr:nvSpPr>
      <xdr:spPr>
        <a:xfrm>
          <a:off x="14382750" y="0"/>
          <a:ext cx="1733550" cy="323850"/>
        </a:xfrm>
        <a:prstGeom prst="rect">
          <a:avLst/>
        </a:prstGeom>
        <a:noFill/>
        <a:ln>
          <a:noFill/>
        </a:ln>
      </xdr:spPr>
      <xdr:txBody>
        <a:bodyPr spcFirstLastPara="1" wrap="square" lIns="91425" tIns="45700" rIns="91425" bIns="45700"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sym typeface="Verdana"/>
            </a:rPr>
            <a:t>Riscos</a:t>
          </a:r>
          <a:r>
            <a:rPr lang="en-US" sz="900" b="1" i="0" baseline="0">
              <a:solidFill>
                <a:srgbClr val="002A7E"/>
              </a:solidFill>
              <a:latin typeface="Verdana"/>
              <a:ea typeface="Verdana"/>
              <a:sym typeface="Verdana"/>
            </a:rPr>
            <a:t> e Oportunidades</a:t>
          </a:r>
          <a:endParaRPr sz="1400"/>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0</xdr:row>
      <xdr:rowOff>0</xdr:rowOff>
    </xdr:from>
    <xdr:ext cx="609600" cy="323850"/>
    <xdr:sp macro="" textlink="">
      <xdr:nvSpPr>
        <xdr:cNvPr id="11" name="Shape 3">
          <a:hlinkClick xmlns:r="http://schemas.openxmlformats.org/officeDocument/2006/relationships" r:id="rId1"/>
          <a:extLst>
            <a:ext uri="{FF2B5EF4-FFF2-40B4-BE49-F238E27FC236}">
              <a16:creationId xmlns:a16="http://schemas.microsoft.com/office/drawing/2014/main" id="{EFBCAE9C-55A1-4743-A8F7-2BB555E13273}"/>
            </a:ext>
          </a:extLst>
        </xdr:cNvPr>
        <xdr:cNvSpPr txBox="1"/>
      </xdr:nvSpPr>
      <xdr:spPr>
        <a:xfrm>
          <a:off x="666750" y="0"/>
          <a:ext cx="6096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561975</xdr:colOff>
      <xdr:row>0</xdr:row>
      <xdr:rowOff>0</xdr:rowOff>
    </xdr:from>
    <xdr:ext cx="904875" cy="323850"/>
    <xdr:sp macro="" textlink="">
      <xdr:nvSpPr>
        <xdr:cNvPr id="13" name="Shape 4">
          <a:hlinkClick xmlns:r="http://schemas.openxmlformats.org/officeDocument/2006/relationships" r:id="rId2"/>
          <a:extLst>
            <a:ext uri="{FF2B5EF4-FFF2-40B4-BE49-F238E27FC236}">
              <a16:creationId xmlns:a16="http://schemas.microsoft.com/office/drawing/2014/main" id="{E83A8A27-FFEF-467B-A8DD-C6BBE3ED4C8E}"/>
            </a:ext>
          </a:extLst>
        </xdr:cNvPr>
        <xdr:cNvSpPr txBox="1"/>
      </xdr:nvSpPr>
      <xdr:spPr>
        <a:xfrm>
          <a:off x="1228725" y="0"/>
          <a:ext cx="90487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Grupo CSN</a:t>
          </a:r>
          <a:endParaRPr sz="1400"/>
        </a:p>
      </xdr:txBody>
    </xdr:sp>
    <xdr:clientData fLocksWithSheet="0"/>
  </xdr:oneCellAnchor>
  <xdr:oneCellAnchor>
    <xdr:from>
      <xdr:col>2</xdr:col>
      <xdr:colOff>447675</xdr:colOff>
      <xdr:row>0</xdr:row>
      <xdr:rowOff>0</xdr:rowOff>
    </xdr:from>
    <xdr:ext cx="885825" cy="323850"/>
    <xdr:sp macro="" textlink="">
      <xdr:nvSpPr>
        <xdr:cNvPr id="14" name="Shape 5">
          <a:hlinkClick xmlns:r="http://schemas.openxmlformats.org/officeDocument/2006/relationships" r:id="rId3"/>
          <a:extLst>
            <a:ext uri="{FF2B5EF4-FFF2-40B4-BE49-F238E27FC236}">
              <a16:creationId xmlns:a16="http://schemas.microsoft.com/office/drawing/2014/main" id="{C3F385AF-C424-45D8-A829-FD38E22CB3A4}"/>
            </a:ext>
          </a:extLst>
        </xdr:cNvPr>
        <xdr:cNvSpPr txBox="1"/>
      </xdr:nvSpPr>
      <xdr:spPr>
        <a:xfrm>
          <a:off x="21812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Siderurgia</a:t>
          </a:r>
          <a:endParaRPr sz="1400"/>
        </a:p>
      </xdr:txBody>
    </xdr:sp>
    <xdr:clientData fLocksWithSheet="0"/>
  </xdr:oneCellAnchor>
  <xdr:oneCellAnchor>
    <xdr:from>
      <xdr:col>3</xdr:col>
      <xdr:colOff>323850</xdr:colOff>
      <xdr:row>0</xdr:row>
      <xdr:rowOff>0</xdr:rowOff>
    </xdr:from>
    <xdr:ext cx="885825" cy="323850"/>
    <xdr:sp macro="" textlink="">
      <xdr:nvSpPr>
        <xdr:cNvPr id="15" name="Shape 6">
          <a:hlinkClick xmlns:r="http://schemas.openxmlformats.org/officeDocument/2006/relationships" r:id="rId4"/>
          <a:extLst>
            <a:ext uri="{FF2B5EF4-FFF2-40B4-BE49-F238E27FC236}">
              <a16:creationId xmlns:a16="http://schemas.microsoft.com/office/drawing/2014/main" id="{C6729101-A9EF-4642-AD95-7EF9E8E99CBC}"/>
            </a:ext>
          </a:extLst>
        </xdr:cNvPr>
        <xdr:cNvSpPr txBox="1"/>
      </xdr:nvSpPr>
      <xdr:spPr>
        <a:xfrm>
          <a:off x="31242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4</xdr:col>
      <xdr:colOff>200025</xdr:colOff>
      <xdr:row>0</xdr:row>
      <xdr:rowOff>0</xdr:rowOff>
    </xdr:from>
    <xdr:ext cx="885825" cy="323850"/>
    <xdr:sp macro="" textlink="">
      <xdr:nvSpPr>
        <xdr:cNvPr id="16" name="Shape 7">
          <a:hlinkClick xmlns:r="http://schemas.openxmlformats.org/officeDocument/2006/relationships" r:id="rId5"/>
          <a:extLst>
            <a:ext uri="{FF2B5EF4-FFF2-40B4-BE49-F238E27FC236}">
              <a16:creationId xmlns:a16="http://schemas.microsoft.com/office/drawing/2014/main" id="{15D1704B-2366-489A-A861-E2D6B18EBF06}"/>
            </a:ext>
          </a:extLst>
        </xdr:cNvPr>
        <xdr:cNvSpPr txBox="1"/>
      </xdr:nvSpPr>
      <xdr:spPr>
        <a:xfrm>
          <a:off x="40671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Cimentos</a:t>
          </a:r>
          <a:endParaRPr sz="1400"/>
        </a:p>
      </xdr:txBody>
    </xdr:sp>
    <xdr:clientData fLocksWithSheet="0"/>
  </xdr:oneCellAnchor>
  <xdr:oneCellAnchor>
    <xdr:from>
      <xdr:col>5</xdr:col>
      <xdr:colOff>76200</xdr:colOff>
      <xdr:row>0</xdr:row>
      <xdr:rowOff>0</xdr:rowOff>
    </xdr:from>
    <xdr:ext cx="885825" cy="323850"/>
    <xdr:sp macro="" textlink="">
      <xdr:nvSpPr>
        <xdr:cNvPr id="17" name="Shape 8">
          <a:hlinkClick xmlns:r="http://schemas.openxmlformats.org/officeDocument/2006/relationships" r:id="rId6"/>
          <a:extLst>
            <a:ext uri="{FF2B5EF4-FFF2-40B4-BE49-F238E27FC236}">
              <a16:creationId xmlns:a16="http://schemas.microsoft.com/office/drawing/2014/main" id="{52EABC2B-6631-45F4-A8C5-DBEDB9ED1CF7}"/>
            </a:ext>
          </a:extLst>
        </xdr:cNvPr>
        <xdr:cNvSpPr txBox="1"/>
      </xdr:nvSpPr>
      <xdr:spPr>
        <a:xfrm>
          <a:off x="50101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Logística</a:t>
          </a:r>
          <a:endParaRPr sz="1400"/>
        </a:p>
      </xdr:txBody>
    </xdr:sp>
    <xdr:clientData fLocksWithSheet="0"/>
  </xdr:oneCellAnchor>
  <xdr:oneCellAnchor>
    <xdr:from>
      <xdr:col>5</xdr:col>
      <xdr:colOff>1019175</xdr:colOff>
      <xdr:row>0</xdr:row>
      <xdr:rowOff>0</xdr:rowOff>
    </xdr:from>
    <xdr:ext cx="885825" cy="323850"/>
    <xdr:sp macro="" textlink="">
      <xdr:nvSpPr>
        <xdr:cNvPr id="18" name="Shape 9">
          <a:hlinkClick xmlns:r="http://schemas.openxmlformats.org/officeDocument/2006/relationships" r:id="rId7"/>
          <a:extLst>
            <a:ext uri="{FF2B5EF4-FFF2-40B4-BE49-F238E27FC236}">
              <a16:creationId xmlns:a16="http://schemas.microsoft.com/office/drawing/2014/main" id="{ABCCBBF1-1FBD-4327-BCCA-3D501927879C}"/>
            </a:ext>
          </a:extLst>
        </xdr:cNvPr>
        <xdr:cNvSpPr txBox="1"/>
      </xdr:nvSpPr>
      <xdr:spPr>
        <a:xfrm>
          <a:off x="59531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Energia</a:t>
          </a:r>
          <a:endParaRPr sz="1400"/>
        </a:p>
      </xdr:txBody>
    </xdr:sp>
    <xdr:clientData fLocksWithSheet="0"/>
  </xdr:oneCellAnchor>
  <xdr:oneCellAnchor>
    <xdr:from>
      <xdr:col>6</xdr:col>
      <xdr:colOff>895350</xdr:colOff>
      <xdr:row>0</xdr:row>
      <xdr:rowOff>0</xdr:rowOff>
    </xdr:from>
    <xdr:ext cx="885825" cy="323850"/>
    <xdr:sp macro="" textlink="">
      <xdr:nvSpPr>
        <xdr:cNvPr id="19" name="Shape 10">
          <a:hlinkClick xmlns:r="http://schemas.openxmlformats.org/officeDocument/2006/relationships" r:id="rId8"/>
          <a:extLst>
            <a:ext uri="{FF2B5EF4-FFF2-40B4-BE49-F238E27FC236}">
              <a16:creationId xmlns:a16="http://schemas.microsoft.com/office/drawing/2014/main" id="{42D1F103-5795-4679-8B4F-468500BD0D98}"/>
            </a:ext>
          </a:extLst>
        </xdr:cNvPr>
        <xdr:cNvSpPr txBox="1"/>
      </xdr:nvSpPr>
      <xdr:spPr>
        <a:xfrm>
          <a:off x="68961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7</xdr:col>
      <xdr:colOff>762000</xdr:colOff>
      <xdr:row>0</xdr:row>
      <xdr:rowOff>0</xdr:rowOff>
    </xdr:from>
    <xdr:ext cx="1028700" cy="323850"/>
    <xdr:sp macro="" textlink="">
      <xdr:nvSpPr>
        <xdr:cNvPr id="20" name="Shape 11">
          <a:hlinkClick xmlns:r="http://schemas.openxmlformats.org/officeDocument/2006/relationships" r:id="rId9"/>
          <a:extLst>
            <a:ext uri="{FF2B5EF4-FFF2-40B4-BE49-F238E27FC236}">
              <a16:creationId xmlns:a16="http://schemas.microsoft.com/office/drawing/2014/main" id="{64BDEE49-2E34-4F38-B7E0-2B1F020095C7}"/>
            </a:ext>
            <a:ext uri="{147F2762-F138-4A5C-976F-8EAC2B608ADB}">
              <a16:predDERef xmlns:a16="http://schemas.microsoft.com/office/drawing/2014/main" pred="{00000000-0008-0000-0000-00000A000000}"/>
            </a:ext>
          </a:extLst>
        </xdr:cNvPr>
        <xdr:cNvSpPr txBox="1"/>
      </xdr:nvSpPr>
      <xdr:spPr>
        <a:xfrm>
          <a:off x="7829550" y="0"/>
          <a:ext cx="10287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9</xdr:col>
      <xdr:colOff>733425</xdr:colOff>
      <xdr:row>0</xdr:row>
      <xdr:rowOff>0</xdr:rowOff>
    </xdr:from>
    <xdr:ext cx="1085850" cy="323850"/>
    <xdr:sp macro="" textlink="">
      <xdr:nvSpPr>
        <xdr:cNvPr id="21" name="Shape 12">
          <a:hlinkClick xmlns:r="http://schemas.openxmlformats.org/officeDocument/2006/relationships" r:id="rId10"/>
          <a:extLst>
            <a:ext uri="{FF2B5EF4-FFF2-40B4-BE49-F238E27FC236}">
              <a16:creationId xmlns:a16="http://schemas.microsoft.com/office/drawing/2014/main" id="{4E11281E-32DB-4644-8E48-9791B1D12ABE}"/>
            </a:ext>
          </a:extLst>
        </xdr:cNvPr>
        <xdr:cNvSpPr txBox="1"/>
      </xdr:nvSpPr>
      <xdr:spPr>
        <a:xfrm>
          <a:off x="9934575" y="0"/>
          <a:ext cx="108585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8</xdr:col>
      <xdr:colOff>723900</xdr:colOff>
      <xdr:row>0</xdr:row>
      <xdr:rowOff>0</xdr:rowOff>
    </xdr:from>
    <xdr:ext cx="1104900" cy="323850"/>
    <xdr:sp macro="" textlink="">
      <xdr:nvSpPr>
        <xdr:cNvPr id="22" name="Shape 13">
          <a:hlinkClick xmlns:r="http://schemas.openxmlformats.org/officeDocument/2006/relationships" r:id="rId11"/>
          <a:extLst>
            <a:ext uri="{FF2B5EF4-FFF2-40B4-BE49-F238E27FC236}">
              <a16:creationId xmlns:a16="http://schemas.microsoft.com/office/drawing/2014/main" id="{C2B4D296-B8BB-462E-BB09-64C86AC578FF}"/>
            </a:ext>
            <a:ext uri="{147F2762-F138-4A5C-976F-8EAC2B608ADB}">
              <a16:predDERef xmlns:a16="http://schemas.microsoft.com/office/drawing/2014/main" pred="{00000000-0008-0000-0000-00000C000000}"/>
            </a:ext>
          </a:extLst>
        </xdr:cNvPr>
        <xdr:cNvSpPr txBox="1"/>
      </xdr:nvSpPr>
      <xdr:spPr>
        <a:xfrm>
          <a:off x="8858250" y="0"/>
          <a:ext cx="11049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10</xdr:col>
      <xdr:colOff>876300</xdr:colOff>
      <xdr:row>0</xdr:row>
      <xdr:rowOff>0</xdr:rowOff>
    </xdr:from>
    <xdr:ext cx="762000" cy="323850"/>
    <xdr:sp macro="" textlink="">
      <xdr:nvSpPr>
        <xdr:cNvPr id="23" name="Shape 14">
          <a:hlinkClick xmlns:r="http://schemas.openxmlformats.org/officeDocument/2006/relationships" r:id="rId12"/>
          <a:extLst>
            <a:ext uri="{FF2B5EF4-FFF2-40B4-BE49-F238E27FC236}">
              <a16:creationId xmlns:a16="http://schemas.microsoft.com/office/drawing/2014/main" id="{F4926793-0FE4-49F8-8E58-C21DFFD16672}"/>
            </a:ext>
          </a:extLst>
        </xdr:cNvPr>
        <xdr:cNvSpPr txBox="1"/>
      </xdr:nvSpPr>
      <xdr:spPr>
        <a:xfrm>
          <a:off x="11144250" y="0"/>
          <a:ext cx="7620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11</xdr:col>
      <xdr:colOff>657225</xdr:colOff>
      <xdr:row>0</xdr:row>
      <xdr:rowOff>0</xdr:rowOff>
    </xdr:from>
    <xdr:ext cx="2705100" cy="323850"/>
    <xdr:sp macro="" textlink="">
      <xdr:nvSpPr>
        <xdr:cNvPr id="24" name="Shape 15">
          <a:hlinkClick xmlns:r="http://schemas.openxmlformats.org/officeDocument/2006/relationships" r:id="rId13"/>
          <a:extLst>
            <a:ext uri="{FF2B5EF4-FFF2-40B4-BE49-F238E27FC236}">
              <a16:creationId xmlns:a16="http://schemas.microsoft.com/office/drawing/2014/main" id="{A4EDB584-C54F-477D-B30F-1618F48752CA}"/>
            </a:ext>
            <a:ext uri="{147F2762-F138-4A5C-976F-8EAC2B608ADB}">
              <a16:predDERef xmlns:a16="http://schemas.microsoft.com/office/drawing/2014/main" pred="{00000000-0008-0000-0000-00000E000000}"/>
            </a:ext>
          </a:extLst>
        </xdr:cNvPr>
        <xdr:cNvSpPr txBox="1"/>
      </xdr:nvSpPr>
      <xdr:spPr>
        <a:xfrm>
          <a:off x="11991975" y="0"/>
          <a:ext cx="27051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Projetos sociais - Fundação CSN</a:t>
          </a:r>
          <a:endParaRPr sz="1400"/>
        </a:p>
      </xdr:txBody>
    </xdr:sp>
    <xdr:clientData fLocksWithSheet="0"/>
  </xdr:oneCellAnchor>
  <xdr:twoCellAnchor>
    <xdr:from>
      <xdr:col>13</xdr:col>
      <xdr:colOff>914400</xdr:colOff>
      <xdr:row>0</xdr:row>
      <xdr:rowOff>0</xdr:rowOff>
    </xdr:from>
    <xdr:to>
      <xdr:col>15</xdr:col>
      <xdr:colOff>514350</xdr:colOff>
      <xdr:row>2</xdr:row>
      <xdr:rowOff>0</xdr:rowOff>
    </xdr:to>
    <xdr:sp macro="" textlink="">
      <xdr:nvSpPr>
        <xdr:cNvPr id="25" name="CaixaDeTexto 15">
          <a:hlinkClick xmlns:r="http://schemas.openxmlformats.org/officeDocument/2006/relationships" r:id="rId14"/>
          <a:extLst>
            <a:ext uri="{FF2B5EF4-FFF2-40B4-BE49-F238E27FC236}">
              <a16:creationId xmlns:a16="http://schemas.microsoft.com/office/drawing/2014/main" id="{4E95FF69-2B7F-4F61-9B7B-56CE6FB8E096}"/>
            </a:ext>
            <a:ext uri="{147F2762-F138-4A5C-976F-8EAC2B608ADB}">
              <a16:predDERef xmlns:a16="http://schemas.microsoft.com/office/drawing/2014/main" pred="{00000000-0008-0000-0000-000002000000}"/>
            </a:ext>
          </a:extLst>
        </xdr:cNvPr>
        <xdr:cNvSpPr txBox="1"/>
      </xdr:nvSpPr>
      <xdr:spPr>
        <a:xfrm>
          <a:off x="14382750" y="0"/>
          <a:ext cx="1733550" cy="323850"/>
        </a:xfrm>
        <a:prstGeom prst="rect">
          <a:avLst/>
        </a:prstGeom>
        <a:noFill/>
        <a:ln>
          <a:noFill/>
        </a:ln>
      </xdr:spPr>
      <xdr:txBody>
        <a:bodyPr spcFirstLastPara="1" wrap="square" lIns="91425" tIns="45700" rIns="91425" bIns="45700"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sym typeface="Verdana"/>
            </a:rPr>
            <a:t>Riscos</a:t>
          </a:r>
          <a:r>
            <a:rPr lang="en-US" sz="900" b="1" i="0" baseline="0">
              <a:solidFill>
                <a:srgbClr val="002A7E"/>
              </a:solidFill>
              <a:latin typeface="Verdana"/>
              <a:ea typeface="Verdana"/>
              <a:sym typeface="Verdana"/>
            </a:rPr>
            <a:t> e Oportunidades</a:t>
          </a:r>
          <a:endParaRPr sz="1400"/>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0</xdr:row>
      <xdr:rowOff>0</xdr:rowOff>
    </xdr:from>
    <xdr:ext cx="609600" cy="323850"/>
    <xdr:sp macro="" textlink="">
      <xdr:nvSpPr>
        <xdr:cNvPr id="2" name="Shape 3">
          <a:hlinkClick xmlns:r="http://schemas.openxmlformats.org/officeDocument/2006/relationships" r:id="rId1"/>
          <a:extLst>
            <a:ext uri="{FF2B5EF4-FFF2-40B4-BE49-F238E27FC236}">
              <a16:creationId xmlns:a16="http://schemas.microsoft.com/office/drawing/2014/main" id="{F4D234CF-D25D-42A0-B49A-C09EFD9BABA1}"/>
            </a:ext>
          </a:extLst>
        </xdr:cNvPr>
        <xdr:cNvSpPr txBox="1"/>
      </xdr:nvSpPr>
      <xdr:spPr>
        <a:xfrm>
          <a:off x="666750" y="0"/>
          <a:ext cx="6096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561975</xdr:colOff>
      <xdr:row>0</xdr:row>
      <xdr:rowOff>0</xdr:rowOff>
    </xdr:from>
    <xdr:ext cx="904875" cy="323850"/>
    <xdr:sp macro="" textlink="">
      <xdr:nvSpPr>
        <xdr:cNvPr id="4" name="Shape 4">
          <a:hlinkClick xmlns:r="http://schemas.openxmlformats.org/officeDocument/2006/relationships" r:id="rId2"/>
          <a:extLst>
            <a:ext uri="{FF2B5EF4-FFF2-40B4-BE49-F238E27FC236}">
              <a16:creationId xmlns:a16="http://schemas.microsoft.com/office/drawing/2014/main" id="{A1285240-AE8E-45F5-93AD-5A26F1D73C90}"/>
            </a:ext>
          </a:extLst>
        </xdr:cNvPr>
        <xdr:cNvSpPr txBox="1"/>
      </xdr:nvSpPr>
      <xdr:spPr>
        <a:xfrm>
          <a:off x="1228725" y="0"/>
          <a:ext cx="90487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Grupo CSN</a:t>
          </a:r>
          <a:endParaRPr sz="1400"/>
        </a:p>
      </xdr:txBody>
    </xdr:sp>
    <xdr:clientData fLocksWithSheet="0"/>
  </xdr:oneCellAnchor>
  <xdr:oneCellAnchor>
    <xdr:from>
      <xdr:col>2</xdr:col>
      <xdr:colOff>847725</xdr:colOff>
      <xdr:row>0</xdr:row>
      <xdr:rowOff>0</xdr:rowOff>
    </xdr:from>
    <xdr:ext cx="885825" cy="323850"/>
    <xdr:sp macro="" textlink="">
      <xdr:nvSpPr>
        <xdr:cNvPr id="5" name="Shape 5">
          <a:hlinkClick xmlns:r="http://schemas.openxmlformats.org/officeDocument/2006/relationships" r:id="rId3"/>
          <a:extLst>
            <a:ext uri="{FF2B5EF4-FFF2-40B4-BE49-F238E27FC236}">
              <a16:creationId xmlns:a16="http://schemas.microsoft.com/office/drawing/2014/main" id="{4CDA9D8E-6415-4DC9-B74C-556FA1FFEDFC}"/>
            </a:ext>
          </a:extLst>
        </xdr:cNvPr>
        <xdr:cNvSpPr txBox="1"/>
      </xdr:nvSpPr>
      <xdr:spPr>
        <a:xfrm>
          <a:off x="21812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Siderurgia</a:t>
          </a:r>
          <a:endParaRPr sz="1400"/>
        </a:p>
      </xdr:txBody>
    </xdr:sp>
    <xdr:clientData fLocksWithSheet="0"/>
  </xdr:oneCellAnchor>
  <xdr:oneCellAnchor>
    <xdr:from>
      <xdr:col>3</xdr:col>
      <xdr:colOff>523875</xdr:colOff>
      <xdr:row>0</xdr:row>
      <xdr:rowOff>0</xdr:rowOff>
    </xdr:from>
    <xdr:ext cx="885825" cy="323850"/>
    <xdr:sp macro="" textlink="">
      <xdr:nvSpPr>
        <xdr:cNvPr id="6" name="Shape 6">
          <a:hlinkClick xmlns:r="http://schemas.openxmlformats.org/officeDocument/2006/relationships" r:id="rId4"/>
          <a:extLst>
            <a:ext uri="{FF2B5EF4-FFF2-40B4-BE49-F238E27FC236}">
              <a16:creationId xmlns:a16="http://schemas.microsoft.com/office/drawing/2014/main" id="{29E4A8F6-81A1-47C0-B6A9-CD8FFF544886}"/>
            </a:ext>
          </a:extLst>
        </xdr:cNvPr>
        <xdr:cNvSpPr txBox="1"/>
      </xdr:nvSpPr>
      <xdr:spPr>
        <a:xfrm>
          <a:off x="31242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4</xdr:col>
      <xdr:colOff>485775</xdr:colOff>
      <xdr:row>0</xdr:row>
      <xdr:rowOff>0</xdr:rowOff>
    </xdr:from>
    <xdr:ext cx="885825" cy="323850"/>
    <xdr:sp macro="" textlink="">
      <xdr:nvSpPr>
        <xdr:cNvPr id="7" name="Shape 7">
          <a:hlinkClick xmlns:r="http://schemas.openxmlformats.org/officeDocument/2006/relationships" r:id="rId5"/>
          <a:extLst>
            <a:ext uri="{FF2B5EF4-FFF2-40B4-BE49-F238E27FC236}">
              <a16:creationId xmlns:a16="http://schemas.microsoft.com/office/drawing/2014/main" id="{2AD350C4-FB8E-4171-A624-6D2ACD4BFF8A}"/>
            </a:ext>
          </a:extLst>
        </xdr:cNvPr>
        <xdr:cNvSpPr txBox="1"/>
      </xdr:nvSpPr>
      <xdr:spPr>
        <a:xfrm>
          <a:off x="40671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Cimentos</a:t>
          </a:r>
          <a:endParaRPr sz="1400"/>
        </a:p>
      </xdr:txBody>
    </xdr:sp>
    <xdr:clientData fLocksWithSheet="0"/>
  </xdr:oneCellAnchor>
  <xdr:oneCellAnchor>
    <xdr:from>
      <xdr:col>5</xdr:col>
      <xdr:colOff>447675</xdr:colOff>
      <xdr:row>0</xdr:row>
      <xdr:rowOff>0</xdr:rowOff>
    </xdr:from>
    <xdr:ext cx="885825" cy="323850"/>
    <xdr:sp macro="" textlink="">
      <xdr:nvSpPr>
        <xdr:cNvPr id="8" name="Shape 8">
          <a:hlinkClick xmlns:r="http://schemas.openxmlformats.org/officeDocument/2006/relationships" r:id="rId6"/>
          <a:extLst>
            <a:ext uri="{FF2B5EF4-FFF2-40B4-BE49-F238E27FC236}">
              <a16:creationId xmlns:a16="http://schemas.microsoft.com/office/drawing/2014/main" id="{F3596DF2-897F-4A8A-9415-C5B2746ADE59}"/>
            </a:ext>
          </a:extLst>
        </xdr:cNvPr>
        <xdr:cNvSpPr txBox="1"/>
      </xdr:nvSpPr>
      <xdr:spPr>
        <a:xfrm>
          <a:off x="50101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Logística</a:t>
          </a:r>
          <a:endParaRPr sz="1400"/>
        </a:p>
      </xdr:txBody>
    </xdr:sp>
    <xdr:clientData fLocksWithSheet="0"/>
  </xdr:oneCellAnchor>
  <xdr:oneCellAnchor>
    <xdr:from>
      <xdr:col>6</xdr:col>
      <xdr:colOff>409575</xdr:colOff>
      <xdr:row>0</xdr:row>
      <xdr:rowOff>0</xdr:rowOff>
    </xdr:from>
    <xdr:ext cx="885825" cy="323850"/>
    <xdr:sp macro="" textlink="">
      <xdr:nvSpPr>
        <xdr:cNvPr id="9" name="Shape 9">
          <a:hlinkClick xmlns:r="http://schemas.openxmlformats.org/officeDocument/2006/relationships" r:id="rId7"/>
          <a:extLst>
            <a:ext uri="{FF2B5EF4-FFF2-40B4-BE49-F238E27FC236}">
              <a16:creationId xmlns:a16="http://schemas.microsoft.com/office/drawing/2014/main" id="{3F081355-0841-4F0D-B514-3D1ED58671E1}"/>
            </a:ext>
          </a:extLst>
        </xdr:cNvPr>
        <xdr:cNvSpPr txBox="1"/>
      </xdr:nvSpPr>
      <xdr:spPr>
        <a:xfrm>
          <a:off x="59531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Energia</a:t>
          </a:r>
          <a:endParaRPr sz="1400"/>
        </a:p>
      </xdr:txBody>
    </xdr:sp>
    <xdr:clientData fLocksWithSheet="0"/>
  </xdr:oneCellAnchor>
  <xdr:oneCellAnchor>
    <xdr:from>
      <xdr:col>7</xdr:col>
      <xdr:colOff>371475</xdr:colOff>
      <xdr:row>0</xdr:row>
      <xdr:rowOff>0</xdr:rowOff>
    </xdr:from>
    <xdr:ext cx="885825" cy="323850"/>
    <xdr:sp macro="" textlink="">
      <xdr:nvSpPr>
        <xdr:cNvPr id="10" name="Shape 10">
          <a:hlinkClick xmlns:r="http://schemas.openxmlformats.org/officeDocument/2006/relationships" r:id="rId8"/>
          <a:extLst>
            <a:ext uri="{FF2B5EF4-FFF2-40B4-BE49-F238E27FC236}">
              <a16:creationId xmlns:a16="http://schemas.microsoft.com/office/drawing/2014/main" id="{0C09190D-2933-4CB0-95DE-D124A0FE487E}"/>
            </a:ext>
          </a:extLst>
        </xdr:cNvPr>
        <xdr:cNvSpPr txBox="1"/>
      </xdr:nvSpPr>
      <xdr:spPr>
        <a:xfrm>
          <a:off x="68961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8</xdr:col>
      <xdr:colOff>323850</xdr:colOff>
      <xdr:row>0</xdr:row>
      <xdr:rowOff>0</xdr:rowOff>
    </xdr:from>
    <xdr:ext cx="1028700" cy="323850"/>
    <xdr:sp macro="" textlink="">
      <xdr:nvSpPr>
        <xdr:cNvPr id="11" name="Shape 11">
          <a:hlinkClick xmlns:r="http://schemas.openxmlformats.org/officeDocument/2006/relationships" r:id="rId9"/>
          <a:extLst>
            <a:ext uri="{FF2B5EF4-FFF2-40B4-BE49-F238E27FC236}">
              <a16:creationId xmlns:a16="http://schemas.microsoft.com/office/drawing/2014/main" id="{B71FEEAC-F481-4D37-BD67-9ED158AC1F8D}"/>
            </a:ext>
            <a:ext uri="{147F2762-F138-4A5C-976F-8EAC2B608ADB}">
              <a16:predDERef xmlns:a16="http://schemas.microsoft.com/office/drawing/2014/main" pred="{00000000-0008-0000-0000-00000A000000}"/>
            </a:ext>
          </a:extLst>
        </xdr:cNvPr>
        <xdr:cNvSpPr txBox="1"/>
      </xdr:nvSpPr>
      <xdr:spPr>
        <a:xfrm>
          <a:off x="7829550" y="0"/>
          <a:ext cx="10287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10</xdr:col>
      <xdr:colOff>466725</xdr:colOff>
      <xdr:row>0</xdr:row>
      <xdr:rowOff>0</xdr:rowOff>
    </xdr:from>
    <xdr:ext cx="1085850" cy="323850"/>
    <xdr:sp macro="" textlink="">
      <xdr:nvSpPr>
        <xdr:cNvPr id="12" name="Shape 12">
          <a:hlinkClick xmlns:r="http://schemas.openxmlformats.org/officeDocument/2006/relationships" r:id="rId10"/>
          <a:extLst>
            <a:ext uri="{FF2B5EF4-FFF2-40B4-BE49-F238E27FC236}">
              <a16:creationId xmlns:a16="http://schemas.microsoft.com/office/drawing/2014/main" id="{07D58482-68F6-468F-95BA-CC13323A4620}"/>
            </a:ext>
          </a:extLst>
        </xdr:cNvPr>
        <xdr:cNvSpPr txBox="1"/>
      </xdr:nvSpPr>
      <xdr:spPr>
        <a:xfrm>
          <a:off x="9934575" y="0"/>
          <a:ext cx="108585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9</xdr:col>
      <xdr:colOff>371475</xdr:colOff>
      <xdr:row>0</xdr:row>
      <xdr:rowOff>0</xdr:rowOff>
    </xdr:from>
    <xdr:ext cx="1104900" cy="323850"/>
    <xdr:sp macro="" textlink="">
      <xdr:nvSpPr>
        <xdr:cNvPr id="13" name="Shape 13">
          <a:hlinkClick xmlns:r="http://schemas.openxmlformats.org/officeDocument/2006/relationships" r:id="rId11"/>
          <a:extLst>
            <a:ext uri="{FF2B5EF4-FFF2-40B4-BE49-F238E27FC236}">
              <a16:creationId xmlns:a16="http://schemas.microsoft.com/office/drawing/2014/main" id="{DD9BE68B-9E2F-4090-A753-BB42643AE518}"/>
            </a:ext>
            <a:ext uri="{147F2762-F138-4A5C-976F-8EAC2B608ADB}">
              <a16:predDERef xmlns:a16="http://schemas.microsoft.com/office/drawing/2014/main" pred="{00000000-0008-0000-0000-00000C000000}"/>
            </a:ext>
          </a:extLst>
        </xdr:cNvPr>
        <xdr:cNvSpPr txBox="1"/>
      </xdr:nvSpPr>
      <xdr:spPr>
        <a:xfrm>
          <a:off x="8858250" y="0"/>
          <a:ext cx="11049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11</xdr:col>
      <xdr:colOff>695325</xdr:colOff>
      <xdr:row>0</xdr:row>
      <xdr:rowOff>0</xdr:rowOff>
    </xdr:from>
    <xdr:ext cx="762000" cy="323850"/>
    <xdr:sp macro="" textlink="">
      <xdr:nvSpPr>
        <xdr:cNvPr id="14" name="Shape 14">
          <a:hlinkClick xmlns:r="http://schemas.openxmlformats.org/officeDocument/2006/relationships" r:id="rId12"/>
          <a:extLst>
            <a:ext uri="{FF2B5EF4-FFF2-40B4-BE49-F238E27FC236}">
              <a16:creationId xmlns:a16="http://schemas.microsoft.com/office/drawing/2014/main" id="{456D2ABF-CF68-4B05-A3F7-BB43FDA19204}"/>
            </a:ext>
          </a:extLst>
        </xdr:cNvPr>
        <xdr:cNvSpPr txBox="1"/>
      </xdr:nvSpPr>
      <xdr:spPr>
        <a:xfrm>
          <a:off x="11144250" y="0"/>
          <a:ext cx="7620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12</xdr:col>
      <xdr:colOff>561975</xdr:colOff>
      <xdr:row>0</xdr:row>
      <xdr:rowOff>0</xdr:rowOff>
    </xdr:from>
    <xdr:ext cx="2705100" cy="323850"/>
    <xdr:sp macro="" textlink="">
      <xdr:nvSpPr>
        <xdr:cNvPr id="15" name="Shape 15">
          <a:hlinkClick xmlns:r="http://schemas.openxmlformats.org/officeDocument/2006/relationships" r:id="rId13"/>
          <a:extLst>
            <a:ext uri="{FF2B5EF4-FFF2-40B4-BE49-F238E27FC236}">
              <a16:creationId xmlns:a16="http://schemas.microsoft.com/office/drawing/2014/main" id="{6791851A-3078-48E5-A1BF-7F52A9D24AF3}"/>
            </a:ext>
            <a:ext uri="{147F2762-F138-4A5C-976F-8EAC2B608ADB}">
              <a16:predDERef xmlns:a16="http://schemas.microsoft.com/office/drawing/2014/main" pred="{00000000-0008-0000-0000-00000E000000}"/>
            </a:ext>
          </a:extLst>
        </xdr:cNvPr>
        <xdr:cNvSpPr txBox="1"/>
      </xdr:nvSpPr>
      <xdr:spPr>
        <a:xfrm>
          <a:off x="11991975" y="0"/>
          <a:ext cx="27051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Projetos sociais - Fundação CSN</a:t>
          </a:r>
          <a:endParaRPr sz="1400"/>
        </a:p>
      </xdr:txBody>
    </xdr:sp>
    <xdr:clientData fLocksWithSheet="0"/>
  </xdr:oneCellAnchor>
  <xdr:twoCellAnchor>
    <xdr:from>
      <xdr:col>15</xdr:col>
      <xdr:colOff>238125</xdr:colOff>
      <xdr:row>0</xdr:row>
      <xdr:rowOff>0</xdr:rowOff>
    </xdr:from>
    <xdr:to>
      <xdr:col>17</xdr:col>
      <xdr:colOff>276225</xdr:colOff>
      <xdr:row>2</xdr:row>
      <xdr:rowOff>0</xdr:rowOff>
    </xdr:to>
    <xdr:sp macro="" textlink="">
      <xdr:nvSpPr>
        <xdr:cNvPr id="16" name="CaixaDeTexto 15">
          <a:hlinkClick xmlns:r="http://schemas.openxmlformats.org/officeDocument/2006/relationships" r:id="rId14"/>
          <a:extLst>
            <a:ext uri="{FF2B5EF4-FFF2-40B4-BE49-F238E27FC236}">
              <a16:creationId xmlns:a16="http://schemas.microsoft.com/office/drawing/2014/main" id="{3CD3B48D-C6C1-4A24-842B-D42634B53BF9}"/>
            </a:ext>
            <a:ext uri="{147F2762-F138-4A5C-976F-8EAC2B608ADB}">
              <a16:predDERef xmlns:a16="http://schemas.microsoft.com/office/drawing/2014/main" pred="{00000000-0008-0000-0000-000002000000}"/>
            </a:ext>
          </a:extLst>
        </xdr:cNvPr>
        <xdr:cNvSpPr txBox="1"/>
      </xdr:nvSpPr>
      <xdr:spPr>
        <a:xfrm>
          <a:off x="14382750" y="0"/>
          <a:ext cx="1733550" cy="323850"/>
        </a:xfrm>
        <a:prstGeom prst="rect">
          <a:avLst/>
        </a:prstGeom>
        <a:noFill/>
        <a:ln>
          <a:noFill/>
        </a:ln>
      </xdr:spPr>
      <xdr:txBody>
        <a:bodyPr spcFirstLastPara="1" wrap="square" lIns="91425" tIns="45700" rIns="91425" bIns="45700"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sym typeface="Verdana"/>
            </a:rPr>
            <a:t>Riscos</a:t>
          </a:r>
          <a:r>
            <a:rPr lang="en-US" sz="900" b="1" i="0" baseline="0">
              <a:solidFill>
                <a:srgbClr val="002A7E"/>
              </a:solidFill>
              <a:latin typeface="Verdana"/>
              <a:ea typeface="Verdana"/>
              <a:sym typeface="Verdana"/>
            </a:rPr>
            <a:t> e Oportunidades</a:t>
          </a:r>
          <a:endParaRPr sz="14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25</xdr:row>
      <xdr:rowOff>0</xdr:rowOff>
    </xdr:from>
    <xdr:ext cx="180975" cy="200025"/>
    <xdr:sp macro="" textlink="">
      <xdr:nvSpPr>
        <xdr:cNvPr id="159" name="Shape 159">
          <a:extLst>
            <a:ext uri="{FF2B5EF4-FFF2-40B4-BE49-F238E27FC236}">
              <a16:creationId xmlns:a16="http://schemas.microsoft.com/office/drawing/2014/main" id="{00000000-0008-0000-0E00-00009F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 name="Shape 159">
          <a:extLst>
            <a:ext uri="{FF2B5EF4-FFF2-40B4-BE49-F238E27FC236}">
              <a16:creationId xmlns:a16="http://schemas.microsoft.com/office/drawing/2014/main" id="{00000000-0008-0000-0E00-000002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 name="Shape 159">
          <a:extLst>
            <a:ext uri="{FF2B5EF4-FFF2-40B4-BE49-F238E27FC236}">
              <a16:creationId xmlns:a16="http://schemas.microsoft.com/office/drawing/2014/main" id="{00000000-0008-0000-0E00-000003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4" name="Shape 159">
          <a:extLst>
            <a:ext uri="{FF2B5EF4-FFF2-40B4-BE49-F238E27FC236}">
              <a16:creationId xmlns:a16="http://schemas.microsoft.com/office/drawing/2014/main" id="{00000000-0008-0000-0E00-000004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5" name="Shape 159">
          <a:extLst>
            <a:ext uri="{FF2B5EF4-FFF2-40B4-BE49-F238E27FC236}">
              <a16:creationId xmlns:a16="http://schemas.microsoft.com/office/drawing/2014/main" id="{00000000-0008-0000-0E00-000005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6" name="Shape 159">
          <a:extLst>
            <a:ext uri="{FF2B5EF4-FFF2-40B4-BE49-F238E27FC236}">
              <a16:creationId xmlns:a16="http://schemas.microsoft.com/office/drawing/2014/main" id="{00000000-0008-0000-0E00-000006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7" name="Shape 159">
          <a:extLst>
            <a:ext uri="{FF2B5EF4-FFF2-40B4-BE49-F238E27FC236}">
              <a16:creationId xmlns:a16="http://schemas.microsoft.com/office/drawing/2014/main" id="{00000000-0008-0000-0E00-000007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8" name="Shape 159">
          <a:extLst>
            <a:ext uri="{FF2B5EF4-FFF2-40B4-BE49-F238E27FC236}">
              <a16:creationId xmlns:a16="http://schemas.microsoft.com/office/drawing/2014/main" id="{00000000-0008-0000-0E00-000008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9" name="Shape 159">
          <a:extLst>
            <a:ext uri="{FF2B5EF4-FFF2-40B4-BE49-F238E27FC236}">
              <a16:creationId xmlns:a16="http://schemas.microsoft.com/office/drawing/2014/main" id="{00000000-0008-0000-0E00-000009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0" name="Shape 159">
          <a:extLst>
            <a:ext uri="{FF2B5EF4-FFF2-40B4-BE49-F238E27FC236}">
              <a16:creationId xmlns:a16="http://schemas.microsoft.com/office/drawing/2014/main" id="{00000000-0008-0000-0E00-00000A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1" name="Shape 159">
          <a:extLst>
            <a:ext uri="{FF2B5EF4-FFF2-40B4-BE49-F238E27FC236}">
              <a16:creationId xmlns:a16="http://schemas.microsoft.com/office/drawing/2014/main" id="{00000000-0008-0000-0E00-00000B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2" name="Shape 159">
          <a:extLst>
            <a:ext uri="{FF2B5EF4-FFF2-40B4-BE49-F238E27FC236}">
              <a16:creationId xmlns:a16="http://schemas.microsoft.com/office/drawing/2014/main" id="{00000000-0008-0000-0E00-00000C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3" name="Shape 159">
          <a:extLst>
            <a:ext uri="{FF2B5EF4-FFF2-40B4-BE49-F238E27FC236}">
              <a16:creationId xmlns:a16="http://schemas.microsoft.com/office/drawing/2014/main" id="{00000000-0008-0000-0E00-00000D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4" name="Shape 159">
          <a:extLst>
            <a:ext uri="{FF2B5EF4-FFF2-40B4-BE49-F238E27FC236}">
              <a16:creationId xmlns:a16="http://schemas.microsoft.com/office/drawing/2014/main" id="{00000000-0008-0000-0E00-00000E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5" name="Shape 159">
          <a:extLst>
            <a:ext uri="{FF2B5EF4-FFF2-40B4-BE49-F238E27FC236}">
              <a16:creationId xmlns:a16="http://schemas.microsoft.com/office/drawing/2014/main" id="{00000000-0008-0000-0E00-00000F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6" name="Shape 159">
          <a:extLst>
            <a:ext uri="{FF2B5EF4-FFF2-40B4-BE49-F238E27FC236}">
              <a16:creationId xmlns:a16="http://schemas.microsoft.com/office/drawing/2014/main" id="{00000000-0008-0000-0E00-000010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7" name="Shape 159">
          <a:extLst>
            <a:ext uri="{FF2B5EF4-FFF2-40B4-BE49-F238E27FC236}">
              <a16:creationId xmlns:a16="http://schemas.microsoft.com/office/drawing/2014/main" id="{00000000-0008-0000-0E00-000011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8" name="Shape 159">
          <a:extLst>
            <a:ext uri="{FF2B5EF4-FFF2-40B4-BE49-F238E27FC236}">
              <a16:creationId xmlns:a16="http://schemas.microsoft.com/office/drawing/2014/main" id="{00000000-0008-0000-0E00-000012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9" name="Shape 159">
          <a:extLst>
            <a:ext uri="{FF2B5EF4-FFF2-40B4-BE49-F238E27FC236}">
              <a16:creationId xmlns:a16="http://schemas.microsoft.com/office/drawing/2014/main" id="{00000000-0008-0000-0E00-000013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0" name="Shape 159">
          <a:extLst>
            <a:ext uri="{FF2B5EF4-FFF2-40B4-BE49-F238E27FC236}">
              <a16:creationId xmlns:a16="http://schemas.microsoft.com/office/drawing/2014/main" id="{00000000-0008-0000-0E00-000014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1" name="Shape 159">
          <a:extLst>
            <a:ext uri="{FF2B5EF4-FFF2-40B4-BE49-F238E27FC236}">
              <a16:creationId xmlns:a16="http://schemas.microsoft.com/office/drawing/2014/main" id="{00000000-0008-0000-0E00-000015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2" name="Shape 159">
          <a:extLst>
            <a:ext uri="{FF2B5EF4-FFF2-40B4-BE49-F238E27FC236}">
              <a16:creationId xmlns:a16="http://schemas.microsoft.com/office/drawing/2014/main" id="{00000000-0008-0000-0E00-000016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3" name="Shape 159">
          <a:extLst>
            <a:ext uri="{FF2B5EF4-FFF2-40B4-BE49-F238E27FC236}">
              <a16:creationId xmlns:a16="http://schemas.microsoft.com/office/drawing/2014/main" id="{00000000-0008-0000-0E00-000017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4" name="Shape 159">
          <a:extLst>
            <a:ext uri="{FF2B5EF4-FFF2-40B4-BE49-F238E27FC236}">
              <a16:creationId xmlns:a16="http://schemas.microsoft.com/office/drawing/2014/main" id="{00000000-0008-0000-0E00-000018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5" name="Shape 159">
          <a:extLst>
            <a:ext uri="{FF2B5EF4-FFF2-40B4-BE49-F238E27FC236}">
              <a16:creationId xmlns:a16="http://schemas.microsoft.com/office/drawing/2014/main" id="{00000000-0008-0000-0E00-000019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6" name="Shape 159">
          <a:extLst>
            <a:ext uri="{FF2B5EF4-FFF2-40B4-BE49-F238E27FC236}">
              <a16:creationId xmlns:a16="http://schemas.microsoft.com/office/drawing/2014/main" id="{00000000-0008-0000-0E00-00001A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7" name="Shape 159">
          <a:extLst>
            <a:ext uri="{FF2B5EF4-FFF2-40B4-BE49-F238E27FC236}">
              <a16:creationId xmlns:a16="http://schemas.microsoft.com/office/drawing/2014/main" id="{00000000-0008-0000-0E00-00001B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8" name="Shape 159">
          <a:extLst>
            <a:ext uri="{FF2B5EF4-FFF2-40B4-BE49-F238E27FC236}">
              <a16:creationId xmlns:a16="http://schemas.microsoft.com/office/drawing/2014/main" id="{00000000-0008-0000-0E00-00001C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9" name="Shape 159">
          <a:extLst>
            <a:ext uri="{FF2B5EF4-FFF2-40B4-BE49-F238E27FC236}">
              <a16:creationId xmlns:a16="http://schemas.microsoft.com/office/drawing/2014/main" id="{00000000-0008-0000-0E00-00001D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0" name="Shape 159">
          <a:extLst>
            <a:ext uri="{FF2B5EF4-FFF2-40B4-BE49-F238E27FC236}">
              <a16:creationId xmlns:a16="http://schemas.microsoft.com/office/drawing/2014/main" id="{00000000-0008-0000-0E00-00001E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1" name="Shape 159">
          <a:extLst>
            <a:ext uri="{FF2B5EF4-FFF2-40B4-BE49-F238E27FC236}">
              <a16:creationId xmlns:a16="http://schemas.microsoft.com/office/drawing/2014/main" id="{00000000-0008-0000-0E00-00001F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2" name="Shape 159">
          <a:extLst>
            <a:ext uri="{FF2B5EF4-FFF2-40B4-BE49-F238E27FC236}">
              <a16:creationId xmlns:a16="http://schemas.microsoft.com/office/drawing/2014/main" id="{00000000-0008-0000-0E00-000020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3" name="Shape 159">
          <a:extLst>
            <a:ext uri="{FF2B5EF4-FFF2-40B4-BE49-F238E27FC236}">
              <a16:creationId xmlns:a16="http://schemas.microsoft.com/office/drawing/2014/main" id="{00000000-0008-0000-0E00-000021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4" name="Shape 159">
          <a:extLst>
            <a:ext uri="{FF2B5EF4-FFF2-40B4-BE49-F238E27FC236}">
              <a16:creationId xmlns:a16="http://schemas.microsoft.com/office/drawing/2014/main" id="{00000000-0008-0000-0E00-000022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5" name="Shape 159">
          <a:extLst>
            <a:ext uri="{FF2B5EF4-FFF2-40B4-BE49-F238E27FC236}">
              <a16:creationId xmlns:a16="http://schemas.microsoft.com/office/drawing/2014/main" id="{00000000-0008-0000-0E00-000023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6" name="Shape 159">
          <a:extLst>
            <a:ext uri="{FF2B5EF4-FFF2-40B4-BE49-F238E27FC236}">
              <a16:creationId xmlns:a16="http://schemas.microsoft.com/office/drawing/2014/main" id="{00000000-0008-0000-0E00-000024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7" name="Shape 159">
          <a:extLst>
            <a:ext uri="{FF2B5EF4-FFF2-40B4-BE49-F238E27FC236}">
              <a16:creationId xmlns:a16="http://schemas.microsoft.com/office/drawing/2014/main" id="{00000000-0008-0000-0E00-000025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8" name="Shape 159">
          <a:extLst>
            <a:ext uri="{FF2B5EF4-FFF2-40B4-BE49-F238E27FC236}">
              <a16:creationId xmlns:a16="http://schemas.microsoft.com/office/drawing/2014/main" id="{00000000-0008-0000-0E00-000026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9" name="Shape 159">
          <a:extLst>
            <a:ext uri="{FF2B5EF4-FFF2-40B4-BE49-F238E27FC236}">
              <a16:creationId xmlns:a16="http://schemas.microsoft.com/office/drawing/2014/main" id="{00000000-0008-0000-0E00-000027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40" name="Shape 159">
          <a:extLst>
            <a:ext uri="{FF2B5EF4-FFF2-40B4-BE49-F238E27FC236}">
              <a16:creationId xmlns:a16="http://schemas.microsoft.com/office/drawing/2014/main" id="{00000000-0008-0000-0E00-000028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41" name="Shape 159">
          <a:extLst>
            <a:ext uri="{FF2B5EF4-FFF2-40B4-BE49-F238E27FC236}">
              <a16:creationId xmlns:a16="http://schemas.microsoft.com/office/drawing/2014/main" id="{00000000-0008-0000-0E00-000029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42" name="Shape 159">
          <a:extLst>
            <a:ext uri="{FF2B5EF4-FFF2-40B4-BE49-F238E27FC236}">
              <a16:creationId xmlns:a16="http://schemas.microsoft.com/office/drawing/2014/main" id="{00000000-0008-0000-0E00-00002A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43" name="Shape 159">
          <a:extLst>
            <a:ext uri="{FF2B5EF4-FFF2-40B4-BE49-F238E27FC236}">
              <a16:creationId xmlns:a16="http://schemas.microsoft.com/office/drawing/2014/main" id="{00000000-0008-0000-0E00-00002B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44" name="Shape 159">
          <a:extLst>
            <a:ext uri="{FF2B5EF4-FFF2-40B4-BE49-F238E27FC236}">
              <a16:creationId xmlns:a16="http://schemas.microsoft.com/office/drawing/2014/main" id="{00000000-0008-0000-0E00-00002C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45" name="Shape 159">
          <a:extLst>
            <a:ext uri="{FF2B5EF4-FFF2-40B4-BE49-F238E27FC236}">
              <a16:creationId xmlns:a16="http://schemas.microsoft.com/office/drawing/2014/main" id="{00000000-0008-0000-0E00-00002D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46" name="Shape 159">
          <a:extLst>
            <a:ext uri="{FF2B5EF4-FFF2-40B4-BE49-F238E27FC236}">
              <a16:creationId xmlns:a16="http://schemas.microsoft.com/office/drawing/2014/main" id="{00000000-0008-0000-0E00-00002E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47" name="Shape 159">
          <a:extLst>
            <a:ext uri="{FF2B5EF4-FFF2-40B4-BE49-F238E27FC236}">
              <a16:creationId xmlns:a16="http://schemas.microsoft.com/office/drawing/2014/main" id="{00000000-0008-0000-0E00-00002F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48" name="Shape 159">
          <a:extLst>
            <a:ext uri="{FF2B5EF4-FFF2-40B4-BE49-F238E27FC236}">
              <a16:creationId xmlns:a16="http://schemas.microsoft.com/office/drawing/2014/main" id="{00000000-0008-0000-0E00-000030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49" name="Shape 159">
          <a:extLst>
            <a:ext uri="{FF2B5EF4-FFF2-40B4-BE49-F238E27FC236}">
              <a16:creationId xmlns:a16="http://schemas.microsoft.com/office/drawing/2014/main" id="{00000000-0008-0000-0E00-000031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50" name="Shape 159">
          <a:extLst>
            <a:ext uri="{FF2B5EF4-FFF2-40B4-BE49-F238E27FC236}">
              <a16:creationId xmlns:a16="http://schemas.microsoft.com/office/drawing/2014/main" id="{00000000-0008-0000-0E00-000032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51" name="Shape 159">
          <a:extLst>
            <a:ext uri="{FF2B5EF4-FFF2-40B4-BE49-F238E27FC236}">
              <a16:creationId xmlns:a16="http://schemas.microsoft.com/office/drawing/2014/main" id="{00000000-0008-0000-0E00-000033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52" name="Shape 159">
          <a:extLst>
            <a:ext uri="{FF2B5EF4-FFF2-40B4-BE49-F238E27FC236}">
              <a16:creationId xmlns:a16="http://schemas.microsoft.com/office/drawing/2014/main" id="{00000000-0008-0000-0E00-000034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53" name="Shape 159">
          <a:extLst>
            <a:ext uri="{FF2B5EF4-FFF2-40B4-BE49-F238E27FC236}">
              <a16:creationId xmlns:a16="http://schemas.microsoft.com/office/drawing/2014/main" id="{00000000-0008-0000-0E00-000035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54" name="Shape 159">
          <a:extLst>
            <a:ext uri="{FF2B5EF4-FFF2-40B4-BE49-F238E27FC236}">
              <a16:creationId xmlns:a16="http://schemas.microsoft.com/office/drawing/2014/main" id="{00000000-0008-0000-0E00-000036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55" name="Shape 159">
          <a:extLst>
            <a:ext uri="{FF2B5EF4-FFF2-40B4-BE49-F238E27FC236}">
              <a16:creationId xmlns:a16="http://schemas.microsoft.com/office/drawing/2014/main" id="{00000000-0008-0000-0E00-000037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56" name="Shape 159">
          <a:extLst>
            <a:ext uri="{FF2B5EF4-FFF2-40B4-BE49-F238E27FC236}">
              <a16:creationId xmlns:a16="http://schemas.microsoft.com/office/drawing/2014/main" id="{00000000-0008-0000-0E00-000038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57" name="Shape 159">
          <a:extLst>
            <a:ext uri="{FF2B5EF4-FFF2-40B4-BE49-F238E27FC236}">
              <a16:creationId xmlns:a16="http://schemas.microsoft.com/office/drawing/2014/main" id="{00000000-0008-0000-0E00-000039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58" name="Shape 159">
          <a:extLst>
            <a:ext uri="{FF2B5EF4-FFF2-40B4-BE49-F238E27FC236}">
              <a16:creationId xmlns:a16="http://schemas.microsoft.com/office/drawing/2014/main" id="{00000000-0008-0000-0E00-00003A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59" name="Shape 159">
          <a:extLst>
            <a:ext uri="{FF2B5EF4-FFF2-40B4-BE49-F238E27FC236}">
              <a16:creationId xmlns:a16="http://schemas.microsoft.com/office/drawing/2014/main" id="{00000000-0008-0000-0E00-00003B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60" name="Shape 159">
          <a:extLst>
            <a:ext uri="{FF2B5EF4-FFF2-40B4-BE49-F238E27FC236}">
              <a16:creationId xmlns:a16="http://schemas.microsoft.com/office/drawing/2014/main" id="{00000000-0008-0000-0E00-00003C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61" name="Shape 159">
          <a:extLst>
            <a:ext uri="{FF2B5EF4-FFF2-40B4-BE49-F238E27FC236}">
              <a16:creationId xmlns:a16="http://schemas.microsoft.com/office/drawing/2014/main" id="{00000000-0008-0000-0E00-00003D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62" name="Shape 159">
          <a:extLst>
            <a:ext uri="{FF2B5EF4-FFF2-40B4-BE49-F238E27FC236}">
              <a16:creationId xmlns:a16="http://schemas.microsoft.com/office/drawing/2014/main" id="{00000000-0008-0000-0E00-00003E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63" name="Shape 159">
          <a:extLst>
            <a:ext uri="{FF2B5EF4-FFF2-40B4-BE49-F238E27FC236}">
              <a16:creationId xmlns:a16="http://schemas.microsoft.com/office/drawing/2014/main" id="{00000000-0008-0000-0E00-00003F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28" name="Shape 159">
          <a:extLst>
            <a:ext uri="{FF2B5EF4-FFF2-40B4-BE49-F238E27FC236}">
              <a16:creationId xmlns:a16="http://schemas.microsoft.com/office/drawing/2014/main" id="{00000000-0008-0000-0E00-000080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29" name="Shape 159">
          <a:extLst>
            <a:ext uri="{FF2B5EF4-FFF2-40B4-BE49-F238E27FC236}">
              <a16:creationId xmlns:a16="http://schemas.microsoft.com/office/drawing/2014/main" id="{00000000-0008-0000-0E00-000081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30" name="Shape 159">
          <a:extLst>
            <a:ext uri="{FF2B5EF4-FFF2-40B4-BE49-F238E27FC236}">
              <a16:creationId xmlns:a16="http://schemas.microsoft.com/office/drawing/2014/main" id="{00000000-0008-0000-0E00-000082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31" name="Shape 159">
          <a:extLst>
            <a:ext uri="{FF2B5EF4-FFF2-40B4-BE49-F238E27FC236}">
              <a16:creationId xmlns:a16="http://schemas.microsoft.com/office/drawing/2014/main" id="{00000000-0008-0000-0E00-000083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32" name="Shape 159">
          <a:extLst>
            <a:ext uri="{FF2B5EF4-FFF2-40B4-BE49-F238E27FC236}">
              <a16:creationId xmlns:a16="http://schemas.microsoft.com/office/drawing/2014/main" id="{00000000-0008-0000-0E00-000084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33" name="Shape 159">
          <a:extLst>
            <a:ext uri="{FF2B5EF4-FFF2-40B4-BE49-F238E27FC236}">
              <a16:creationId xmlns:a16="http://schemas.microsoft.com/office/drawing/2014/main" id="{00000000-0008-0000-0E00-000085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34" name="Shape 159">
          <a:extLst>
            <a:ext uri="{FF2B5EF4-FFF2-40B4-BE49-F238E27FC236}">
              <a16:creationId xmlns:a16="http://schemas.microsoft.com/office/drawing/2014/main" id="{00000000-0008-0000-0E00-000086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35" name="Shape 159">
          <a:extLst>
            <a:ext uri="{FF2B5EF4-FFF2-40B4-BE49-F238E27FC236}">
              <a16:creationId xmlns:a16="http://schemas.microsoft.com/office/drawing/2014/main" id="{00000000-0008-0000-0E00-000087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36" name="Shape 159">
          <a:extLst>
            <a:ext uri="{FF2B5EF4-FFF2-40B4-BE49-F238E27FC236}">
              <a16:creationId xmlns:a16="http://schemas.microsoft.com/office/drawing/2014/main" id="{00000000-0008-0000-0E00-000088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37" name="Shape 159">
          <a:extLst>
            <a:ext uri="{FF2B5EF4-FFF2-40B4-BE49-F238E27FC236}">
              <a16:creationId xmlns:a16="http://schemas.microsoft.com/office/drawing/2014/main" id="{00000000-0008-0000-0E00-000089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38" name="Shape 159">
          <a:extLst>
            <a:ext uri="{FF2B5EF4-FFF2-40B4-BE49-F238E27FC236}">
              <a16:creationId xmlns:a16="http://schemas.microsoft.com/office/drawing/2014/main" id="{00000000-0008-0000-0E00-00008A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39" name="Shape 159">
          <a:extLst>
            <a:ext uri="{FF2B5EF4-FFF2-40B4-BE49-F238E27FC236}">
              <a16:creationId xmlns:a16="http://schemas.microsoft.com/office/drawing/2014/main" id="{00000000-0008-0000-0E00-00008B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40" name="Shape 159">
          <a:extLst>
            <a:ext uri="{FF2B5EF4-FFF2-40B4-BE49-F238E27FC236}">
              <a16:creationId xmlns:a16="http://schemas.microsoft.com/office/drawing/2014/main" id="{00000000-0008-0000-0E00-00008C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41" name="Shape 159">
          <a:extLst>
            <a:ext uri="{FF2B5EF4-FFF2-40B4-BE49-F238E27FC236}">
              <a16:creationId xmlns:a16="http://schemas.microsoft.com/office/drawing/2014/main" id="{00000000-0008-0000-0E00-00008D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42" name="Shape 159">
          <a:extLst>
            <a:ext uri="{FF2B5EF4-FFF2-40B4-BE49-F238E27FC236}">
              <a16:creationId xmlns:a16="http://schemas.microsoft.com/office/drawing/2014/main" id="{00000000-0008-0000-0E00-00008E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43" name="Shape 159">
          <a:extLst>
            <a:ext uri="{FF2B5EF4-FFF2-40B4-BE49-F238E27FC236}">
              <a16:creationId xmlns:a16="http://schemas.microsoft.com/office/drawing/2014/main" id="{00000000-0008-0000-0E00-00008F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44" name="Shape 159">
          <a:extLst>
            <a:ext uri="{FF2B5EF4-FFF2-40B4-BE49-F238E27FC236}">
              <a16:creationId xmlns:a16="http://schemas.microsoft.com/office/drawing/2014/main" id="{00000000-0008-0000-0E00-000090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45" name="Shape 159">
          <a:extLst>
            <a:ext uri="{FF2B5EF4-FFF2-40B4-BE49-F238E27FC236}">
              <a16:creationId xmlns:a16="http://schemas.microsoft.com/office/drawing/2014/main" id="{00000000-0008-0000-0E00-000091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46" name="Shape 159">
          <a:extLst>
            <a:ext uri="{FF2B5EF4-FFF2-40B4-BE49-F238E27FC236}">
              <a16:creationId xmlns:a16="http://schemas.microsoft.com/office/drawing/2014/main" id="{00000000-0008-0000-0E00-000092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47" name="Shape 159">
          <a:extLst>
            <a:ext uri="{FF2B5EF4-FFF2-40B4-BE49-F238E27FC236}">
              <a16:creationId xmlns:a16="http://schemas.microsoft.com/office/drawing/2014/main" id="{00000000-0008-0000-0E00-000093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48" name="Shape 159">
          <a:extLst>
            <a:ext uri="{FF2B5EF4-FFF2-40B4-BE49-F238E27FC236}">
              <a16:creationId xmlns:a16="http://schemas.microsoft.com/office/drawing/2014/main" id="{00000000-0008-0000-0E00-000094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49" name="Shape 159">
          <a:extLst>
            <a:ext uri="{FF2B5EF4-FFF2-40B4-BE49-F238E27FC236}">
              <a16:creationId xmlns:a16="http://schemas.microsoft.com/office/drawing/2014/main" id="{00000000-0008-0000-0E00-000095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50" name="Shape 159">
          <a:extLst>
            <a:ext uri="{FF2B5EF4-FFF2-40B4-BE49-F238E27FC236}">
              <a16:creationId xmlns:a16="http://schemas.microsoft.com/office/drawing/2014/main" id="{00000000-0008-0000-0E00-000096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51" name="Shape 159">
          <a:extLst>
            <a:ext uri="{FF2B5EF4-FFF2-40B4-BE49-F238E27FC236}">
              <a16:creationId xmlns:a16="http://schemas.microsoft.com/office/drawing/2014/main" id="{00000000-0008-0000-0E00-000097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52" name="Shape 159">
          <a:extLst>
            <a:ext uri="{FF2B5EF4-FFF2-40B4-BE49-F238E27FC236}">
              <a16:creationId xmlns:a16="http://schemas.microsoft.com/office/drawing/2014/main" id="{00000000-0008-0000-0E00-000098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53" name="Shape 159">
          <a:extLst>
            <a:ext uri="{FF2B5EF4-FFF2-40B4-BE49-F238E27FC236}">
              <a16:creationId xmlns:a16="http://schemas.microsoft.com/office/drawing/2014/main" id="{00000000-0008-0000-0E00-000099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54" name="Shape 159">
          <a:extLst>
            <a:ext uri="{FF2B5EF4-FFF2-40B4-BE49-F238E27FC236}">
              <a16:creationId xmlns:a16="http://schemas.microsoft.com/office/drawing/2014/main" id="{00000000-0008-0000-0E00-00009A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55" name="Shape 159">
          <a:extLst>
            <a:ext uri="{FF2B5EF4-FFF2-40B4-BE49-F238E27FC236}">
              <a16:creationId xmlns:a16="http://schemas.microsoft.com/office/drawing/2014/main" id="{00000000-0008-0000-0E00-00009B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56" name="Shape 159">
          <a:extLst>
            <a:ext uri="{FF2B5EF4-FFF2-40B4-BE49-F238E27FC236}">
              <a16:creationId xmlns:a16="http://schemas.microsoft.com/office/drawing/2014/main" id="{00000000-0008-0000-0E00-00009C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57" name="Shape 159">
          <a:extLst>
            <a:ext uri="{FF2B5EF4-FFF2-40B4-BE49-F238E27FC236}">
              <a16:creationId xmlns:a16="http://schemas.microsoft.com/office/drawing/2014/main" id="{00000000-0008-0000-0E00-00009D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58" name="Shape 159">
          <a:extLst>
            <a:ext uri="{FF2B5EF4-FFF2-40B4-BE49-F238E27FC236}">
              <a16:creationId xmlns:a16="http://schemas.microsoft.com/office/drawing/2014/main" id="{00000000-0008-0000-0E00-00009E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60" name="Shape 159">
          <a:extLst>
            <a:ext uri="{FF2B5EF4-FFF2-40B4-BE49-F238E27FC236}">
              <a16:creationId xmlns:a16="http://schemas.microsoft.com/office/drawing/2014/main" id="{00000000-0008-0000-0E00-0000A0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61" name="Shape 159">
          <a:extLst>
            <a:ext uri="{FF2B5EF4-FFF2-40B4-BE49-F238E27FC236}">
              <a16:creationId xmlns:a16="http://schemas.microsoft.com/office/drawing/2014/main" id="{00000000-0008-0000-0E00-0000A1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62" name="Shape 159">
          <a:extLst>
            <a:ext uri="{FF2B5EF4-FFF2-40B4-BE49-F238E27FC236}">
              <a16:creationId xmlns:a16="http://schemas.microsoft.com/office/drawing/2014/main" id="{00000000-0008-0000-0E00-0000A2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63" name="Shape 159">
          <a:extLst>
            <a:ext uri="{FF2B5EF4-FFF2-40B4-BE49-F238E27FC236}">
              <a16:creationId xmlns:a16="http://schemas.microsoft.com/office/drawing/2014/main" id="{00000000-0008-0000-0E00-0000A3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64" name="Shape 159">
          <a:extLst>
            <a:ext uri="{FF2B5EF4-FFF2-40B4-BE49-F238E27FC236}">
              <a16:creationId xmlns:a16="http://schemas.microsoft.com/office/drawing/2014/main" id="{00000000-0008-0000-0E00-0000A4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65" name="Shape 159">
          <a:extLst>
            <a:ext uri="{FF2B5EF4-FFF2-40B4-BE49-F238E27FC236}">
              <a16:creationId xmlns:a16="http://schemas.microsoft.com/office/drawing/2014/main" id="{00000000-0008-0000-0E00-0000A5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66" name="Shape 159">
          <a:extLst>
            <a:ext uri="{FF2B5EF4-FFF2-40B4-BE49-F238E27FC236}">
              <a16:creationId xmlns:a16="http://schemas.microsoft.com/office/drawing/2014/main" id="{00000000-0008-0000-0E00-0000A6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67" name="Shape 159">
          <a:extLst>
            <a:ext uri="{FF2B5EF4-FFF2-40B4-BE49-F238E27FC236}">
              <a16:creationId xmlns:a16="http://schemas.microsoft.com/office/drawing/2014/main" id="{00000000-0008-0000-0E00-0000A7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68" name="Shape 159">
          <a:extLst>
            <a:ext uri="{FF2B5EF4-FFF2-40B4-BE49-F238E27FC236}">
              <a16:creationId xmlns:a16="http://schemas.microsoft.com/office/drawing/2014/main" id="{00000000-0008-0000-0E00-0000A8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69" name="Shape 159">
          <a:extLst>
            <a:ext uri="{FF2B5EF4-FFF2-40B4-BE49-F238E27FC236}">
              <a16:creationId xmlns:a16="http://schemas.microsoft.com/office/drawing/2014/main" id="{00000000-0008-0000-0E00-0000A9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70" name="Shape 159">
          <a:extLst>
            <a:ext uri="{FF2B5EF4-FFF2-40B4-BE49-F238E27FC236}">
              <a16:creationId xmlns:a16="http://schemas.microsoft.com/office/drawing/2014/main" id="{00000000-0008-0000-0E00-0000AA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71" name="Shape 159">
          <a:extLst>
            <a:ext uri="{FF2B5EF4-FFF2-40B4-BE49-F238E27FC236}">
              <a16:creationId xmlns:a16="http://schemas.microsoft.com/office/drawing/2014/main" id="{00000000-0008-0000-0E00-0000AB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72" name="Shape 159">
          <a:extLst>
            <a:ext uri="{FF2B5EF4-FFF2-40B4-BE49-F238E27FC236}">
              <a16:creationId xmlns:a16="http://schemas.microsoft.com/office/drawing/2014/main" id="{00000000-0008-0000-0E00-0000AC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73" name="Shape 159">
          <a:extLst>
            <a:ext uri="{FF2B5EF4-FFF2-40B4-BE49-F238E27FC236}">
              <a16:creationId xmlns:a16="http://schemas.microsoft.com/office/drawing/2014/main" id="{00000000-0008-0000-0E00-0000AD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74" name="Shape 159">
          <a:extLst>
            <a:ext uri="{FF2B5EF4-FFF2-40B4-BE49-F238E27FC236}">
              <a16:creationId xmlns:a16="http://schemas.microsoft.com/office/drawing/2014/main" id="{00000000-0008-0000-0E00-0000AE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75" name="Shape 159">
          <a:extLst>
            <a:ext uri="{FF2B5EF4-FFF2-40B4-BE49-F238E27FC236}">
              <a16:creationId xmlns:a16="http://schemas.microsoft.com/office/drawing/2014/main" id="{00000000-0008-0000-0E00-0000AF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76" name="Shape 159">
          <a:extLst>
            <a:ext uri="{FF2B5EF4-FFF2-40B4-BE49-F238E27FC236}">
              <a16:creationId xmlns:a16="http://schemas.microsoft.com/office/drawing/2014/main" id="{00000000-0008-0000-0E00-0000B0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77" name="Shape 159">
          <a:extLst>
            <a:ext uri="{FF2B5EF4-FFF2-40B4-BE49-F238E27FC236}">
              <a16:creationId xmlns:a16="http://schemas.microsoft.com/office/drawing/2014/main" id="{00000000-0008-0000-0E00-0000B1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78" name="Shape 159">
          <a:extLst>
            <a:ext uri="{FF2B5EF4-FFF2-40B4-BE49-F238E27FC236}">
              <a16:creationId xmlns:a16="http://schemas.microsoft.com/office/drawing/2014/main" id="{00000000-0008-0000-0E00-0000B2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79" name="Shape 159">
          <a:extLst>
            <a:ext uri="{FF2B5EF4-FFF2-40B4-BE49-F238E27FC236}">
              <a16:creationId xmlns:a16="http://schemas.microsoft.com/office/drawing/2014/main" id="{00000000-0008-0000-0E00-0000B3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80" name="Shape 159">
          <a:extLst>
            <a:ext uri="{FF2B5EF4-FFF2-40B4-BE49-F238E27FC236}">
              <a16:creationId xmlns:a16="http://schemas.microsoft.com/office/drawing/2014/main" id="{00000000-0008-0000-0E00-0000B4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81" name="Shape 159">
          <a:extLst>
            <a:ext uri="{FF2B5EF4-FFF2-40B4-BE49-F238E27FC236}">
              <a16:creationId xmlns:a16="http://schemas.microsoft.com/office/drawing/2014/main" id="{00000000-0008-0000-0E00-0000B5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82" name="Shape 159">
          <a:extLst>
            <a:ext uri="{FF2B5EF4-FFF2-40B4-BE49-F238E27FC236}">
              <a16:creationId xmlns:a16="http://schemas.microsoft.com/office/drawing/2014/main" id="{00000000-0008-0000-0E00-0000B6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83" name="Shape 159">
          <a:extLst>
            <a:ext uri="{FF2B5EF4-FFF2-40B4-BE49-F238E27FC236}">
              <a16:creationId xmlns:a16="http://schemas.microsoft.com/office/drawing/2014/main" id="{00000000-0008-0000-0E00-0000B7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84" name="Shape 159">
          <a:extLst>
            <a:ext uri="{FF2B5EF4-FFF2-40B4-BE49-F238E27FC236}">
              <a16:creationId xmlns:a16="http://schemas.microsoft.com/office/drawing/2014/main" id="{00000000-0008-0000-0E00-0000B8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85" name="Shape 159">
          <a:extLst>
            <a:ext uri="{FF2B5EF4-FFF2-40B4-BE49-F238E27FC236}">
              <a16:creationId xmlns:a16="http://schemas.microsoft.com/office/drawing/2014/main" id="{00000000-0008-0000-0E00-0000B9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86" name="Shape 159">
          <a:extLst>
            <a:ext uri="{FF2B5EF4-FFF2-40B4-BE49-F238E27FC236}">
              <a16:creationId xmlns:a16="http://schemas.microsoft.com/office/drawing/2014/main" id="{00000000-0008-0000-0E00-0000BA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87" name="Shape 159">
          <a:extLst>
            <a:ext uri="{FF2B5EF4-FFF2-40B4-BE49-F238E27FC236}">
              <a16:creationId xmlns:a16="http://schemas.microsoft.com/office/drawing/2014/main" id="{00000000-0008-0000-0E00-0000BB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88" name="Shape 159">
          <a:extLst>
            <a:ext uri="{FF2B5EF4-FFF2-40B4-BE49-F238E27FC236}">
              <a16:creationId xmlns:a16="http://schemas.microsoft.com/office/drawing/2014/main" id="{00000000-0008-0000-0E00-0000BC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89" name="Shape 159">
          <a:extLst>
            <a:ext uri="{FF2B5EF4-FFF2-40B4-BE49-F238E27FC236}">
              <a16:creationId xmlns:a16="http://schemas.microsoft.com/office/drawing/2014/main" id="{00000000-0008-0000-0E00-0000BD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90" name="Shape 159">
          <a:extLst>
            <a:ext uri="{FF2B5EF4-FFF2-40B4-BE49-F238E27FC236}">
              <a16:creationId xmlns:a16="http://schemas.microsoft.com/office/drawing/2014/main" id="{00000000-0008-0000-0E00-0000BE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91" name="Shape 159">
          <a:extLst>
            <a:ext uri="{FF2B5EF4-FFF2-40B4-BE49-F238E27FC236}">
              <a16:creationId xmlns:a16="http://schemas.microsoft.com/office/drawing/2014/main" id="{00000000-0008-0000-0E00-0000BF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92" name="Shape 159">
          <a:extLst>
            <a:ext uri="{FF2B5EF4-FFF2-40B4-BE49-F238E27FC236}">
              <a16:creationId xmlns:a16="http://schemas.microsoft.com/office/drawing/2014/main" id="{00000000-0008-0000-0E00-0000C0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93" name="Shape 159">
          <a:extLst>
            <a:ext uri="{FF2B5EF4-FFF2-40B4-BE49-F238E27FC236}">
              <a16:creationId xmlns:a16="http://schemas.microsoft.com/office/drawing/2014/main" id="{00000000-0008-0000-0E00-0000C1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94" name="Shape 159">
          <a:extLst>
            <a:ext uri="{FF2B5EF4-FFF2-40B4-BE49-F238E27FC236}">
              <a16:creationId xmlns:a16="http://schemas.microsoft.com/office/drawing/2014/main" id="{00000000-0008-0000-0E00-0000C2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95" name="Shape 159">
          <a:extLst>
            <a:ext uri="{FF2B5EF4-FFF2-40B4-BE49-F238E27FC236}">
              <a16:creationId xmlns:a16="http://schemas.microsoft.com/office/drawing/2014/main" id="{00000000-0008-0000-0E00-0000C3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96" name="Shape 159">
          <a:extLst>
            <a:ext uri="{FF2B5EF4-FFF2-40B4-BE49-F238E27FC236}">
              <a16:creationId xmlns:a16="http://schemas.microsoft.com/office/drawing/2014/main" id="{00000000-0008-0000-0E00-0000C4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97" name="Shape 159">
          <a:extLst>
            <a:ext uri="{FF2B5EF4-FFF2-40B4-BE49-F238E27FC236}">
              <a16:creationId xmlns:a16="http://schemas.microsoft.com/office/drawing/2014/main" id="{00000000-0008-0000-0E00-0000C5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98" name="Shape 159">
          <a:extLst>
            <a:ext uri="{FF2B5EF4-FFF2-40B4-BE49-F238E27FC236}">
              <a16:creationId xmlns:a16="http://schemas.microsoft.com/office/drawing/2014/main" id="{00000000-0008-0000-0E00-0000C6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199" name="Shape 159">
          <a:extLst>
            <a:ext uri="{FF2B5EF4-FFF2-40B4-BE49-F238E27FC236}">
              <a16:creationId xmlns:a16="http://schemas.microsoft.com/office/drawing/2014/main" id="{00000000-0008-0000-0E00-0000C7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00" name="Shape 159">
          <a:extLst>
            <a:ext uri="{FF2B5EF4-FFF2-40B4-BE49-F238E27FC236}">
              <a16:creationId xmlns:a16="http://schemas.microsoft.com/office/drawing/2014/main" id="{00000000-0008-0000-0E00-0000C8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01" name="Shape 159">
          <a:extLst>
            <a:ext uri="{FF2B5EF4-FFF2-40B4-BE49-F238E27FC236}">
              <a16:creationId xmlns:a16="http://schemas.microsoft.com/office/drawing/2014/main" id="{00000000-0008-0000-0E00-0000C9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02" name="Shape 159">
          <a:extLst>
            <a:ext uri="{FF2B5EF4-FFF2-40B4-BE49-F238E27FC236}">
              <a16:creationId xmlns:a16="http://schemas.microsoft.com/office/drawing/2014/main" id="{00000000-0008-0000-0E00-0000CA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03" name="Shape 159">
          <a:extLst>
            <a:ext uri="{FF2B5EF4-FFF2-40B4-BE49-F238E27FC236}">
              <a16:creationId xmlns:a16="http://schemas.microsoft.com/office/drawing/2014/main" id="{00000000-0008-0000-0E00-0000CB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04" name="Shape 159">
          <a:extLst>
            <a:ext uri="{FF2B5EF4-FFF2-40B4-BE49-F238E27FC236}">
              <a16:creationId xmlns:a16="http://schemas.microsoft.com/office/drawing/2014/main" id="{00000000-0008-0000-0E00-0000CC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05" name="Shape 159">
          <a:extLst>
            <a:ext uri="{FF2B5EF4-FFF2-40B4-BE49-F238E27FC236}">
              <a16:creationId xmlns:a16="http://schemas.microsoft.com/office/drawing/2014/main" id="{00000000-0008-0000-0E00-0000CD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06" name="Shape 159">
          <a:extLst>
            <a:ext uri="{FF2B5EF4-FFF2-40B4-BE49-F238E27FC236}">
              <a16:creationId xmlns:a16="http://schemas.microsoft.com/office/drawing/2014/main" id="{00000000-0008-0000-0E00-0000CE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07" name="Shape 159">
          <a:extLst>
            <a:ext uri="{FF2B5EF4-FFF2-40B4-BE49-F238E27FC236}">
              <a16:creationId xmlns:a16="http://schemas.microsoft.com/office/drawing/2014/main" id="{00000000-0008-0000-0E00-0000CF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08" name="Shape 159">
          <a:extLst>
            <a:ext uri="{FF2B5EF4-FFF2-40B4-BE49-F238E27FC236}">
              <a16:creationId xmlns:a16="http://schemas.microsoft.com/office/drawing/2014/main" id="{00000000-0008-0000-0E00-0000D0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09" name="Shape 159">
          <a:extLst>
            <a:ext uri="{FF2B5EF4-FFF2-40B4-BE49-F238E27FC236}">
              <a16:creationId xmlns:a16="http://schemas.microsoft.com/office/drawing/2014/main" id="{00000000-0008-0000-0E00-0000D1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10" name="Shape 159">
          <a:extLst>
            <a:ext uri="{FF2B5EF4-FFF2-40B4-BE49-F238E27FC236}">
              <a16:creationId xmlns:a16="http://schemas.microsoft.com/office/drawing/2014/main" id="{00000000-0008-0000-0E00-0000D2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11" name="Shape 159">
          <a:extLst>
            <a:ext uri="{FF2B5EF4-FFF2-40B4-BE49-F238E27FC236}">
              <a16:creationId xmlns:a16="http://schemas.microsoft.com/office/drawing/2014/main" id="{00000000-0008-0000-0E00-0000D3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12" name="Shape 159">
          <a:extLst>
            <a:ext uri="{FF2B5EF4-FFF2-40B4-BE49-F238E27FC236}">
              <a16:creationId xmlns:a16="http://schemas.microsoft.com/office/drawing/2014/main" id="{00000000-0008-0000-0E00-0000D4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13" name="Shape 159">
          <a:extLst>
            <a:ext uri="{FF2B5EF4-FFF2-40B4-BE49-F238E27FC236}">
              <a16:creationId xmlns:a16="http://schemas.microsoft.com/office/drawing/2014/main" id="{00000000-0008-0000-0E00-0000D5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14" name="Shape 159">
          <a:extLst>
            <a:ext uri="{FF2B5EF4-FFF2-40B4-BE49-F238E27FC236}">
              <a16:creationId xmlns:a16="http://schemas.microsoft.com/office/drawing/2014/main" id="{00000000-0008-0000-0E00-0000D6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15" name="Shape 159">
          <a:extLst>
            <a:ext uri="{FF2B5EF4-FFF2-40B4-BE49-F238E27FC236}">
              <a16:creationId xmlns:a16="http://schemas.microsoft.com/office/drawing/2014/main" id="{00000000-0008-0000-0E00-0000D7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16" name="Shape 159">
          <a:extLst>
            <a:ext uri="{FF2B5EF4-FFF2-40B4-BE49-F238E27FC236}">
              <a16:creationId xmlns:a16="http://schemas.microsoft.com/office/drawing/2014/main" id="{00000000-0008-0000-0E00-0000D8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17" name="Shape 159">
          <a:extLst>
            <a:ext uri="{FF2B5EF4-FFF2-40B4-BE49-F238E27FC236}">
              <a16:creationId xmlns:a16="http://schemas.microsoft.com/office/drawing/2014/main" id="{00000000-0008-0000-0E00-0000D9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18" name="Shape 159">
          <a:extLst>
            <a:ext uri="{FF2B5EF4-FFF2-40B4-BE49-F238E27FC236}">
              <a16:creationId xmlns:a16="http://schemas.microsoft.com/office/drawing/2014/main" id="{00000000-0008-0000-0E00-0000DA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19" name="Shape 159">
          <a:extLst>
            <a:ext uri="{FF2B5EF4-FFF2-40B4-BE49-F238E27FC236}">
              <a16:creationId xmlns:a16="http://schemas.microsoft.com/office/drawing/2014/main" id="{00000000-0008-0000-0E00-0000DB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20" name="Shape 159">
          <a:extLst>
            <a:ext uri="{FF2B5EF4-FFF2-40B4-BE49-F238E27FC236}">
              <a16:creationId xmlns:a16="http://schemas.microsoft.com/office/drawing/2014/main" id="{00000000-0008-0000-0E00-0000DC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21" name="Shape 159">
          <a:extLst>
            <a:ext uri="{FF2B5EF4-FFF2-40B4-BE49-F238E27FC236}">
              <a16:creationId xmlns:a16="http://schemas.microsoft.com/office/drawing/2014/main" id="{00000000-0008-0000-0E00-0000DD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22" name="Shape 159">
          <a:extLst>
            <a:ext uri="{FF2B5EF4-FFF2-40B4-BE49-F238E27FC236}">
              <a16:creationId xmlns:a16="http://schemas.microsoft.com/office/drawing/2014/main" id="{00000000-0008-0000-0E00-0000DE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23" name="Shape 159">
          <a:extLst>
            <a:ext uri="{FF2B5EF4-FFF2-40B4-BE49-F238E27FC236}">
              <a16:creationId xmlns:a16="http://schemas.microsoft.com/office/drawing/2014/main" id="{00000000-0008-0000-0E00-0000DF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24" name="Shape 159">
          <a:extLst>
            <a:ext uri="{FF2B5EF4-FFF2-40B4-BE49-F238E27FC236}">
              <a16:creationId xmlns:a16="http://schemas.microsoft.com/office/drawing/2014/main" id="{00000000-0008-0000-0E00-0000E0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25" name="Shape 159">
          <a:extLst>
            <a:ext uri="{FF2B5EF4-FFF2-40B4-BE49-F238E27FC236}">
              <a16:creationId xmlns:a16="http://schemas.microsoft.com/office/drawing/2014/main" id="{00000000-0008-0000-0E00-0000E1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26" name="Shape 159">
          <a:extLst>
            <a:ext uri="{FF2B5EF4-FFF2-40B4-BE49-F238E27FC236}">
              <a16:creationId xmlns:a16="http://schemas.microsoft.com/office/drawing/2014/main" id="{00000000-0008-0000-0E00-0000E2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27" name="Shape 159">
          <a:extLst>
            <a:ext uri="{FF2B5EF4-FFF2-40B4-BE49-F238E27FC236}">
              <a16:creationId xmlns:a16="http://schemas.microsoft.com/office/drawing/2014/main" id="{00000000-0008-0000-0E00-0000E3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28" name="Shape 159">
          <a:extLst>
            <a:ext uri="{FF2B5EF4-FFF2-40B4-BE49-F238E27FC236}">
              <a16:creationId xmlns:a16="http://schemas.microsoft.com/office/drawing/2014/main" id="{00000000-0008-0000-0E00-0000E4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29" name="Shape 159">
          <a:extLst>
            <a:ext uri="{FF2B5EF4-FFF2-40B4-BE49-F238E27FC236}">
              <a16:creationId xmlns:a16="http://schemas.microsoft.com/office/drawing/2014/main" id="{00000000-0008-0000-0E00-0000E5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30" name="Shape 159">
          <a:extLst>
            <a:ext uri="{FF2B5EF4-FFF2-40B4-BE49-F238E27FC236}">
              <a16:creationId xmlns:a16="http://schemas.microsoft.com/office/drawing/2014/main" id="{00000000-0008-0000-0E00-0000E6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31" name="Shape 159">
          <a:extLst>
            <a:ext uri="{FF2B5EF4-FFF2-40B4-BE49-F238E27FC236}">
              <a16:creationId xmlns:a16="http://schemas.microsoft.com/office/drawing/2014/main" id="{00000000-0008-0000-0E00-0000E7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32" name="Shape 159">
          <a:extLst>
            <a:ext uri="{FF2B5EF4-FFF2-40B4-BE49-F238E27FC236}">
              <a16:creationId xmlns:a16="http://schemas.microsoft.com/office/drawing/2014/main" id="{00000000-0008-0000-0E00-0000E8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33" name="Shape 159">
          <a:extLst>
            <a:ext uri="{FF2B5EF4-FFF2-40B4-BE49-F238E27FC236}">
              <a16:creationId xmlns:a16="http://schemas.microsoft.com/office/drawing/2014/main" id="{00000000-0008-0000-0E00-0000E9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34" name="Shape 159">
          <a:extLst>
            <a:ext uri="{FF2B5EF4-FFF2-40B4-BE49-F238E27FC236}">
              <a16:creationId xmlns:a16="http://schemas.microsoft.com/office/drawing/2014/main" id="{00000000-0008-0000-0E00-0000EA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35" name="Shape 159">
          <a:extLst>
            <a:ext uri="{FF2B5EF4-FFF2-40B4-BE49-F238E27FC236}">
              <a16:creationId xmlns:a16="http://schemas.microsoft.com/office/drawing/2014/main" id="{00000000-0008-0000-0E00-0000EB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36" name="Shape 159">
          <a:extLst>
            <a:ext uri="{FF2B5EF4-FFF2-40B4-BE49-F238E27FC236}">
              <a16:creationId xmlns:a16="http://schemas.microsoft.com/office/drawing/2014/main" id="{00000000-0008-0000-0E00-0000EC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37" name="Shape 159">
          <a:extLst>
            <a:ext uri="{FF2B5EF4-FFF2-40B4-BE49-F238E27FC236}">
              <a16:creationId xmlns:a16="http://schemas.microsoft.com/office/drawing/2014/main" id="{00000000-0008-0000-0E00-0000ED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38" name="Shape 159">
          <a:extLst>
            <a:ext uri="{FF2B5EF4-FFF2-40B4-BE49-F238E27FC236}">
              <a16:creationId xmlns:a16="http://schemas.microsoft.com/office/drawing/2014/main" id="{00000000-0008-0000-0E00-0000EE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39" name="Shape 159">
          <a:extLst>
            <a:ext uri="{FF2B5EF4-FFF2-40B4-BE49-F238E27FC236}">
              <a16:creationId xmlns:a16="http://schemas.microsoft.com/office/drawing/2014/main" id="{00000000-0008-0000-0E00-0000EF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40" name="Shape 159">
          <a:extLst>
            <a:ext uri="{FF2B5EF4-FFF2-40B4-BE49-F238E27FC236}">
              <a16:creationId xmlns:a16="http://schemas.microsoft.com/office/drawing/2014/main" id="{00000000-0008-0000-0E00-0000F0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41" name="Shape 159">
          <a:extLst>
            <a:ext uri="{FF2B5EF4-FFF2-40B4-BE49-F238E27FC236}">
              <a16:creationId xmlns:a16="http://schemas.microsoft.com/office/drawing/2014/main" id="{00000000-0008-0000-0E00-0000F1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42" name="Shape 159">
          <a:extLst>
            <a:ext uri="{FF2B5EF4-FFF2-40B4-BE49-F238E27FC236}">
              <a16:creationId xmlns:a16="http://schemas.microsoft.com/office/drawing/2014/main" id="{00000000-0008-0000-0E00-0000F2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43" name="Shape 159">
          <a:extLst>
            <a:ext uri="{FF2B5EF4-FFF2-40B4-BE49-F238E27FC236}">
              <a16:creationId xmlns:a16="http://schemas.microsoft.com/office/drawing/2014/main" id="{00000000-0008-0000-0E00-0000F3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44" name="Shape 159">
          <a:extLst>
            <a:ext uri="{FF2B5EF4-FFF2-40B4-BE49-F238E27FC236}">
              <a16:creationId xmlns:a16="http://schemas.microsoft.com/office/drawing/2014/main" id="{00000000-0008-0000-0E00-0000F4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45" name="Shape 159">
          <a:extLst>
            <a:ext uri="{FF2B5EF4-FFF2-40B4-BE49-F238E27FC236}">
              <a16:creationId xmlns:a16="http://schemas.microsoft.com/office/drawing/2014/main" id="{00000000-0008-0000-0E00-0000F5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46" name="Shape 159">
          <a:extLst>
            <a:ext uri="{FF2B5EF4-FFF2-40B4-BE49-F238E27FC236}">
              <a16:creationId xmlns:a16="http://schemas.microsoft.com/office/drawing/2014/main" id="{00000000-0008-0000-0E00-0000F6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47" name="Shape 159">
          <a:extLst>
            <a:ext uri="{FF2B5EF4-FFF2-40B4-BE49-F238E27FC236}">
              <a16:creationId xmlns:a16="http://schemas.microsoft.com/office/drawing/2014/main" id="{00000000-0008-0000-0E00-0000F7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48" name="Shape 159">
          <a:extLst>
            <a:ext uri="{FF2B5EF4-FFF2-40B4-BE49-F238E27FC236}">
              <a16:creationId xmlns:a16="http://schemas.microsoft.com/office/drawing/2014/main" id="{00000000-0008-0000-0E00-0000F8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49" name="Shape 159">
          <a:extLst>
            <a:ext uri="{FF2B5EF4-FFF2-40B4-BE49-F238E27FC236}">
              <a16:creationId xmlns:a16="http://schemas.microsoft.com/office/drawing/2014/main" id="{00000000-0008-0000-0E00-0000F9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50" name="Shape 159">
          <a:extLst>
            <a:ext uri="{FF2B5EF4-FFF2-40B4-BE49-F238E27FC236}">
              <a16:creationId xmlns:a16="http://schemas.microsoft.com/office/drawing/2014/main" id="{00000000-0008-0000-0E00-0000FA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51" name="Shape 159">
          <a:extLst>
            <a:ext uri="{FF2B5EF4-FFF2-40B4-BE49-F238E27FC236}">
              <a16:creationId xmlns:a16="http://schemas.microsoft.com/office/drawing/2014/main" id="{00000000-0008-0000-0E00-0000FB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52" name="Shape 159">
          <a:extLst>
            <a:ext uri="{FF2B5EF4-FFF2-40B4-BE49-F238E27FC236}">
              <a16:creationId xmlns:a16="http://schemas.microsoft.com/office/drawing/2014/main" id="{00000000-0008-0000-0E00-0000FC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53" name="Shape 159">
          <a:extLst>
            <a:ext uri="{FF2B5EF4-FFF2-40B4-BE49-F238E27FC236}">
              <a16:creationId xmlns:a16="http://schemas.microsoft.com/office/drawing/2014/main" id="{00000000-0008-0000-0E00-0000FD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54" name="Shape 159">
          <a:extLst>
            <a:ext uri="{FF2B5EF4-FFF2-40B4-BE49-F238E27FC236}">
              <a16:creationId xmlns:a16="http://schemas.microsoft.com/office/drawing/2014/main" id="{00000000-0008-0000-0E00-0000FE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55" name="Shape 159">
          <a:extLst>
            <a:ext uri="{FF2B5EF4-FFF2-40B4-BE49-F238E27FC236}">
              <a16:creationId xmlns:a16="http://schemas.microsoft.com/office/drawing/2014/main" id="{00000000-0008-0000-0E00-0000FF00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56" name="Shape 159">
          <a:extLst>
            <a:ext uri="{FF2B5EF4-FFF2-40B4-BE49-F238E27FC236}">
              <a16:creationId xmlns:a16="http://schemas.microsoft.com/office/drawing/2014/main" id="{00000000-0008-0000-0E00-000000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57" name="Shape 159">
          <a:extLst>
            <a:ext uri="{FF2B5EF4-FFF2-40B4-BE49-F238E27FC236}">
              <a16:creationId xmlns:a16="http://schemas.microsoft.com/office/drawing/2014/main" id="{00000000-0008-0000-0E00-000001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58" name="Shape 159">
          <a:extLst>
            <a:ext uri="{FF2B5EF4-FFF2-40B4-BE49-F238E27FC236}">
              <a16:creationId xmlns:a16="http://schemas.microsoft.com/office/drawing/2014/main" id="{00000000-0008-0000-0E00-000002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59" name="Shape 159">
          <a:extLst>
            <a:ext uri="{FF2B5EF4-FFF2-40B4-BE49-F238E27FC236}">
              <a16:creationId xmlns:a16="http://schemas.microsoft.com/office/drawing/2014/main" id="{00000000-0008-0000-0E00-000003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60" name="Shape 159">
          <a:extLst>
            <a:ext uri="{FF2B5EF4-FFF2-40B4-BE49-F238E27FC236}">
              <a16:creationId xmlns:a16="http://schemas.microsoft.com/office/drawing/2014/main" id="{00000000-0008-0000-0E00-000004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61" name="Shape 159">
          <a:extLst>
            <a:ext uri="{FF2B5EF4-FFF2-40B4-BE49-F238E27FC236}">
              <a16:creationId xmlns:a16="http://schemas.microsoft.com/office/drawing/2014/main" id="{00000000-0008-0000-0E00-000005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62" name="Shape 159">
          <a:extLst>
            <a:ext uri="{FF2B5EF4-FFF2-40B4-BE49-F238E27FC236}">
              <a16:creationId xmlns:a16="http://schemas.microsoft.com/office/drawing/2014/main" id="{00000000-0008-0000-0E00-000006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63" name="Shape 159">
          <a:extLst>
            <a:ext uri="{FF2B5EF4-FFF2-40B4-BE49-F238E27FC236}">
              <a16:creationId xmlns:a16="http://schemas.microsoft.com/office/drawing/2014/main" id="{00000000-0008-0000-0E00-000007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64" name="Shape 159">
          <a:extLst>
            <a:ext uri="{FF2B5EF4-FFF2-40B4-BE49-F238E27FC236}">
              <a16:creationId xmlns:a16="http://schemas.microsoft.com/office/drawing/2014/main" id="{00000000-0008-0000-0E00-000008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65" name="Shape 159">
          <a:extLst>
            <a:ext uri="{FF2B5EF4-FFF2-40B4-BE49-F238E27FC236}">
              <a16:creationId xmlns:a16="http://schemas.microsoft.com/office/drawing/2014/main" id="{00000000-0008-0000-0E00-000009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66" name="Shape 159">
          <a:extLst>
            <a:ext uri="{FF2B5EF4-FFF2-40B4-BE49-F238E27FC236}">
              <a16:creationId xmlns:a16="http://schemas.microsoft.com/office/drawing/2014/main" id="{00000000-0008-0000-0E00-00000A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67" name="Shape 159">
          <a:extLst>
            <a:ext uri="{FF2B5EF4-FFF2-40B4-BE49-F238E27FC236}">
              <a16:creationId xmlns:a16="http://schemas.microsoft.com/office/drawing/2014/main" id="{00000000-0008-0000-0E00-00000B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68" name="Shape 159">
          <a:extLst>
            <a:ext uri="{FF2B5EF4-FFF2-40B4-BE49-F238E27FC236}">
              <a16:creationId xmlns:a16="http://schemas.microsoft.com/office/drawing/2014/main" id="{00000000-0008-0000-0E00-00000C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69" name="Shape 159">
          <a:extLst>
            <a:ext uri="{FF2B5EF4-FFF2-40B4-BE49-F238E27FC236}">
              <a16:creationId xmlns:a16="http://schemas.microsoft.com/office/drawing/2014/main" id="{00000000-0008-0000-0E00-00000D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70" name="Shape 159">
          <a:extLst>
            <a:ext uri="{FF2B5EF4-FFF2-40B4-BE49-F238E27FC236}">
              <a16:creationId xmlns:a16="http://schemas.microsoft.com/office/drawing/2014/main" id="{00000000-0008-0000-0E00-00000E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71" name="Shape 159">
          <a:extLst>
            <a:ext uri="{FF2B5EF4-FFF2-40B4-BE49-F238E27FC236}">
              <a16:creationId xmlns:a16="http://schemas.microsoft.com/office/drawing/2014/main" id="{00000000-0008-0000-0E00-00000F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72" name="Shape 159">
          <a:extLst>
            <a:ext uri="{FF2B5EF4-FFF2-40B4-BE49-F238E27FC236}">
              <a16:creationId xmlns:a16="http://schemas.microsoft.com/office/drawing/2014/main" id="{00000000-0008-0000-0E00-000010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73" name="Shape 159">
          <a:extLst>
            <a:ext uri="{FF2B5EF4-FFF2-40B4-BE49-F238E27FC236}">
              <a16:creationId xmlns:a16="http://schemas.microsoft.com/office/drawing/2014/main" id="{00000000-0008-0000-0E00-000011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74" name="Shape 159">
          <a:extLst>
            <a:ext uri="{FF2B5EF4-FFF2-40B4-BE49-F238E27FC236}">
              <a16:creationId xmlns:a16="http://schemas.microsoft.com/office/drawing/2014/main" id="{00000000-0008-0000-0E00-000012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75" name="Shape 159">
          <a:extLst>
            <a:ext uri="{FF2B5EF4-FFF2-40B4-BE49-F238E27FC236}">
              <a16:creationId xmlns:a16="http://schemas.microsoft.com/office/drawing/2014/main" id="{00000000-0008-0000-0E00-000013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76" name="Shape 159">
          <a:extLst>
            <a:ext uri="{FF2B5EF4-FFF2-40B4-BE49-F238E27FC236}">
              <a16:creationId xmlns:a16="http://schemas.microsoft.com/office/drawing/2014/main" id="{00000000-0008-0000-0E00-000014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77" name="Shape 159">
          <a:extLst>
            <a:ext uri="{FF2B5EF4-FFF2-40B4-BE49-F238E27FC236}">
              <a16:creationId xmlns:a16="http://schemas.microsoft.com/office/drawing/2014/main" id="{00000000-0008-0000-0E00-000015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78" name="Shape 159">
          <a:extLst>
            <a:ext uri="{FF2B5EF4-FFF2-40B4-BE49-F238E27FC236}">
              <a16:creationId xmlns:a16="http://schemas.microsoft.com/office/drawing/2014/main" id="{00000000-0008-0000-0E00-000016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79" name="Shape 159">
          <a:extLst>
            <a:ext uri="{FF2B5EF4-FFF2-40B4-BE49-F238E27FC236}">
              <a16:creationId xmlns:a16="http://schemas.microsoft.com/office/drawing/2014/main" id="{00000000-0008-0000-0E00-000017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80" name="Shape 159">
          <a:extLst>
            <a:ext uri="{FF2B5EF4-FFF2-40B4-BE49-F238E27FC236}">
              <a16:creationId xmlns:a16="http://schemas.microsoft.com/office/drawing/2014/main" id="{00000000-0008-0000-0E00-000018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81" name="Shape 159">
          <a:extLst>
            <a:ext uri="{FF2B5EF4-FFF2-40B4-BE49-F238E27FC236}">
              <a16:creationId xmlns:a16="http://schemas.microsoft.com/office/drawing/2014/main" id="{00000000-0008-0000-0E00-000019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82" name="Shape 159">
          <a:extLst>
            <a:ext uri="{FF2B5EF4-FFF2-40B4-BE49-F238E27FC236}">
              <a16:creationId xmlns:a16="http://schemas.microsoft.com/office/drawing/2014/main" id="{00000000-0008-0000-0E00-00001A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83" name="Shape 159">
          <a:extLst>
            <a:ext uri="{FF2B5EF4-FFF2-40B4-BE49-F238E27FC236}">
              <a16:creationId xmlns:a16="http://schemas.microsoft.com/office/drawing/2014/main" id="{00000000-0008-0000-0E00-00001B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84" name="Shape 159">
          <a:extLst>
            <a:ext uri="{FF2B5EF4-FFF2-40B4-BE49-F238E27FC236}">
              <a16:creationId xmlns:a16="http://schemas.microsoft.com/office/drawing/2014/main" id="{00000000-0008-0000-0E00-00001C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85" name="Shape 159">
          <a:extLst>
            <a:ext uri="{FF2B5EF4-FFF2-40B4-BE49-F238E27FC236}">
              <a16:creationId xmlns:a16="http://schemas.microsoft.com/office/drawing/2014/main" id="{00000000-0008-0000-0E00-00001D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86" name="Shape 159">
          <a:extLst>
            <a:ext uri="{FF2B5EF4-FFF2-40B4-BE49-F238E27FC236}">
              <a16:creationId xmlns:a16="http://schemas.microsoft.com/office/drawing/2014/main" id="{00000000-0008-0000-0E00-00001E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87" name="Shape 159">
          <a:extLst>
            <a:ext uri="{FF2B5EF4-FFF2-40B4-BE49-F238E27FC236}">
              <a16:creationId xmlns:a16="http://schemas.microsoft.com/office/drawing/2014/main" id="{00000000-0008-0000-0E00-00001F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88" name="Shape 159">
          <a:extLst>
            <a:ext uri="{FF2B5EF4-FFF2-40B4-BE49-F238E27FC236}">
              <a16:creationId xmlns:a16="http://schemas.microsoft.com/office/drawing/2014/main" id="{00000000-0008-0000-0E00-000020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89" name="Shape 159">
          <a:extLst>
            <a:ext uri="{FF2B5EF4-FFF2-40B4-BE49-F238E27FC236}">
              <a16:creationId xmlns:a16="http://schemas.microsoft.com/office/drawing/2014/main" id="{00000000-0008-0000-0E00-000021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90" name="Shape 159">
          <a:extLst>
            <a:ext uri="{FF2B5EF4-FFF2-40B4-BE49-F238E27FC236}">
              <a16:creationId xmlns:a16="http://schemas.microsoft.com/office/drawing/2014/main" id="{00000000-0008-0000-0E00-000022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91" name="Shape 159">
          <a:extLst>
            <a:ext uri="{FF2B5EF4-FFF2-40B4-BE49-F238E27FC236}">
              <a16:creationId xmlns:a16="http://schemas.microsoft.com/office/drawing/2014/main" id="{00000000-0008-0000-0E00-000023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92" name="Shape 159">
          <a:extLst>
            <a:ext uri="{FF2B5EF4-FFF2-40B4-BE49-F238E27FC236}">
              <a16:creationId xmlns:a16="http://schemas.microsoft.com/office/drawing/2014/main" id="{00000000-0008-0000-0E00-000024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93" name="Shape 159">
          <a:extLst>
            <a:ext uri="{FF2B5EF4-FFF2-40B4-BE49-F238E27FC236}">
              <a16:creationId xmlns:a16="http://schemas.microsoft.com/office/drawing/2014/main" id="{00000000-0008-0000-0E00-000025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94" name="Shape 159">
          <a:extLst>
            <a:ext uri="{FF2B5EF4-FFF2-40B4-BE49-F238E27FC236}">
              <a16:creationId xmlns:a16="http://schemas.microsoft.com/office/drawing/2014/main" id="{00000000-0008-0000-0E00-000026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95" name="Shape 159">
          <a:extLst>
            <a:ext uri="{FF2B5EF4-FFF2-40B4-BE49-F238E27FC236}">
              <a16:creationId xmlns:a16="http://schemas.microsoft.com/office/drawing/2014/main" id="{00000000-0008-0000-0E00-000027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96" name="Shape 159">
          <a:extLst>
            <a:ext uri="{FF2B5EF4-FFF2-40B4-BE49-F238E27FC236}">
              <a16:creationId xmlns:a16="http://schemas.microsoft.com/office/drawing/2014/main" id="{00000000-0008-0000-0E00-000028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97" name="Shape 159">
          <a:extLst>
            <a:ext uri="{FF2B5EF4-FFF2-40B4-BE49-F238E27FC236}">
              <a16:creationId xmlns:a16="http://schemas.microsoft.com/office/drawing/2014/main" id="{00000000-0008-0000-0E00-000029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98" name="Shape 159">
          <a:extLst>
            <a:ext uri="{FF2B5EF4-FFF2-40B4-BE49-F238E27FC236}">
              <a16:creationId xmlns:a16="http://schemas.microsoft.com/office/drawing/2014/main" id="{00000000-0008-0000-0E00-00002A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299" name="Shape 159">
          <a:extLst>
            <a:ext uri="{FF2B5EF4-FFF2-40B4-BE49-F238E27FC236}">
              <a16:creationId xmlns:a16="http://schemas.microsoft.com/office/drawing/2014/main" id="{00000000-0008-0000-0E00-00002B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00" name="Shape 159">
          <a:extLst>
            <a:ext uri="{FF2B5EF4-FFF2-40B4-BE49-F238E27FC236}">
              <a16:creationId xmlns:a16="http://schemas.microsoft.com/office/drawing/2014/main" id="{00000000-0008-0000-0E00-00002C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01" name="Shape 159">
          <a:extLst>
            <a:ext uri="{FF2B5EF4-FFF2-40B4-BE49-F238E27FC236}">
              <a16:creationId xmlns:a16="http://schemas.microsoft.com/office/drawing/2014/main" id="{00000000-0008-0000-0E00-00002D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02" name="Shape 159">
          <a:extLst>
            <a:ext uri="{FF2B5EF4-FFF2-40B4-BE49-F238E27FC236}">
              <a16:creationId xmlns:a16="http://schemas.microsoft.com/office/drawing/2014/main" id="{00000000-0008-0000-0E00-00002E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03" name="Shape 159">
          <a:extLst>
            <a:ext uri="{FF2B5EF4-FFF2-40B4-BE49-F238E27FC236}">
              <a16:creationId xmlns:a16="http://schemas.microsoft.com/office/drawing/2014/main" id="{00000000-0008-0000-0E00-00002F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04" name="Shape 159">
          <a:extLst>
            <a:ext uri="{FF2B5EF4-FFF2-40B4-BE49-F238E27FC236}">
              <a16:creationId xmlns:a16="http://schemas.microsoft.com/office/drawing/2014/main" id="{00000000-0008-0000-0E00-000030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05" name="Shape 159">
          <a:extLst>
            <a:ext uri="{FF2B5EF4-FFF2-40B4-BE49-F238E27FC236}">
              <a16:creationId xmlns:a16="http://schemas.microsoft.com/office/drawing/2014/main" id="{00000000-0008-0000-0E00-000031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06" name="Shape 159">
          <a:extLst>
            <a:ext uri="{FF2B5EF4-FFF2-40B4-BE49-F238E27FC236}">
              <a16:creationId xmlns:a16="http://schemas.microsoft.com/office/drawing/2014/main" id="{00000000-0008-0000-0E00-000032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07" name="Shape 159">
          <a:extLst>
            <a:ext uri="{FF2B5EF4-FFF2-40B4-BE49-F238E27FC236}">
              <a16:creationId xmlns:a16="http://schemas.microsoft.com/office/drawing/2014/main" id="{00000000-0008-0000-0E00-000033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08" name="Shape 159">
          <a:extLst>
            <a:ext uri="{FF2B5EF4-FFF2-40B4-BE49-F238E27FC236}">
              <a16:creationId xmlns:a16="http://schemas.microsoft.com/office/drawing/2014/main" id="{00000000-0008-0000-0E00-000034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09" name="Shape 159">
          <a:extLst>
            <a:ext uri="{FF2B5EF4-FFF2-40B4-BE49-F238E27FC236}">
              <a16:creationId xmlns:a16="http://schemas.microsoft.com/office/drawing/2014/main" id="{00000000-0008-0000-0E00-000035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10" name="Shape 159">
          <a:extLst>
            <a:ext uri="{FF2B5EF4-FFF2-40B4-BE49-F238E27FC236}">
              <a16:creationId xmlns:a16="http://schemas.microsoft.com/office/drawing/2014/main" id="{00000000-0008-0000-0E00-000036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11" name="Shape 159">
          <a:extLst>
            <a:ext uri="{FF2B5EF4-FFF2-40B4-BE49-F238E27FC236}">
              <a16:creationId xmlns:a16="http://schemas.microsoft.com/office/drawing/2014/main" id="{00000000-0008-0000-0E00-000037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12" name="Shape 159">
          <a:extLst>
            <a:ext uri="{FF2B5EF4-FFF2-40B4-BE49-F238E27FC236}">
              <a16:creationId xmlns:a16="http://schemas.microsoft.com/office/drawing/2014/main" id="{00000000-0008-0000-0E00-000038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13" name="Shape 159">
          <a:extLst>
            <a:ext uri="{FF2B5EF4-FFF2-40B4-BE49-F238E27FC236}">
              <a16:creationId xmlns:a16="http://schemas.microsoft.com/office/drawing/2014/main" id="{00000000-0008-0000-0E00-000039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14" name="Shape 159">
          <a:extLst>
            <a:ext uri="{FF2B5EF4-FFF2-40B4-BE49-F238E27FC236}">
              <a16:creationId xmlns:a16="http://schemas.microsoft.com/office/drawing/2014/main" id="{00000000-0008-0000-0E00-00003A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15" name="Shape 159">
          <a:extLst>
            <a:ext uri="{FF2B5EF4-FFF2-40B4-BE49-F238E27FC236}">
              <a16:creationId xmlns:a16="http://schemas.microsoft.com/office/drawing/2014/main" id="{00000000-0008-0000-0E00-00003B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16" name="Shape 159">
          <a:extLst>
            <a:ext uri="{FF2B5EF4-FFF2-40B4-BE49-F238E27FC236}">
              <a16:creationId xmlns:a16="http://schemas.microsoft.com/office/drawing/2014/main" id="{00000000-0008-0000-0E00-00003C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17" name="Shape 159">
          <a:extLst>
            <a:ext uri="{FF2B5EF4-FFF2-40B4-BE49-F238E27FC236}">
              <a16:creationId xmlns:a16="http://schemas.microsoft.com/office/drawing/2014/main" id="{00000000-0008-0000-0E00-00003D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18" name="Shape 159">
          <a:extLst>
            <a:ext uri="{FF2B5EF4-FFF2-40B4-BE49-F238E27FC236}">
              <a16:creationId xmlns:a16="http://schemas.microsoft.com/office/drawing/2014/main" id="{00000000-0008-0000-0E00-00003E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19" name="Shape 159">
          <a:extLst>
            <a:ext uri="{FF2B5EF4-FFF2-40B4-BE49-F238E27FC236}">
              <a16:creationId xmlns:a16="http://schemas.microsoft.com/office/drawing/2014/main" id="{00000000-0008-0000-0E00-00003F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20" name="Shape 159">
          <a:extLst>
            <a:ext uri="{FF2B5EF4-FFF2-40B4-BE49-F238E27FC236}">
              <a16:creationId xmlns:a16="http://schemas.microsoft.com/office/drawing/2014/main" id="{00000000-0008-0000-0E00-000040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21" name="Shape 159">
          <a:extLst>
            <a:ext uri="{FF2B5EF4-FFF2-40B4-BE49-F238E27FC236}">
              <a16:creationId xmlns:a16="http://schemas.microsoft.com/office/drawing/2014/main" id="{00000000-0008-0000-0E00-000041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22" name="Shape 159">
          <a:extLst>
            <a:ext uri="{FF2B5EF4-FFF2-40B4-BE49-F238E27FC236}">
              <a16:creationId xmlns:a16="http://schemas.microsoft.com/office/drawing/2014/main" id="{00000000-0008-0000-0E00-000042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23" name="Shape 159">
          <a:extLst>
            <a:ext uri="{FF2B5EF4-FFF2-40B4-BE49-F238E27FC236}">
              <a16:creationId xmlns:a16="http://schemas.microsoft.com/office/drawing/2014/main" id="{00000000-0008-0000-0E00-000043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24" name="Shape 159">
          <a:extLst>
            <a:ext uri="{FF2B5EF4-FFF2-40B4-BE49-F238E27FC236}">
              <a16:creationId xmlns:a16="http://schemas.microsoft.com/office/drawing/2014/main" id="{00000000-0008-0000-0E00-000044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25" name="Shape 159">
          <a:extLst>
            <a:ext uri="{FF2B5EF4-FFF2-40B4-BE49-F238E27FC236}">
              <a16:creationId xmlns:a16="http://schemas.microsoft.com/office/drawing/2014/main" id="{00000000-0008-0000-0E00-000045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26" name="Shape 159">
          <a:extLst>
            <a:ext uri="{FF2B5EF4-FFF2-40B4-BE49-F238E27FC236}">
              <a16:creationId xmlns:a16="http://schemas.microsoft.com/office/drawing/2014/main" id="{00000000-0008-0000-0E00-000046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27" name="Shape 159">
          <a:extLst>
            <a:ext uri="{FF2B5EF4-FFF2-40B4-BE49-F238E27FC236}">
              <a16:creationId xmlns:a16="http://schemas.microsoft.com/office/drawing/2014/main" id="{00000000-0008-0000-0E00-000047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28" name="Shape 159">
          <a:extLst>
            <a:ext uri="{FF2B5EF4-FFF2-40B4-BE49-F238E27FC236}">
              <a16:creationId xmlns:a16="http://schemas.microsoft.com/office/drawing/2014/main" id="{00000000-0008-0000-0E00-000048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29" name="Shape 159">
          <a:extLst>
            <a:ext uri="{FF2B5EF4-FFF2-40B4-BE49-F238E27FC236}">
              <a16:creationId xmlns:a16="http://schemas.microsoft.com/office/drawing/2014/main" id="{00000000-0008-0000-0E00-000049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30" name="Shape 159">
          <a:extLst>
            <a:ext uri="{FF2B5EF4-FFF2-40B4-BE49-F238E27FC236}">
              <a16:creationId xmlns:a16="http://schemas.microsoft.com/office/drawing/2014/main" id="{00000000-0008-0000-0E00-00004A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31" name="Shape 159">
          <a:extLst>
            <a:ext uri="{FF2B5EF4-FFF2-40B4-BE49-F238E27FC236}">
              <a16:creationId xmlns:a16="http://schemas.microsoft.com/office/drawing/2014/main" id="{00000000-0008-0000-0E00-00004B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32" name="Shape 159">
          <a:extLst>
            <a:ext uri="{FF2B5EF4-FFF2-40B4-BE49-F238E27FC236}">
              <a16:creationId xmlns:a16="http://schemas.microsoft.com/office/drawing/2014/main" id="{00000000-0008-0000-0E00-00004C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33" name="Shape 159">
          <a:extLst>
            <a:ext uri="{FF2B5EF4-FFF2-40B4-BE49-F238E27FC236}">
              <a16:creationId xmlns:a16="http://schemas.microsoft.com/office/drawing/2014/main" id="{00000000-0008-0000-0E00-00004D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34" name="Shape 159">
          <a:extLst>
            <a:ext uri="{FF2B5EF4-FFF2-40B4-BE49-F238E27FC236}">
              <a16:creationId xmlns:a16="http://schemas.microsoft.com/office/drawing/2014/main" id="{00000000-0008-0000-0E00-00004E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35" name="Shape 159">
          <a:extLst>
            <a:ext uri="{FF2B5EF4-FFF2-40B4-BE49-F238E27FC236}">
              <a16:creationId xmlns:a16="http://schemas.microsoft.com/office/drawing/2014/main" id="{00000000-0008-0000-0E00-00004F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36" name="Shape 159">
          <a:extLst>
            <a:ext uri="{FF2B5EF4-FFF2-40B4-BE49-F238E27FC236}">
              <a16:creationId xmlns:a16="http://schemas.microsoft.com/office/drawing/2014/main" id="{00000000-0008-0000-0E00-000050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37" name="Shape 159">
          <a:extLst>
            <a:ext uri="{FF2B5EF4-FFF2-40B4-BE49-F238E27FC236}">
              <a16:creationId xmlns:a16="http://schemas.microsoft.com/office/drawing/2014/main" id="{00000000-0008-0000-0E00-000051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38" name="Shape 159">
          <a:extLst>
            <a:ext uri="{FF2B5EF4-FFF2-40B4-BE49-F238E27FC236}">
              <a16:creationId xmlns:a16="http://schemas.microsoft.com/office/drawing/2014/main" id="{00000000-0008-0000-0E00-000052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39" name="Shape 159">
          <a:extLst>
            <a:ext uri="{FF2B5EF4-FFF2-40B4-BE49-F238E27FC236}">
              <a16:creationId xmlns:a16="http://schemas.microsoft.com/office/drawing/2014/main" id="{00000000-0008-0000-0E00-000053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40" name="Shape 159">
          <a:extLst>
            <a:ext uri="{FF2B5EF4-FFF2-40B4-BE49-F238E27FC236}">
              <a16:creationId xmlns:a16="http://schemas.microsoft.com/office/drawing/2014/main" id="{00000000-0008-0000-0E00-000054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41" name="Shape 159">
          <a:extLst>
            <a:ext uri="{FF2B5EF4-FFF2-40B4-BE49-F238E27FC236}">
              <a16:creationId xmlns:a16="http://schemas.microsoft.com/office/drawing/2014/main" id="{00000000-0008-0000-0E00-000055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42" name="Shape 159">
          <a:extLst>
            <a:ext uri="{FF2B5EF4-FFF2-40B4-BE49-F238E27FC236}">
              <a16:creationId xmlns:a16="http://schemas.microsoft.com/office/drawing/2014/main" id="{00000000-0008-0000-0E00-000056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43" name="Shape 159">
          <a:extLst>
            <a:ext uri="{FF2B5EF4-FFF2-40B4-BE49-F238E27FC236}">
              <a16:creationId xmlns:a16="http://schemas.microsoft.com/office/drawing/2014/main" id="{00000000-0008-0000-0E00-000057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44" name="Shape 159">
          <a:extLst>
            <a:ext uri="{FF2B5EF4-FFF2-40B4-BE49-F238E27FC236}">
              <a16:creationId xmlns:a16="http://schemas.microsoft.com/office/drawing/2014/main" id="{00000000-0008-0000-0E00-000058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45" name="Shape 159">
          <a:extLst>
            <a:ext uri="{FF2B5EF4-FFF2-40B4-BE49-F238E27FC236}">
              <a16:creationId xmlns:a16="http://schemas.microsoft.com/office/drawing/2014/main" id="{00000000-0008-0000-0E00-000059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46" name="Shape 159">
          <a:extLst>
            <a:ext uri="{FF2B5EF4-FFF2-40B4-BE49-F238E27FC236}">
              <a16:creationId xmlns:a16="http://schemas.microsoft.com/office/drawing/2014/main" id="{00000000-0008-0000-0E00-00005A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47" name="Shape 159">
          <a:extLst>
            <a:ext uri="{FF2B5EF4-FFF2-40B4-BE49-F238E27FC236}">
              <a16:creationId xmlns:a16="http://schemas.microsoft.com/office/drawing/2014/main" id="{00000000-0008-0000-0E00-00005B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48" name="Shape 159">
          <a:extLst>
            <a:ext uri="{FF2B5EF4-FFF2-40B4-BE49-F238E27FC236}">
              <a16:creationId xmlns:a16="http://schemas.microsoft.com/office/drawing/2014/main" id="{00000000-0008-0000-0E00-00005C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49" name="Shape 159">
          <a:extLst>
            <a:ext uri="{FF2B5EF4-FFF2-40B4-BE49-F238E27FC236}">
              <a16:creationId xmlns:a16="http://schemas.microsoft.com/office/drawing/2014/main" id="{00000000-0008-0000-0E00-00005D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50" name="Shape 159">
          <a:extLst>
            <a:ext uri="{FF2B5EF4-FFF2-40B4-BE49-F238E27FC236}">
              <a16:creationId xmlns:a16="http://schemas.microsoft.com/office/drawing/2014/main" id="{00000000-0008-0000-0E00-00005E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51" name="Shape 159">
          <a:extLst>
            <a:ext uri="{FF2B5EF4-FFF2-40B4-BE49-F238E27FC236}">
              <a16:creationId xmlns:a16="http://schemas.microsoft.com/office/drawing/2014/main" id="{00000000-0008-0000-0E00-00005F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52" name="Shape 159">
          <a:extLst>
            <a:ext uri="{FF2B5EF4-FFF2-40B4-BE49-F238E27FC236}">
              <a16:creationId xmlns:a16="http://schemas.microsoft.com/office/drawing/2014/main" id="{00000000-0008-0000-0E00-000060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80975" cy="200025"/>
    <xdr:sp macro="" textlink="">
      <xdr:nvSpPr>
        <xdr:cNvPr id="353" name="Shape 159">
          <a:extLst>
            <a:ext uri="{FF2B5EF4-FFF2-40B4-BE49-F238E27FC236}">
              <a16:creationId xmlns:a16="http://schemas.microsoft.com/office/drawing/2014/main" id="{00000000-0008-0000-0E00-000061010000}"/>
            </a:ext>
          </a:extLst>
        </xdr:cNvPr>
        <xdr:cNvSpPr txBox="1"/>
      </xdr:nvSpPr>
      <xdr:spPr>
        <a:xfrm>
          <a:off x="5260275" y="3684750"/>
          <a:ext cx="17145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0</xdr:row>
      <xdr:rowOff>0</xdr:rowOff>
    </xdr:from>
    <xdr:ext cx="609600" cy="323850"/>
    <xdr:sp macro="" textlink="">
      <xdr:nvSpPr>
        <xdr:cNvPr id="367" name="Shape 3">
          <a:hlinkClick xmlns:r="http://schemas.openxmlformats.org/officeDocument/2006/relationships" r:id="rId1"/>
          <a:extLst>
            <a:ext uri="{FF2B5EF4-FFF2-40B4-BE49-F238E27FC236}">
              <a16:creationId xmlns:a16="http://schemas.microsoft.com/office/drawing/2014/main" id="{5E9C9E2C-9975-494E-9C9B-00A15DCA1FC1}"/>
            </a:ext>
          </a:extLst>
        </xdr:cNvPr>
        <xdr:cNvSpPr txBox="1"/>
      </xdr:nvSpPr>
      <xdr:spPr>
        <a:xfrm>
          <a:off x="828675" y="0"/>
          <a:ext cx="6096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561975</xdr:colOff>
      <xdr:row>0</xdr:row>
      <xdr:rowOff>0</xdr:rowOff>
    </xdr:from>
    <xdr:ext cx="904875" cy="323850"/>
    <xdr:sp macro="" textlink="">
      <xdr:nvSpPr>
        <xdr:cNvPr id="369" name="Shape 4">
          <a:hlinkClick xmlns:r="http://schemas.openxmlformats.org/officeDocument/2006/relationships" r:id="rId2"/>
          <a:extLst>
            <a:ext uri="{FF2B5EF4-FFF2-40B4-BE49-F238E27FC236}">
              <a16:creationId xmlns:a16="http://schemas.microsoft.com/office/drawing/2014/main" id="{F591B276-9CA9-4E00-B6E1-A24F103D585B}"/>
            </a:ext>
          </a:extLst>
        </xdr:cNvPr>
        <xdr:cNvSpPr txBox="1"/>
      </xdr:nvSpPr>
      <xdr:spPr>
        <a:xfrm>
          <a:off x="1390650" y="0"/>
          <a:ext cx="90487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Grupo CSN</a:t>
          </a:r>
          <a:endParaRPr sz="1400"/>
        </a:p>
      </xdr:txBody>
    </xdr:sp>
    <xdr:clientData fLocksWithSheet="0"/>
  </xdr:oneCellAnchor>
  <xdr:oneCellAnchor>
    <xdr:from>
      <xdr:col>1</xdr:col>
      <xdr:colOff>1514475</xdr:colOff>
      <xdr:row>0</xdr:row>
      <xdr:rowOff>0</xdr:rowOff>
    </xdr:from>
    <xdr:ext cx="885825" cy="323850"/>
    <xdr:sp macro="" textlink="">
      <xdr:nvSpPr>
        <xdr:cNvPr id="370" name="Shape 5">
          <a:hlinkClick xmlns:r="http://schemas.openxmlformats.org/officeDocument/2006/relationships" r:id="rId3"/>
          <a:extLst>
            <a:ext uri="{FF2B5EF4-FFF2-40B4-BE49-F238E27FC236}">
              <a16:creationId xmlns:a16="http://schemas.microsoft.com/office/drawing/2014/main" id="{D2EFDF21-34B0-4E9D-9E05-FFAC2C6BC9FE}"/>
            </a:ext>
          </a:extLst>
        </xdr:cNvPr>
        <xdr:cNvSpPr txBox="1"/>
      </xdr:nvSpPr>
      <xdr:spPr>
        <a:xfrm>
          <a:off x="23431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Siderurgia</a:t>
          </a:r>
          <a:endParaRPr sz="1400"/>
        </a:p>
      </xdr:txBody>
    </xdr:sp>
    <xdr:clientData fLocksWithSheet="0"/>
  </xdr:oneCellAnchor>
  <xdr:oneCellAnchor>
    <xdr:from>
      <xdr:col>2</xdr:col>
      <xdr:colOff>47625</xdr:colOff>
      <xdr:row>0</xdr:row>
      <xdr:rowOff>0</xdr:rowOff>
    </xdr:from>
    <xdr:ext cx="885825" cy="323850"/>
    <xdr:sp macro="" textlink="">
      <xdr:nvSpPr>
        <xdr:cNvPr id="371" name="Shape 6">
          <a:hlinkClick xmlns:r="http://schemas.openxmlformats.org/officeDocument/2006/relationships" r:id="rId4"/>
          <a:extLst>
            <a:ext uri="{FF2B5EF4-FFF2-40B4-BE49-F238E27FC236}">
              <a16:creationId xmlns:a16="http://schemas.microsoft.com/office/drawing/2014/main" id="{D4DD03AA-C382-44D5-B17A-B4CD17BA456C}"/>
            </a:ext>
          </a:extLst>
        </xdr:cNvPr>
        <xdr:cNvSpPr txBox="1"/>
      </xdr:nvSpPr>
      <xdr:spPr>
        <a:xfrm>
          <a:off x="32861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2</xdr:col>
      <xdr:colOff>990600</xdr:colOff>
      <xdr:row>0</xdr:row>
      <xdr:rowOff>0</xdr:rowOff>
    </xdr:from>
    <xdr:ext cx="885825" cy="323850"/>
    <xdr:sp macro="" textlink="">
      <xdr:nvSpPr>
        <xdr:cNvPr id="372" name="Shape 7">
          <a:hlinkClick xmlns:r="http://schemas.openxmlformats.org/officeDocument/2006/relationships" r:id="rId5"/>
          <a:extLst>
            <a:ext uri="{FF2B5EF4-FFF2-40B4-BE49-F238E27FC236}">
              <a16:creationId xmlns:a16="http://schemas.microsoft.com/office/drawing/2014/main" id="{81B9B243-0CA3-4186-BEA5-30CC3A1D6947}"/>
            </a:ext>
          </a:extLst>
        </xdr:cNvPr>
        <xdr:cNvSpPr txBox="1"/>
      </xdr:nvSpPr>
      <xdr:spPr>
        <a:xfrm>
          <a:off x="42291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Cimentos</a:t>
          </a:r>
          <a:endParaRPr sz="1400"/>
        </a:p>
      </xdr:txBody>
    </xdr:sp>
    <xdr:clientData fLocksWithSheet="0"/>
  </xdr:oneCellAnchor>
  <xdr:oneCellAnchor>
    <xdr:from>
      <xdr:col>2</xdr:col>
      <xdr:colOff>1933575</xdr:colOff>
      <xdr:row>0</xdr:row>
      <xdr:rowOff>0</xdr:rowOff>
    </xdr:from>
    <xdr:ext cx="885825" cy="323850"/>
    <xdr:sp macro="" textlink="">
      <xdr:nvSpPr>
        <xdr:cNvPr id="373" name="Shape 8">
          <a:hlinkClick xmlns:r="http://schemas.openxmlformats.org/officeDocument/2006/relationships" r:id="rId6"/>
          <a:extLst>
            <a:ext uri="{FF2B5EF4-FFF2-40B4-BE49-F238E27FC236}">
              <a16:creationId xmlns:a16="http://schemas.microsoft.com/office/drawing/2014/main" id="{BB47676B-CD34-41C3-8C57-471FE7E28A85}"/>
            </a:ext>
          </a:extLst>
        </xdr:cNvPr>
        <xdr:cNvSpPr txBox="1"/>
      </xdr:nvSpPr>
      <xdr:spPr>
        <a:xfrm>
          <a:off x="51720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Logística</a:t>
          </a:r>
          <a:endParaRPr sz="1400"/>
        </a:p>
      </xdr:txBody>
    </xdr:sp>
    <xdr:clientData fLocksWithSheet="0"/>
  </xdr:oneCellAnchor>
  <xdr:oneCellAnchor>
    <xdr:from>
      <xdr:col>2</xdr:col>
      <xdr:colOff>2876550</xdr:colOff>
      <xdr:row>0</xdr:row>
      <xdr:rowOff>0</xdr:rowOff>
    </xdr:from>
    <xdr:ext cx="885825" cy="323850"/>
    <xdr:sp macro="" textlink="">
      <xdr:nvSpPr>
        <xdr:cNvPr id="374" name="Shape 9">
          <a:hlinkClick xmlns:r="http://schemas.openxmlformats.org/officeDocument/2006/relationships" r:id="rId7"/>
          <a:extLst>
            <a:ext uri="{FF2B5EF4-FFF2-40B4-BE49-F238E27FC236}">
              <a16:creationId xmlns:a16="http://schemas.microsoft.com/office/drawing/2014/main" id="{F8E8D751-473F-4521-8A76-00BA7C3A49B0}"/>
            </a:ext>
          </a:extLst>
        </xdr:cNvPr>
        <xdr:cNvSpPr txBox="1"/>
      </xdr:nvSpPr>
      <xdr:spPr>
        <a:xfrm>
          <a:off x="61150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Energia</a:t>
          </a:r>
          <a:endParaRPr sz="1400"/>
        </a:p>
      </xdr:txBody>
    </xdr:sp>
    <xdr:clientData fLocksWithSheet="0"/>
  </xdr:oneCellAnchor>
  <xdr:oneCellAnchor>
    <xdr:from>
      <xdr:col>3</xdr:col>
      <xdr:colOff>552450</xdr:colOff>
      <xdr:row>0</xdr:row>
      <xdr:rowOff>0</xdr:rowOff>
    </xdr:from>
    <xdr:ext cx="885825" cy="323850"/>
    <xdr:sp macro="" textlink="">
      <xdr:nvSpPr>
        <xdr:cNvPr id="375" name="Shape 10">
          <a:hlinkClick xmlns:r="http://schemas.openxmlformats.org/officeDocument/2006/relationships" r:id="rId8"/>
          <a:extLst>
            <a:ext uri="{FF2B5EF4-FFF2-40B4-BE49-F238E27FC236}">
              <a16:creationId xmlns:a16="http://schemas.microsoft.com/office/drawing/2014/main" id="{4A1B650E-1D67-4216-955A-65FD68625C9D}"/>
            </a:ext>
          </a:extLst>
        </xdr:cNvPr>
        <xdr:cNvSpPr txBox="1"/>
      </xdr:nvSpPr>
      <xdr:spPr>
        <a:xfrm>
          <a:off x="70580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3</xdr:col>
      <xdr:colOff>1485900</xdr:colOff>
      <xdr:row>0</xdr:row>
      <xdr:rowOff>0</xdr:rowOff>
    </xdr:from>
    <xdr:ext cx="1028700" cy="323850"/>
    <xdr:sp macro="" textlink="">
      <xdr:nvSpPr>
        <xdr:cNvPr id="376" name="Shape 11">
          <a:hlinkClick xmlns:r="http://schemas.openxmlformats.org/officeDocument/2006/relationships" r:id="rId9"/>
          <a:extLst>
            <a:ext uri="{FF2B5EF4-FFF2-40B4-BE49-F238E27FC236}">
              <a16:creationId xmlns:a16="http://schemas.microsoft.com/office/drawing/2014/main" id="{27618141-D08F-4119-A6D6-8CDBEFCE04E6}"/>
            </a:ext>
            <a:ext uri="{147F2762-F138-4A5C-976F-8EAC2B608ADB}">
              <a16:predDERef xmlns:a16="http://schemas.microsoft.com/office/drawing/2014/main" pred="{00000000-0008-0000-0000-00000A000000}"/>
            </a:ext>
          </a:extLst>
        </xdr:cNvPr>
        <xdr:cNvSpPr txBox="1"/>
      </xdr:nvSpPr>
      <xdr:spPr>
        <a:xfrm>
          <a:off x="7991475" y="0"/>
          <a:ext cx="10287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6</xdr:col>
      <xdr:colOff>0</xdr:colOff>
      <xdr:row>0</xdr:row>
      <xdr:rowOff>0</xdr:rowOff>
    </xdr:from>
    <xdr:ext cx="1085850" cy="323850"/>
    <xdr:sp macro="" textlink="">
      <xdr:nvSpPr>
        <xdr:cNvPr id="377" name="Shape 12">
          <a:hlinkClick xmlns:r="http://schemas.openxmlformats.org/officeDocument/2006/relationships" r:id="rId10"/>
          <a:extLst>
            <a:ext uri="{FF2B5EF4-FFF2-40B4-BE49-F238E27FC236}">
              <a16:creationId xmlns:a16="http://schemas.microsoft.com/office/drawing/2014/main" id="{5489E831-53AF-4C02-9FE5-2409E873E3DB}"/>
            </a:ext>
          </a:extLst>
        </xdr:cNvPr>
        <xdr:cNvSpPr txBox="1"/>
      </xdr:nvSpPr>
      <xdr:spPr>
        <a:xfrm>
          <a:off x="10096500" y="0"/>
          <a:ext cx="108585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4</xdr:col>
      <xdr:colOff>819150</xdr:colOff>
      <xdr:row>0</xdr:row>
      <xdr:rowOff>0</xdr:rowOff>
    </xdr:from>
    <xdr:ext cx="1104900" cy="323850"/>
    <xdr:sp macro="" textlink="">
      <xdr:nvSpPr>
        <xdr:cNvPr id="378" name="Shape 13">
          <a:hlinkClick xmlns:r="http://schemas.openxmlformats.org/officeDocument/2006/relationships" r:id="rId11"/>
          <a:extLst>
            <a:ext uri="{FF2B5EF4-FFF2-40B4-BE49-F238E27FC236}">
              <a16:creationId xmlns:a16="http://schemas.microsoft.com/office/drawing/2014/main" id="{2C5E3C45-5AFB-4B7C-939D-3A47F5E7EF14}"/>
            </a:ext>
            <a:ext uri="{147F2762-F138-4A5C-976F-8EAC2B608ADB}">
              <a16:predDERef xmlns:a16="http://schemas.microsoft.com/office/drawing/2014/main" pred="{00000000-0008-0000-0000-00000C000000}"/>
            </a:ext>
          </a:extLst>
        </xdr:cNvPr>
        <xdr:cNvSpPr txBox="1"/>
      </xdr:nvSpPr>
      <xdr:spPr>
        <a:xfrm>
          <a:off x="9020175" y="0"/>
          <a:ext cx="11049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6</xdr:col>
      <xdr:colOff>1209675</xdr:colOff>
      <xdr:row>0</xdr:row>
      <xdr:rowOff>0</xdr:rowOff>
    </xdr:from>
    <xdr:ext cx="762000" cy="323850"/>
    <xdr:sp macro="" textlink="">
      <xdr:nvSpPr>
        <xdr:cNvPr id="379" name="Shape 14">
          <a:hlinkClick xmlns:r="http://schemas.openxmlformats.org/officeDocument/2006/relationships" r:id="rId12"/>
          <a:extLst>
            <a:ext uri="{FF2B5EF4-FFF2-40B4-BE49-F238E27FC236}">
              <a16:creationId xmlns:a16="http://schemas.microsoft.com/office/drawing/2014/main" id="{31CA2EDF-88A6-4717-B657-BD0A85842D32}"/>
            </a:ext>
          </a:extLst>
        </xdr:cNvPr>
        <xdr:cNvSpPr txBox="1"/>
      </xdr:nvSpPr>
      <xdr:spPr>
        <a:xfrm>
          <a:off x="11306175" y="0"/>
          <a:ext cx="7620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7</xdr:col>
      <xdr:colOff>790575</xdr:colOff>
      <xdr:row>0</xdr:row>
      <xdr:rowOff>0</xdr:rowOff>
    </xdr:from>
    <xdr:ext cx="2705100" cy="323850"/>
    <xdr:sp macro="" textlink="">
      <xdr:nvSpPr>
        <xdr:cNvPr id="380" name="Shape 15">
          <a:hlinkClick xmlns:r="http://schemas.openxmlformats.org/officeDocument/2006/relationships" r:id="rId13"/>
          <a:extLst>
            <a:ext uri="{FF2B5EF4-FFF2-40B4-BE49-F238E27FC236}">
              <a16:creationId xmlns:a16="http://schemas.microsoft.com/office/drawing/2014/main" id="{CD975566-D5C2-42E2-916E-BF139432317F}"/>
            </a:ext>
            <a:ext uri="{147F2762-F138-4A5C-976F-8EAC2B608ADB}">
              <a16:predDERef xmlns:a16="http://schemas.microsoft.com/office/drawing/2014/main" pred="{00000000-0008-0000-0000-00000E000000}"/>
            </a:ext>
          </a:extLst>
        </xdr:cNvPr>
        <xdr:cNvSpPr txBox="1"/>
      </xdr:nvSpPr>
      <xdr:spPr>
        <a:xfrm>
          <a:off x="12153900" y="0"/>
          <a:ext cx="27051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Projetos sociais - Fundação CSN</a:t>
          </a:r>
          <a:endParaRPr sz="1400"/>
        </a:p>
      </xdr:txBody>
    </xdr:sp>
    <xdr:clientData fLocksWithSheet="0"/>
  </xdr:oneCellAnchor>
  <xdr:twoCellAnchor>
    <xdr:from>
      <xdr:col>9</xdr:col>
      <xdr:colOff>781050</xdr:colOff>
      <xdr:row>0</xdr:row>
      <xdr:rowOff>0</xdr:rowOff>
    </xdr:from>
    <xdr:to>
      <xdr:col>11</xdr:col>
      <xdr:colOff>219075</xdr:colOff>
      <xdr:row>1</xdr:row>
      <xdr:rowOff>152400</xdr:rowOff>
    </xdr:to>
    <xdr:sp macro="" textlink="">
      <xdr:nvSpPr>
        <xdr:cNvPr id="381" name="CaixaDeTexto 15">
          <a:hlinkClick xmlns:r="http://schemas.openxmlformats.org/officeDocument/2006/relationships" r:id="rId14"/>
          <a:extLst>
            <a:ext uri="{FF2B5EF4-FFF2-40B4-BE49-F238E27FC236}">
              <a16:creationId xmlns:a16="http://schemas.microsoft.com/office/drawing/2014/main" id="{B3411205-79AF-4EEB-A228-4681D7AE94BB}"/>
            </a:ext>
            <a:ext uri="{147F2762-F138-4A5C-976F-8EAC2B608ADB}">
              <a16:predDERef xmlns:a16="http://schemas.microsoft.com/office/drawing/2014/main" pred="{00000000-0008-0000-0000-000002000000}"/>
            </a:ext>
          </a:extLst>
        </xdr:cNvPr>
        <xdr:cNvSpPr txBox="1"/>
      </xdr:nvSpPr>
      <xdr:spPr>
        <a:xfrm>
          <a:off x="14544675" y="0"/>
          <a:ext cx="1733550" cy="323850"/>
        </a:xfrm>
        <a:prstGeom prst="rect">
          <a:avLst/>
        </a:prstGeom>
        <a:noFill/>
        <a:ln>
          <a:noFill/>
        </a:ln>
      </xdr:spPr>
      <xdr:txBody>
        <a:bodyPr spcFirstLastPara="1" wrap="square" lIns="91425" tIns="45700" rIns="91425" bIns="45700"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sym typeface="Verdana"/>
            </a:rPr>
            <a:t>Riscos</a:t>
          </a:r>
          <a:r>
            <a:rPr lang="en-US" sz="900" b="1" i="0" baseline="0">
              <a:solidFill>
                <a:srgbClr val="002A7E"/>
              </a:solidFill>
              <a:latin typeface="Verdana"/>
              <a:ea typeface="Verdana"/>
              <a:sym typeface="Verdana"/>
            </a:rPr>
            <a:t> e Oportunidades</a:t>
          </a:r>
          <a:endParaRPr sz="1400"/>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1</xdr:col>
      <xdr:colOff>0</xdr:colOff>
      <xdr:row>0</xdr:row>
      <xdr:rowOff>0</xdr:rowOff>
    </xdr:from>
    <xdr:ext cx="609600" cy="323850"/>
    <xdr:sp macro="" textlink="">
      <xdr:nvSpPr>
        <xdr:cNvPr id="2" name="Shape 3">
          <a:hlinkClick xmlns:r="http://schemas.openxmlformats.org/officeDocument/2006/relationships" r:id="rId1"/>
          <a:extLst>
            <a:ext uri="{FF2B5EF4-FFF2-40B4-BE49-F238E27FC236}">
              <a16:creationId xmlns:a16="http://schemas.microsoft.com/office/drawing/2014/main" id="{A35666F6-2ABA-4DEF-B1CD-7D133359E566}"/>
            </a:ext>
          </a:extLst>
        </xdr:cNvPr>
        <xdr:cNvSpPr txBox="1"/>
      </xdr:nvSpPr>
      <xdr:spPr>
        <a:xfrm>
          <a:off x="828675" y="0"/>
          <a:ext cx="6096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561975</xdr:colOff>
      <xdr:row>0</xdr:row>
      <xdr:rowOff>0</xdr:rowOff>
    </xdr:from>
    <xdr:ext cx="904875" cy="323850"/>
    <xdr:sp macro="" textlink="">
      <xdr:nvSpPr>
        <xdr:cNvPr id="4" name="Shape 4">
          <a:hlinkClick xmlns:r="http://schemas.openxmlformats.org/officeDocument/2006/relationships" r:id="rId2"/>
          <a:extLst>
            <a:ext uri="{FF2B5EF4-FFF2-40B4-BE49-F238E27FC236}">
              <a16:creationId xmlns:a16="http://schemas.microsoft.com/office/drawing/2014/main" id="{EC22B218-BDD2-4D15-8C6F-149A48BEBF42}"/>
            </a:ext>
          </a:extLst>
        </xdr:cNvPr>
        <xdr:cNvSpPr txBox="1"/>
      </xdr:nvSpPr>
      <xdr:spPr>
        <a:xfrm>
          <a:off x="1390650" y="0"/>
          <a:ext cx="90487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Grupo CSN</a:t>
          </a:r>
          <a:endParaRPr sz="1400"/>
        </a:p>
      </xdr:txBody>
    </xdr:sp>
    <xdr:clientData fLocksWithSheet="0"/>
  </xdr:oneCellAnchor>
  <xdr:oneCellAnchor>
    <xdr:from>
      <xdr:col>2</xdr:col>
      <xdr:colOff>685800</xdr:colOff>
      <xdr:row>0</xdr:row>
      <xdr:rowOff>0</xdr:rowOff>
    </xdr:from>
    <xdr:ext cx="885825" cy="323850"/>
    <xdr:sp macro="" textlink="">
      <xdr:nvSpPr>
        <xdr:cNvPr id="5" name="Shape 5">
          <a:hlinkClick xmlns:r="http://schemas.openxmlformats.org/officeDocument/2006/relationships" r:id="rId3"/>
          <a:extLst>
            <a:ext uri="{FF2B5EF4-FFF2-40B4-BE49-F238E27FC236}">
              <a16:creationId xmlns:a16="http://schemas.microsoft.com/office/drawing/2014/main" id="{10A0013D-6CC9-47F7-9000-59EA97AE809B}"/>
            </a:ext>
          </a:extLst>
        </xdr:cNvPr>
        <xdr:cNvSpPr txBox="1"/>
      </xdr:nvSpPr>
      <xdr:spPr>
        <a:xfrm>
          <a:off x="23431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Siderurgia</a:t>
          </a:r>
          <a:endParaRPr sz="1400"/>
        </a:p>
      </xdr:txBody>
    </xdr:sp>
    <xdr:clientData fLocksWithSheet="0"/>
  </xdr:oneCellAnchor>
  <xdr:oneCellAnchor>
    <xdr:from>
      <xdr:col>3</xdr:col>
      <xdr:colOff>466725</xdr:colOff>
      <xdr:row>0</xdr:row>
      <xdr:rowOff>0</xdr:rowOff>
    </xdr:from>
    <xdr:ext cx="885825" cy="323850"/>
    <xdr:sp macro="" textlink="">
      <xdr:nvSpPr>
        <xdr:cNvPr id="6" name="Shape 6">
          <a:hlinkClick xmlns:r="http://schemas.openxmlformats.org/officeDocument/2006/relationships" r:id="rId4"/>
          <a:extLst>
            <a:ext uri="{FF2B5EF4-FFF2-40B4-BE49-F238E27FC236}">
              <a16:creationId xmlns:a16="http://schemas.microsoft.com/office/drawing/2014/main" id="{38BD6E97-9498-4447-BDB2-70B8921A37E6}"/>
            </a:ext>
          </a:extLst>
        </xdr:cNvPr>
        <xdr:cNvSpPr txBox="1"/>
      </xdr:nvSpPr>
      <xdr:spPr>
        <a:xfrm>
          <a:off x="32861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4</xdr:col>
      <xdr:colOff>581025</xdr:colOff>
      <xdr:row>0</xdr:row>
      <xdr:rowOff>0</xdr:rowOff>
    </xdr:from>
    <xdr:ext cx="885825" cy="323850"/>
    <xdr:sp macro="" textlink="">
      <xdr:nvSpPr>
        <xdr:cNvPr id="7" name="Shape 7">
          <a:hlinkClick xmlns:r="http://schemas.openxmlformats.org/officeDocument/2006/relationships" r:id="rId5"/>
          <a:extLst>
            <a:ext uri="{FF2B5EF4-FFF2-40B4-BE49-F238E27FC236}">
              <a16:creationId xmlns:a16="http://schemas.microsoft.com/office/drawing/2014/main" id="{9137CCBB-99EB-4893-820D-12BDF76A19DF}"/>
            </a:ext>
          </a:extLst>
        </xdr:cNvPr>
        <xdr:cNvSpPr txBox="1"/>
      </xdr:nvSpPr>
      <xdr:spPr>
        <a:xfrm>
          <a:off x="42291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Cimentos</a:t>
          </a:r>
          <a:endParaRPr sz="1400"/>
        </a:p>
      </xdr:txBody>
    </xdr:sp>
    <xdr:clientData fLocksWithSheet="0"/>
  </xdr:oneCellAnchor>
  <xdr:oneCellAnchor>
    <xdr:from>
      <xdr:col>5</xdr:col>
      <xdr:colOff>695325</xdr:colOff>
      <xdr:row>0</xdr:row>
      <xdr:rowOff>0</xdr:rowOff>
    </xdr:from>
    <xdr:ext cx="885825" cy="323850"/>
    <xdr:sp macro="" textlink="">
      <xdr:nvSpPr>
        <xdr:cNvPr id="8" name="Shape 8">
          <a:hlinkClick xmlns:r="http://schemas.openxmlformats.org/officeDocument/2006/relationships" r:id="rId6"/>
          <a:extLst>
            <a:ext uri="{FF2B5EF4-FFF2-40B4-BE49-F238E27FC236}">
              <a16:creationId xmlns:a16="http://schemas.microsoft.com/office/drawing/2014/main" id="{46D124EB-855F-412F-836D-98ABF39FEC15}"/>
            </a:ext>
          </a:extLst>
        </xdr:cNvPr>
        <xdr:cNvSpPr txBox="1"/>
      </xdr:nvSpPr>
      <xdr:spPr>
        <a:xfrm>
          <a:off x="51720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Logística</a:t>
          </a:r>
          <a:endParaRPr sz="1400"/>
        </a:p>
      </xdr:txBody>
    </xdr:sp>
    <xdr:clientData fLocksWithSheet="0"/>
  </xdr:oneCellAnchor>
  <xdr:oneCellAnchor>
    <xdr:from>
      <xdr:col>6</xdr:col>
      <xdr:colOff>809625</xdr:colOff>
      <xdr:row>0</xdr:row>
      <xdr:rowOff>0</xdr:rowOff>
    </xdr:from>
    <xdr:ext cx="885825" cy="323850"/>
    <xdr:sp macro="" textlink="">
      <xdr:nvSpPr>
        <xdr:cNvPr id="9" name="Shape 9">
          <a:hlinkClick xmlns:r="http://schemas.openxmlformats.org/officeDocument/2006/relationships" r:id="rId7"/>
          <a:extLst>
            <a:ext uri="{FF2B5EF4-FFF2-40B4-BE49-F238E27FC236}">
              <a16:creationId xmlns:a16="http://schemas.microsoft.com/office/drawing/2014/main" id="{9DCD0095-26DD-459B-9457-72C2EBA58377}"/>
            </a:ext>
          </a:extLst>
        </xdr:cNvPr>
        <xdr:cNvSpPr txBox="1"/>
      </xdr:nvSpPr>
      <xdr:spPr>
        <a:xfrm>
          <a:off x="61150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Energia</a:t>
          </a:r>
          <a:endParaRPr sz="1400"/>
        </a:p>
      </xdr:txBody>
    </xdr:sp>
    <xdr:clientData fLocksWithSheet="0"/>
  </xdr:oneCellAnchor>
  <xdr:oneCellAnchor>
    <xdr:from>
      <xdr:col>8</xdr:col>
      <xdr:colOff>95250</xdr:colOff>
      <xdr:row>0</xdr:row>
      <xdr:rowOff>0</xdr:rowOff>
    </xdr:from>
    <xdr:ext cx="885825" cy="323850"/>
    <xdr:sp macro="" textlink="">
      <xdr:nvSpPr>
        <xdr:cNvPr id="10" name="Shape 10">
          <a:hlinkClick xmlns:r="http://schemas.openxmlformats.org/officeDocument/2006/relationships" r:id="rId8"/>
          <a:extLst>
            <a:ext uri="{FF2B5EF4-FFF2-40B4-BE49-F238E27FC236}">
              <a16:creationId xmlns:a16="http://schemas.microsoft.com/office/drawing/2014/main" id="{17415045-FBAE-4E0E-8618-9ECE45E1CB38}"/>
            </a:ext>
          </a:extLst>
        </xdr:cNvPr>
        <xdr:cNvSpPr txBox="1"/>
      </xdr:nvSpPr>
      <xdr:spPr>
        <a:xfrm>
          <a:off x="70580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9</xdr:col>
      <xdr:colOff>200025</xdr:colOff>
      <xdr:row>0</xdr:row>
      <xdr:rowOff>0</xdr:rowOff>
    </xdr:from>
    <xdr:ext cx="1028700" cy="323850"/>
    <xdr:sp macro="" textlink="">
      <xdr:nvSpPr>
        <xdr:cNvPr id="11" name="Shape 11">
          <a:hlinkClick xmlns:r="http://schemas.openxmlformats.org/officeDocument/2006/relationships" r:id="rId9"/>
          <a:extLst>
            <a:ext uri="{FF2B5EF4-FFF2-40B4-BE49-F238E27FC236}">
              <a16:creationId xmlns:a16="http://schemas.microsoft.com/office/drawing/2014/main" id="{E57E82F8-8DD2-409A-AA35-8A83E297B4AC}"/>
            </a:ext>
            <a:ext uri="{147F2762-F138-4A5C-976F-8EAC2B608ADB}">
              <a16:predDERef xmlns:a16="http://schemas.microsoft.com/office/drawing/2014/main" pred="{00000000-0008-0000-0000-00000A000000}"/>
            </a:ext>
          </a:extLst>
        </xdr:cNvPr>
        <xdr:cNvSpPr txBox="1"/>
      </xdr:nvSpPr>
      <xdr:spPr>
        <a:xfrm>
          <a:off x="7991475" y="0"/>
          <a:ext cx="10287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11</xdr:col>
      <xdr:colOff>647700</xdr:colOff>
      <xdr:row>0</xdr:row>
      <xdr:rowOff>0</xdr:rowOff>
    </xdr:from>
    <xdr:ext cx="1085850" cy="323850"/>
    <xdr:sp macro="" textlink="">
      <xdr:nvSpPr>
        <xdr:cNvPr id="12" name="Shape 12">
          <a:hlinkClick xmlns:r="http://schemas.openxmlformats.org/officeDocument/2006/relationships" r:id="rId10"/>
          <a:extLst>
            <a:ext uri="{FF2B5EF4-FFF2-40B4-BE49-F238E27FC236}">
              <a16:creationId xmlns:a16="http://schemas.microsoft.com/office/drawing/2014/main" id="{93196161-34BD-439D-A7E7-C7065D0482CC}"/>
            </a:ext>
          </a:extLst>
        </xdr:cNvPr>
        <xdr:cNvSpPr txBox="1"/>
      </xdr:nvSpPr>
      <xdr:spPr>
        <a:xfrm>
          <a:off x="10096500" y="0"/>
          <a:ext cx="108585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10</xdr:col>
      <xdr:colOff>400050</xdr:colOff>
      <xdr:row>0</xdr:row>
      <xdr:rowOff>0</xdr:rowOff>
    </xdr:from>
    <xdr:ext cx="1104900" cy="323850"/>
    <xdr:sp macro="" textlink="">
      <xdr:nvSpPr>
        <xdr:cNvPr id="13" name="Shape 13">
          <a:hlinkClick xmlns:r="http://schemas.openxmlformats.org/officeDocument/2006/relationships" r:id="rId11"/>
          <a:extLst>
            <a:ext uri="{FF2B5EF4-FFF2-40B4-BE49-F238E27FC236}">
              <a16:creationId xmlns:a16="http://schemas.microsoft.com/office/drawing/2014/main" id="{0B8D3BA5-A397-45C9-B914-9498C62FFA3B}"/>
            </a:ext>
            <a:ext uri="{147F2762-F138-4A5C-976F-8EAC2B608ADB}">
              <a16:predDERef xmlns:a16="http://schemas.microsoft.com/office/drawing/2014/main" pred="{00000000-0008-0000-0000-00000C000000}"/>
            </a:ext>
          </a:extLst>
        </xdr:cNvPr>
        <xdr:cNvSpPr txBox="1"/>
      </xdr:nvSpPr>
      <xdr:spPr>
        <a:xfrm>
          <a:off x="9020175" y="0"/>
          <a:ext cx="11049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12</xdr:col>
      <xdr:colOff>609600</xdr:colOff>
      <xdr:row>0</xdr:row>
      <xdr:rowOff>0</xdr:rowOff>
    </xdr:from>
    <xdr:ext cx="762000" cy="323850"/>
    <xdr:sp macro="" textlink="">
      <xdr:nvSpPr>
        <xdr:cNvPr id="14" name="Shape 14">
          <a:hlinkClick xmlns:r="http://schemas.openxmlformats.org/officeDocument/2006/relationships" r:id="rId12"/>
          <a:extLst>
            <a:ext uri="{FF2B5EF4-FFF2-40B4-BE49-F238E27FC236}">
              <a16:creationId xmlns:a16="http://schemas.microsoft.com/office/drawing/2014/main" id="{B40B4A6A-87F6-4556-AED8-752EF2F7CB66}"/>
            </a:ext>
          </a:extLst>
        </xdr:cNvPr>
        <xdr:cNvSpPr txBox="1"/>
      </xdr:nvSpPr>
      <xdr:spPr>
        <a:xfrm>
          <a:off x="11306175" y="0"/>
          <a:ext cx="7620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13</xdr:col>
      <xdr:colOff>38100</xdr:colOff>
      <xdr:row>0</xdr:row>
      <xdr:rowOff>0</xdr:rowOff>
    </xdr:from>
    <xdr:ext cx="2705100" cy="323850"/>
    <xdr:sp macro="" textlink="">
      <xdr:nvSpPr>
        <xdr:cNvPr id="28" name="Shape 15">
          <a:hlinkClick xmlns:r="http://schemas.openxmlformats.org/officeDocument/2006/relationships" r:id="rId13"/>
          <a:extLst>
            <a:ext uri="{FF2B5EF4-FFF2-40B4-BE49-F238E27FC236}">
              <a16:creationId xmlns:a16="http://schemas.microsoft.com/office/drawing/2014/main" id="{C2A23F83-06C6-4676-B493-393ADEF5E93B}"/>
            </a:ext>
            <a:ext uri="{147F2762-F138-4A5C-976F-8EAC2B608ADB}">
              <a16:predDERef xmlns:a16="http://schemas.microsoft.com/office/drawing/2014/main" pred="{00000000-0008-0000-0000-00000E000000}"/>
            </a:ext>
          </a:extLst>
        </xdr:cNvPr>
        <xdr:cNvSpPr txBox="1"/>
      </xdr:nvSpPr>
      <xdr:spPr>
        <a:xfrm>
          <a:off x="12153900" y="0"/>
          <a:ext cx="27051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Projetos sociais - Fundação CSN</a:t>
          </a:r>
          <a:endParaRPr sz="1400"/>
        </a:p>
      </xdr:txBody>
    </xdr:sp>
    <xdr:clientData fLocksWithSheet="0"/>
  </xdr:oneCellAnchor>
  <xdr:twoCellAnchor>
    <xdr:from>
      <xdr:col>15</xdr:col>
      <xdr:colOff>476250</xdr:colOff>
      <xdr:row>0</xdr:row>
      <xdr:rowOff>0</xdr:rowOff>
    </xdr:from>
    <xdr:to>
      <xdr:col>17</xdr:col>
      <xdr:colOff>276225</xdr:colOff>
      <xdr:row>1</xdr:row>
      <xdr:rowOff>142875</xdr:rowOff>
    </xdr:to>
    <xdr:sp macro="" textlink="">
      <xdr:nvSpPr>
        <xdr:cNvPr id="29" name="CaixaDeTexto 15">
          <a:hlinkClick xmlns:r="http://schemas.openxmlformats.org/officeDocument/2006/relationships" r:id="rId14"/>
          <a:extLst>
            <a:ext uri="{FF2B5EF4-FFF2-40B4-BE49-F238E27FC236}">
              <a16:creationId xmlns:a16="http://schemas.microsoft.com/office/drawing/2014/main" id="{41018368-9A5F-4FA4-9136-1D49C9CD96C9}"/>
            </a:ext>
            <a:ext uri="{147F2762-F138-4A5C-976F-8EAC2B608ADB}">
              <a16:predDERef xmlns:a16="http://schemas.microsoft.com/office/drawing/2014/main" pred="{00000000-0008-0000-0000-000002000000}"/>
            </a:ext>
          </a:extLst>
        </xdr:cNvPr>
        <xdr:cNvSpPr txBox="1"/>
      </xdr:nvSpPr>
      <xdr:spPr>
        <a:xfrm>
          <a:off x="14544675" y="0"/>
          <a:ext cx="1733550" cy="323850"/>
        </a:xfrm>
        <a:prstGeom prst="rect">
          <a:avLst/>
        </a:prstGeom>
        <a:noFill/>
        <a:ln>
          <a:noFill/>
        </a:ln>
      </xdr:spPr>
      <xdr:txBody>
        <a:bodyPr spcFirstLastPara="1" wrap="square" lIns="91425" tIns="45700" rIns="91425" bIns="45700"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sym typeface="Verdana"/>
            </a:rPr>
            <a:t>Riscos</a:t>
          </a:r>
          <a:r>
            <a:rPr lang="en-US" sz="900" b="1" i="0" baseline="0">
              <a:solidFill>
                <a:srgbClr val="002A7E"/>
              </a:solidFill>
              <a:latin typeface="Verdana"/>
              <a:ea typeface="Verdana"/>
              <a:sym typeface="Verdana"/>
            </a:rPr>
            <a:t> e Oportunidades</a:t>
          </a:r>
          <a:endParaRPr sz="14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609600" cy="323850"/>
    <xdr:sp macro="" textlink="">
      <xdr:nvSpPr>
        <xdr:cNvPr id="23" name="Shape 3">
          <a:hlinkClick xmlns:r="http://schemas.openxmlformats.org/officeDocument/2006/relationships" r:id="rId1"/>
          <a:extLst>
            <a:ext uri="{FF2B5EF4-FFF2-40B4-BE49-F238E27FC236}">
              <a16:creationId xmlns:a16="http://schemas.microsoft.com/office/drawing/2014/main" id="{A430B237-5784-498E-A73B-DFE22A7E55F7}"/>
            </a:ext>
          </a:extLst>
        </xdr:cNvPr>
        <xdr:cNvSpPr txBox="1"/>
      </xdr:nvSpPr>
      <xdr:spPr>
        <a:xfrm>
          <a:off x="666750" y="0"/>
          <a:ext cx="6096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561975</xdr:colOff>
      <xdr:row>0</xdr:row>
      <xdr:rowOff>0</xdr:rowOff>
    </xdr:from>
    <xdr:ext cx="904875" cy="323850"/>
    <xdr:sp macro="" textlink="">
      <xdr:nvSpPr>
        <xdr:cNvPr id="24" name="Shape 4">
          <a:hlinkClick xmlns:r="http://schemas.openxmlformats.org/officeDocument/2006/relationships" r:id="rId2"/>
          <a:extLst>
            <a:ext uri="{FF2B5EF4-FFF2-40B4-BE49-F238E27FC236}">
              <a16:creationId xmlns:a16="http://schemas.microsoft.com/office/drawing/2014/main" id="{D694F90D-CE68-48EB-8BB2-3379E2B1F59F}"/>
            </a:ext>
          </a:extLst>
        </xdr:cNvPr>
        <xdr:cNvSpPr txBox="1"/>
      </xdr:nvSpPr>
      <xdr:spPr>
        <a:xfrm>
          <a:off x="1228725" y="0"/>
          <a:ext cx="90487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Grupo CSN</a:t>
          </a:r>
          <a:endParaRPr sz="1400"/>
        </a:p>
      </xdr:txBody>
    </xdr:sp>
    <xdr:clientData fLocksWithSheet="0"/>
  </xdr:oneCellAnchor>
  <xdr:oneCellAnchor>
    <xdr:from>
      <xdr:col>2</xdr:col>
      <xdr:colOff>514350</xdr:colOff>
      <xdr:row>0</xdr:row>
      <xdr:rowOff>0</xdr:rowOff>
    </xdr:from>
    <xdr:ext cx="885825" cy="323850"/>
    <xdr:sp macro="" textlink="">
      <xdr:nvSpPr>
        <xdr:cNvPr id="25" name="Shape 5">
          <a:hlinkClick xmlns:r="http://schemas.openxmlformats.org/officeDocument/2006/relationships" r:id="rId3"/>
          <a:extLst>
            <a:ext uri="{FF2B5EF4-FFF2-40B4-BE49-F238E27FC236}">
              <a16:creationId xmlns:a16="http://schemas.microsoft.com/office/drawing/2014/main" id="{9A011C91-1E42-44AD-9CD2-9CAEF1CE7FE7}"/>
            </a:ext>
            <a:ext uri="{147F2762-F138-4A5C-976F-8EAC2B608ADB}">
              <a16:predDERef xmlns:a16="http://schemas.microsoft.com/office/drawing/2014/main" pred="{D694F90D-CE68-48EB-8BB2-3379E2B1F59F}"/>
            </a:ext>
          </a:extLst>
        </xdr:cNvPr>
        <xdr:cNvSpPr txBox="1"/>
      </xdr:nvSpPr>
      <xdr:spPr>
        <a:xfrm>
          <a:off x="20764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Siderurgia</a:t>
          </a:r>
          <a:endParaRPr sz="1400"/>
        </a:p>
      </xdr:txBody>
    </xdr:sp>
    <xdr:clientData fLocksWithSheet="0"/>
  </xdr:oneCellAnchor>
  <xdr:oneCellAnchor>
    <xdr:from>
      <xdr:col>3</xdr:col>
      <xdr:colOff>495300</xdr:colOff>
      <xdr:row>0</xdr:row>
      <xdr:rowOff>0</xdr:rowOff>
    </xdr:from>
    <xdr:ext cx="885825" cy="323850"/>
    <xdr:sp macro="" textlink="">
      <xdr:nvSpPr>
        <xdr:cNvPr id="26" name="Shape 6">
          <a:hlinkClick xmlns:r="http://schemas.openxmlformats.org/officeDocument/2006/relationships" r:id="rId4"/>
          <a:extLst>
            <a:ext uri="{FF2B5EF4-FFF2-40B4-BE49-F238E27FC236}">
              <a16:creationId xmlns:a16="http://schemas.microsoft.com/office/drawing/2014/main" id="{5E8F13E3-3A0C-482F-B3C9-2632223189F6}"/>
            </a:ext>
            <a:ext uri="{147F2762-F138-4A5C-976F-8EAC2B608ADB}">
              <a16:predDERef xmlns:a16="http://schemas.microsoft.com/office/drawing/2014/main" pred="{9A011C91-1E42-44AD-9CD2-9CAEF1CE7FE7}"/>
            </a:ext>
          </a:extLst>
        </xdr:cNvPr>
        <xdr:cNvSpPr txBox="1"/>
      </xdr:nvSpPr>
      <xdr:spPr>
        <a:xfrm>
          <a:off x="30765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4</xdr:col>
      <xdr:colOff>409575</xdr:colOff>
      <xdr:row>0</xdr:row>
      <xdr:rowOff>0</xdr:rowOff>
    </xdr:from>
    <xdr:ext cx="885825" cy="323850"/>
    <xdr:sp macro="" textlink="">
      <xdr:nvSpPr>
        <xdr:cNvPr id="27" name="Shape 7">
          <a:hlinkClick xmlns:r="http://schemas.openxmlformats.org/officeDocument/2006/relationships" r:id="rId5"/>
          <a:extLst>
            <a:ext uri="{FF2B5EF4-FFF2-40B4-BE49-F238E27FC236}">
              <a16:creationId xmlns:a16="http://schemas.microsoft.com/office/drawing/2014/main" id="{6A074AFA-B793-4FF0-B086-AB6CC1B9EB1B}"/>
            </a:ext>
            <a:ext uri="{147F2762-F138-4A5C-976F-8EAC2B608ADB}">
              <a16:predDERef xmlns:a16="http://schemas.microsoft.com/office/drawing/2014/main" pred="{5E8F13E3-3A0C-482F-B3C9-2632223189F6}"/>
            </a:ext>
          </a:extLst>
        </xdr:cNvPr>
        <xdr:cNvSpPr txBox="1"/>
      </xdr:nvSpPr>
      <xdr:spPr>
        <a:xfrm>
          <a:off x="40100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Cimentos</a:t>
          </a:r>
          <a:endParaRPr sz="1400"/>
        </a:p>
      </xdr:txBody>
    </xdr:sp>
    <xdr:clientData fLocksWithSheet="0"/>
  </xdr:oneCellAnchor>
  <xdr:oneCellAnchor>
    <xdr:from>
      <xdr:col>5</xdr:col>
      <xdr:colOff>323850</xdr:colOff>
      <xdr:row>0</xdr:row>
      <xdr:rowOff>0</xdr:rowOff>
    </xdr:from>
    <xdr:ext cx="885825" cy="323850"/>
    <xdr:sp macro="" textlink="">
      <xdr:nvSpPr>
        <xdr:cNvPr id="28" name="Shape 8">
          <a:hlinkClick xmlns:r="http://schemas.openxmlformats.org/officeDocument/2006/relationships" r:id="rId6"/>
          <a:extLst>
            <a:ext uri="{FF2B5EF4-FFF2-40B4-BE49-F238E27FC236}">
              <a16:creationId xmlns:a16="http://schemas.microsoft.com/office/drawing/2014/main" id="{FAEC796F-34CE-42C0-A74B-8479B950F9AC}"/>
            </a:ext>
            <a:ext uri="{147F2762-F138-4A5C-976F-8EAC2B608ADB}">
              <a16:predDERef xmlns:a16="http://schemas.microsoft.com/office/drawing/2014/main" pred="{6A074AFA-B793-4FF0-B086-AB6CC1B9EB1B}"/>
            </a:ext>
          </a:extLst>
        </xdr:cNvPr>
        <xdr:cNvSpPr txBox="1"/>
      </xdr:nvSpPr>
      <xdr:spPr>
        <a:xfrm>
          <a:off x="49434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Logística</a:t>
          </a:r>
          <a:endParaRPr sz="1400"/>
        </a:p>
      </xdr:txBody>
    </xdr:sp>
    <xdr:clientData fLocksWithSheet="0"/>
  </xdr:oneCellAnchor>
  <xdr:oneCellAnchor>
    <xdr:from>
      <xdr:col>6</xdr:col>
      <xdr:colOff>180975</xdr:colOff>
      <xdr:row>0</xdr:row>
      <xdr:rowOff>0</xdr:rowOff>
    </xdr:from>
    <xdr:ext cx="885825" cy="323850"/>
    <xdr:sp macro="" textlink="">
      <xdr:nvSpPr>
        <xdr:cNvPr id="29" name="Shape 9">
          <a:hlinkClick xmlns:r="http://schemas.openxmlformats.org/officeDocument/2006/relationships" r:id="rId7"/>
          <a:extLst>
            <a:ext uri="{FF2B5EF4-FFF2-40B4-BE49-F238E27FC236}">
              <a16:creationId xmlns:a16="http://schemas.microsoft.com/office/drawing/2014/main" id="{CBEE2D3C-0038-4F63-A820-5B50507BC05D}"/>
            </a:ext>
            <a:ext uri="{147F2762-F138-4A5C-976F-8EAC2B608ADB}">
              <a16:predDERef xmlns:a16="http://schemas.microsoft.com/office/drawing/2014/main" pred="{FAEC796F-34CE-42C0-A74B-8479B950F9AC}"/>
            </a:ext>
          </a:extLst>
        </xdr:cNvPr>
        <xdr:cNvSpPr txBox="1"/>
      </xdr:nvSpPr>
      <xdr:spPr>
        <a:xfrm>
          <a:off x="58197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Energia</a:t>
          </a:r>
          <a:endParaRPr sz="1400"/>
        </a:p>
      </xdr:txBody>
    </xdr:sp>
    <xdr:clientData fLocksWithSheet="0"/>
  </xdr:oneCellAnchor>
  <xdr:oneCellAnchor>
    <xdr:from>
      <xdr:col>6</xdr:col>
      <xdr:colOff>1000125</xdr:colOff>
      <xdr:row>0</xdr:row>
      <xdr:rowOff>0</xdr:rowOff>
    </xdr:from>
    <xdr:ext cx="885825" cy="323850"/>
    <xdr:sp macro="" textlink="">
      <xdr:nvSpPr>
        <xdr:cNvPr id="37" name="Shape 10">
          <a:hlinkClick xmlns:r="http://schemas.openxmlformats.org/officeDocument/2006/relationships" r:id="rId8"/>
          <a:extLst>
            <a:ext uri="{FF2B5EF4-FFF2-40B4-BE49-F238E27FC236}">
              <a16:creationId xmlns:a16="http://schemas.microsoft.com/office/drawing/2014/main" id="{CDD2F39F-6354-41F5-A75A-FDBEB276725B}"/>
            </a:ext>
            <a:ext uri="{147F2762-F138-4A5C-976F-8EAC2B608ADB}">
              <a16:predDERef xmlns:a16="http://schemas.microsoft.com/office/drawing/2014/main" pred="{CBEE2D3C-0038-4F63-A820-5B50507BC05D}"/>
            </a:ext>
          </a:extLst>
        </xdr:cNvPr>
        <xdr:cNvSpPr txBox="1"/>
      </xdr:nvSpPr>
      <xdr:spPr>
        <a:xfrm>
          <a:off x="66389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7</xdr:col>
      <xdr:colOff>962025</xdr:colOff>
      <xdr:row>0</xdr:row>
      <xdr:rowOff>0</xdr:rowOff>
    </xdr:from>
    <xdr:ext cx="1028700" cy="323850"/>
    <xdr:sp macro="" textlink="">
      <xdr:nvSpPr>
        <xdr:cNvPr id="38" name="Shape 11">
          <a:hlinkClick xmlns:r="http://schemas.openxmlformats.org/officeDocument/2006/relationships" r:id="rId9"/>
          <a:extLst>
            <a:ext uri="{FF2B5EF4-FFF2-40B4-BE49-F238E27FC236}">
              <a16:creationId xmlns:a16="http://schemas.microsoft.com/office/drawing/2014/main" id="{A45D7C9B-D42C-4FC5-8D45-3A951D9928EF}"/>
            </a:ext>
            <a:ext uri="{147F2762-F138-4A5C-976F-8EAC2B608ADB}">
              <a16:predDERef xmlns:a16="http://schemas.microsoft.com/office/drawing/2014/main" pred="{CDD2F39F-6354-41F5-A75A-FDBEB276725B}"/>
            </a:ext>
          </a:extLst>
        </xdr:cNvPr>
        <xdr:cNvSpPr txBox="1"/>
      </xdr:nvSpPr>
      <xdr:spPr>
        <a:xfrm>
          <a:off x="7620000" y="0"/>
          <a:ext cx="10287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10</xdr:col>
      <xdr:colOff>0</xdr:colOff>
      <xdr:row>0</xdr:row>
      <xdr:rowOff>0</xdr:rowOff>
    </xdr:from>
    <xdr:ext cx="1085850" cy="323850"/>
    <xdr:sp macro="" textlink="">
      <xdr:nvSpPr>
        <xdr:cNvPr id="39" name="Shape 12">
          <a:hlinkClick xmlns:r="http://schemas.openxmlformats.org/officeDocument/2006/relationships" r:id="rId10"/>
          <a:extLst>
            <a:ext uri="{FF2B5EF4-FFF2-40B4-BE49-F238E27FC236}">
              <a16:creationId xmlns:a16="http://schemas.microsoft.com/office/drawing/2014/main" id="{97B23871-83B9-4C71-897B-6011F868767C}"/>
            </a:ext>
            <a:ext uri="{147F2762-F138-4A5C-976F-8EAC2B608ADB}">
              <a16:predDERef xmlns:a16="http://schemas.microsoft.com/office/drawing/2014/main" pred="{A45D7C9B-D42C-4FC5-8D45-3A951D9928EF}"/>
            </a:ext>
          </a:extLst>
        </xdr:cNvPr>
        <xdr:cNvSpPr txBox="1"/>
      </xdr:nvSpPr>
      <xdr:spPr>
        <a:xfrm>
          <a:off x="9715500" y="0"/>
          <a:ext cx="108585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8</xdr:col>
      <xdr:colOff>933450</xdr:colOff>
      <xdr:row>0</xdr:row>
      <xdr:rowOff>0</xdr:rowOff>
    </xdr:from>
    <xdr:ext cx="1104900" cy="323850"/>
    <xdr:sp macro="" textlink="">
      <xdr:nvSpPr>
        <xdr:cNvPr id="40" name="Shape 13">
          <a:hlinkClick xmlns:r="http://schemas.openxmlformats.org/officeDocument/2006/relationships" r:id="rId11"/>
          <a:extLst>
            <a:ext uri="{FF2B5EF4-FFF2-40B4-BE49-F238E27FC236}">
              <a16:creationId xmlns:a16="http://schemas.microsoft.com/office/drawing/2014/main" id="{E5DC9FB0-BBF2-4771-B088-71F1DB0DA6F0}"/>
            </a:ext>
            <a:ext uri="{147F2762-F138-4A5C-976F-8EAC2B608ADB}">
              <a16:predDERef xmlns:a16="http://schemas.microsoft.com/office/drawing/2014/main" pred="{97B23871-83B9-4C71-897B-6011F868767C}"/>
            </a:ext>
          </a:extLst>
        </xdr:cNvPr>
        <xdr:cNvSpPr txBox="1"/>
      </xdr:nvSpPr>
      <xdr:spPr>
        <a:xfrm>
          <a:off x="8610600" y="0"/>
          <a:ext cx="11049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11</xdr:col>
      <xdr:colOff>133350</xdr:colOff>
      <xdr:row>0</xdr:row>
      <xdr:rowOff>0</xdr:rowOff>
    </xdr:from>
    <xdr:ext cx="762000" cy="323850"/>
    <xdr:sp macro="" textlink="">
      <xdr:nvSpPr>
        <xdr:cNvPr id="41" name="Shape 14">
          <a:hlinkClick xmlns:r="http://schemas.openxmlformats.org/officeDocument/2006/relationships" r:id="rId12"/>
          <a:extLst>
            <a:ext uri="{FF2B5EF4-FFF2-40B4-BE49-F238E27FC236}">
              <a16:creationId xmlns:a16="http://schemas.microsoft.com/office/drawing/2014/main" id="{77E0B350-4B3D-4439-AA56-83B9AD2A6111}"/>
            </a:ext>
            <a:ext uri="{147F2762-F138-4A5C-976F-8EAC2B608ADB}">
              <a16:predDERef xmlns:a16="http://schemas.microsoft.com/office/drawing/2014/main" pred="{E5DC9FB0-BBF2-4771-B088-71F1DB0DA6F0}"/>
            </a:ext>
          </a:extLst>
        </xdr:cNvPr>
        <xdr:cNvSpPr txBox="1"/>
      </xdr:nvSpPr>
      <xdr:spPr>
        <a:xfrm>
          <a:off x="10868025" y="0"/>
          <a:ext cx="7620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11</xdr:col>
      <xdr:colOff>962025</xdr:colOff>
      <xdr:row>0</xdr:row>
      <xdr:rowOff>0</xdr:rowOff>
    </xdr:from>
    <xdr:ext cx="2705100" cy="323850"/>
    <xdr:sp macro="" textlink="">
      <xdr:nvSpPr>
        <xdr:cNvPr id="42" name="Shape 15">
          <a:hlinkClick xmlns:r="http://schemas.openxmlformats.org/officeDocument/2006/relationships" r:id="rId13"/>
          <a:extLst>
            <a:ext uri="{FF2B5EF4-FFF2-40B4-BE49-F238E27FC236}">
              <a16:creationId xmlns:a16="http://schemas.microsoft.com/office/drawing/2014/main" id="{F0CDF768-87A2-4199-9C1C-6C4208D1CE37}"/>
            </a:ext>
            <a:ext uri="{147F2762-F138-4A5C-976F-8EAC2B608ADB}">
              <a16:predDERef xmlns:a16="http://schemas.microsoft.com/office/drawing/2014/main" pred="{77E0B350-4B3D-4439-AA56-83B9AD2A6111}"/>
            </a:ext>
          </a:extLst>
        </xdr:cNvPr>
        <xdr:cNvSpPr txBox="1"/>
      </xdr:nvSpPr>
      <xdr:spPr>
        <a:xfrm>
          <a:off x="11696700" y="0"/>
          <a:ext cx="27051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Projetos sociais - Fundação CSN</a:t>
          </a:r>
          <a:endParaRPr sz="1400"/>
        </a:p>
      </xdr:txBody>
    </xdr:sp>
    <xdr:clientData fLocksWithSheet="0"/>
  </xdr:oneCellAnchor>
  <xdr:twoCellAnchor>
    <xdr:from>
      <xdr:col>14</xdr:col>
      <xdr:colOff>381000</xdr:colOff>
      <xdr:row>0</xdr:row>
      <xdr:rowOff>0</xdr:rowOff>
    </xdr:from>
    <xdr:to>
      <xdr:col>16</xdr:col>
      <xdr:colOff>295275</xdr:colOff>
      <xdr:row>2</xdr:row>
      <xdr:rowOff>0</xdr:rowOff>
    </xdr:to>
    <xdr:sp macro="" textlink="">
      <xdr:nvSpPr>
        <xdr:cNvPr id="43" name="CaixaDeTexto 15">
          <a:hlinkClick xmlns:r="http://schemas.openxmlformats.org/officeDocument/2006/relationships" r:id="rId14"/>
          <a:extLst>
            <a:ext uri="{FF2B5EF4-FFF2-40B4-BE49-F238E27FC236}">
              <a16:creationId xmlns:a16="http://schemas.microsoft.com/office/drawing/2014/main" id="{E57BD63E-6955-4DA9-80A1-1FA03BC3D70C}"/>
            </a:ext>
            <a:ext uri="{147F2762-F138-4A5C-976F-8EAC2B608ADB}">
              <a16:predDERef xmlns:a16="http://schemas.microsoft.com/office/drawing/2014/main" pred="{F0CDF768-87A2-4199-9C1C-6C4208D1CE37}"/>
            </a:ext>
          </a:extLst>
        </xdr:cNvPr>
        <xdr:cNvSpPr txBox="1"/>
      </xdr:nvSpPr>
      <xdr:spPr>
        <a:xfrm>
          <a:off x="14173200" y="0"/>
          <a:ext cx="1952625" cy="323850"/>
        </a:xfrm>
        <a:prstGeom prst="rect">
          <a:avLst/>
        </a:prstGeom>
        <a:noFill/>
        <a:ln>
          <a:noFill/>
        </a:ln>
      </xdr:spPr>
      <xdr:txBody>
        <a:bodyPr spcFirstLastPara="1" wrap="square" lIns="91425" tIns="45700" rIns="91425" bIns="45700"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sym typeface="Verdana"/>
            </a:rPr>
            <a:t>Riscos</a:t>
          </a:r>
          <a:r>
            <a:rPr lang="en-US" sz="900" b="1" i="0" baseline="0">
              <a:solidFill>
                <a:srgbClr val="002A7E"/>
              </a:solidFill>
              <a:latin typeface="Verdana"/>
              <a:ea typeface="Verdana"/>
              <a:sym typeface="Verdana"/>
            </a:rPr>
            <a:t> e Oportunidades</a:t>
          </a:r>
          <a:endParaRPr sz="14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0</xdr:rowOff>
    </xdr:from>
    <xdr:ext cx="609600" cy="323850"/>
    <xdr:sp macro="" textlink="">
      <xdr:nvSpPr>
        <xdr:cNvPr id="2" name="Shape 3">
          <a:hlinkClick xmlns:r="http://schemas.openxmlformats.org/officeDocument/2006/relationships" r:id="rId1"/>
          <a:extLst>
            <a:ext uri="{FF2B5EF4-FFF2-40B4-BE49-F238E27FC236}">
              <a16:creationId xmlns:a16="http://schemas.microsoft.com/office/drawing/2014/main" id="{A13F3E17-4F24-4BA9-AC57-43FCCF301CE0}"/>
            </a:ext>
          </a:extLst>
        </xdr:cNvPr>
        <xdr:cNvSpPr txBox="1"/>
      </xdr:nvSpPr>
      <xdr:spPr>
        <a:xfrm>
          <a:off x="666750" y="0"/>
          <a:ext cx="6096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561975</xdr:colOff>
      <xdr:row>0</xdr:row>
      <xdr:rowOff>0</xdr:rowOff>
    </xdr:from>
    <xdr:ext cx="904875" cy="323850"/>
    <xdr:sp macro="" textlink="">
      <xdr:nvSpPr>
        <xdr:cNvPr id="4" name="Shape 4">
          <a:hlinkClick xmlns:r="http://schemas.openxmlformats.org/officeDocument/2006/relationships" r:id="rId2"/>
          <a:extLst>
            <a:ext uri="{FF2B5EF4-FFF2-40B4-BE49-F238E27FC236}">
              <a16:creationId xmlns:a16="http://schemas.microsoft.com/office/drawing/2014/main" id="{C811D750-FF81-4889-A5AF-6E4B69924613}"/>
            </a:ext>
          </a:extLst>
        </xdr:cNvPr>
        <xdr:cNvSpPr txBox="1"/>
      </xdr:nvSpPr>
      <xdr:spPr>
        <a:xfrm>
          <a:off x="1228725" y="0"/>
          <a:ext cx="90487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Grupo CSN</a:t>
          </a:r>
          <a:endParaRPr sz="1400"/>
        </a:p>
      </xdr:txBody>
    </xdr:sp>
    <xdr:clientData fLocksWithSheet="0"/>
  </xdr:oneCellAnchor>
  <xdr:oneCellAnchor>
    <xdr:from>
      <xdr:col>1</xdr:col>
      <xdr:colOff>1514475</xdr:colOff>
      <xdr:row>0</xdr:row>
      <xdr:rowOff>0</xdr:rowOff>
    </xdr:from>
    <xdr:ext cx="885825" cy="323850"/>
    <xdr:sp macro="" textlink="">
      <xdr:nvSpPr>
        <xdr:cNvPr id="5" name="Shape 5">
          <a:hlinkClick xmlns:r="http://schemas.openxmlformats.org/officeDocument/2006/relationships" r:id="rId3"/>
          <a:extLst>
            <a:ext uri="{FF2B5EF4-FFF2-40B4-BE49-F238E27FC236}">
              <a16:creationId xmlns:a16="http://schemas.microsoft.com/office/drawing/2014/main" id="{A946805A-A24E-480F-BC17-FF874D4C485A}"/>
            </a:ext>
          </a:extLst>
        </xdr:cNvPr>
        <xdr:cNvSpPr txBox="1"/>
      </xdr:nvSpPr>
      <xdr:spPr>
        <a:xfrm>
          <a:off x="21812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Siderurgia</a:t>
          </a:r>
          <a:endParaRPr sz="1400"/>
        </a:p>
      </xdr:txBody>
    </xdr:sp>
    <xdr:clientData fLocksWithSheet="0"/>
  </xdr:oneCellAnchor>
  <xdr:oneCellAnchor>
    <xdr:from>
      <xdr:col>2</xdr:col>
      <xdr:colOff>361950</xdr:colOff>
      <xdr:row>0</xdr:row>
      <xdr:rowOff>0</xdr:rowOff>
    </xdr:from>
    <xdr:ext cx="885825" cy="323850"/>
    <xdr:sp macro="" textlink="">
      <xdr:nvSpPr>
        <xdr:cNvPr id="6" name="Shape 6">
          <a:hlinkClick xmlns:r="http://schemas.openxmlformats.org/officeDocument/2006/relationships" r:id="rId4"/>
          <a:extLst>
            <a:ext uri="{FF2B5EF4-FFF2-40B4-BE49-F238E27FC236}">
              <a16:creationId xmlns:a16="http://schemas.microsoft.com/office/drawing/2014/main" id="{54865CC9-B352-43A9-9428-C1CF069CF142}"/>
            </a:ext>
          </a:extLst>
        </xdr:cNvPr>
        <xdr:cNvSpPr txBox="1"/>
      </xdr:nvSpPr>
      <xdr:spPr>
        <a:xfrm>
          <a:off x="31242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3</xdr:col>
      <xdr:colOff>38100</xdr:colOff>
      <xdr:row>0</xdr:row>
      <xdr:rowOff>0</xdr:rowOff>
    </xdr:from>
    <xdr:ext cx="885825" cy="323850"/>
    <xdr:sp macro="" textlink="">
      <xdr:nvSpPr>
        <xdr:cNvPr id="7" name="Shape 7">
          <a:hlinkClick xmlns:r="http://schemas.openxmlformats.org/officeDocument/2006/relationships" r:id="rId5"/>
          <a:extLst>
            <a:ext uri="{FF2B5EF4-FFF2-40B4-BE49-F238E27FC236}">
              <a16:creationId xmlns:a16="http://schemas.microsoft.com/office/drawing/2014/main" id="{1C7E8B40-8F89-430E-A99E-D81FA7255234}"/>
            </a:ext>
          </a:extLst>
        </xdr:cNvPr>
        <xdr:cNvSpPr txBox="1"/>
      </xdr:nvSpPr>
      <xdr:spPr>
        <a:xfrm>
          <a:off x="40671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Cimentos</a:t>
          </a:r>
          <a:endParaRPr sz="1400"/>
        </a:p>
      </xdr:txBody>
    </xdr:sp>
    <xdr:clientData fLocksWithSheet="0"/>
  </xdr:oneCellAnchor>
  <xdr:oneCellAnchor>
    <xdr:from>
      <xdr:col>3</xdr:col>
      <xdr:colOff>981075</xdr:colOff>
      <xdr:row>0</xdr:row>
      <xdr:rowOff>0</xdr:rowOff>
    </xdr:from>
    <xdr:ext cx="885825" cy="323850"/>
    <xdr:sp macro="" textlink="">
      <xdr:nvSpPr>
        <xdr:cNvPr id="8" name="Shape 8">
          <a:hlinkClick xmlns:r="http://schemas.openxmlformats.org/officeDocument/2006/relationships" r:id="rId6"/>
          <a:extLst>
            <a:ext uri="{FF2B5EF4-FFF2-40B4-BE49-F238E27FC236}">
              <a16:creationId xmlns:a16="http://schemas.microsoft.com/office/drawing/2014/main" id="{AD2CD0B4-1131-4B97-BDDD-E6DD132096B6}"/>
            </a:ext>
          </a:extLst>
        </xdr:cNvPr>
        <xdr:cNvSpPr txBox="1"/>
      </xdr:nvSpPr>
      <xdr:spPr>
        <a:xfrm>
          <a:off x="50101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Logística</a:t>
          </a:r>
          <a:endParaRPr sz="1400"/>
        </a:p>
      </xdr:txBody>
    </xdr:sp>
    <xdr:clientData fLocksWithSheet="0"/>
  </xdr:oneCellAnchor>
  <xdr:oneCellAnchor>
    <xdr:from>
      <xdr:col>4</xdr:col>
      <xdr:colOff>695325</xdr:colOff>
      <xdr:row>0</xdr:row>
      <xdr:rowOff>0</xdr:rowOff>
    </xdr:from>
    <xdr:ext cx="885825" cy="323850"/>
    <xdr:sp macro="" textlink="">
      <xdr:nvSpPr>
        <xdr:cNvPr id="9" name="Shape 9">
          <a:hlinkClick xmlns:r="http://schemas.openxmlformats.org/officeDocument/2006/relationships" r:id="rId7"/>
          <a:extLst>
            <a:ext uri="{FF2B5EF4-FFF2-40B4-BE49-F238E27FC236}">
              <a16:creationId xmlns:a16="http://schemas.microsoft.com/office/drawing/2014/main" id="{80DDF227-5257-4AD8-B4BB-150710862891}"/>
            </a:ext>
          </a:extLst>
        </xdr:cNvPr>
        <xdr:cNvSpPr txBox="1"/>
      </xdr:nvSpPr>
      <xdr:spPr>
        <a:xfrm>
          <a:off x="59531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Energia</a:t>
          </a:r>
          <a:endParaRPr sz="1400"/>
        </a:p>
      </xdr:txBody>
    </xdr:sp>
    <xdr:clientData fLocksWithSheet="0"/>
  </xdr:oneCellAnchor>
  <xdr:oneCellAnchor>
    <xdr:from>
      <xdr:col>5</xdr:col>
      <xdr:colOff>514350</xdr:colOff>
      <xdr:row>0</xdr:row>
      <xdr:rowOff>0</xdr:rowOff>
    </xdr:from>
    <xdr:ext cx="885825" cy="323850"/>
    <xdr:sp macro="" textlink="">
      <xdr:nvSpPr>
        <xdr:cNvPr id="10" name="Shape 10">
          <a:hlinkClick xmlns:r="http://schemas.openxmlformats.org/officeDocument/2006/relationships" r:id="rId8"/>
          <a:extLst>
            <a:ext uri="{FF2B5EF4-FFF2-40B4-BE49-F238E27FC236}">
              <a16:creationId xmlns:a16="http://schemas.microsoft.com/office/drawing/2014/main" id="{82D87BAE-C3DA-4B24-8A71-365D98EF32BC}"/>
            </a:ext>
          </a:extLst>
        </xdr:cNvPr>
        <xdr:cNvSpPr txBox="1"/>
      </xdr:nvSpPr>
      <xdr:spPr>
        <a:xfrm>
          <a:off x="68961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6</xdr:col>
      <xdr:colOff>390525</xdr:colOff>
      <xdr:row>0</xdr:row>
      <xdr:rowOff>0</xdr:rowOff>
    </xdr:from>
    <xdr:ext cx="1028700" cy="323850"/>
    <xdr:sp macro="" textlink="">
      <xdr:nvSpPr>
        <xdr:cNvPr id="11" name="Shape 11">
          <a:hlinkClick xmlns:r="http://schemas.openxmlformats.org/officeDocument/2006/relationships" r:id="rId9"/>
          <a:extLst>
            <a:ext uri="{FF2B5EF4-FFF2-40B4-BE49-F238E27FC236}">
              <a16:creationId xmlns:a16="http://schemas.microsoft.com/office/drawing/2014/main" id="{1979A1A0-DD7F-4F78-B46D-3B3F522B5B02}"/>
            </a:ext>
            <a:ext uri="{147F2762-F138-4A5C-976F-8EAC2B608ADB}">
              <a16:predDERef xmlns:a16="http://schemas.microsoft.com/office/drawing/2014/main" pred="{00000000-0008-0000-0000-00000A000000}"/>
            </a:ext>
          </a:extLst>
        </xdr:cNvPr>
        <xdr:cNvSpPr txBox="1"/>
      </xdr:nvSpPr>
      <xdr:spPr>
        <a:xfrm>
          <a:off x="7829550" y="0"/>
          <a:ext cx="10287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8</xdr:col>
      <xdr:colOff>171450</xdr:colOff>
      <xdr:row>0</xdr:row>
      <xdr:rowOff>0</xdr:rowOff>
    </xdr:from>
    <xdr:ext cx="1085850" cy="323850"/>
    <xdr:sp macro="" textlink="">
      <xdr:nvSpPr>
        <xdr:cNvPr id="12" name="Shape 12">
          <a:hlinkClick xmlns:r="http://schemas.openxmlformats.org/officeDocument/2006/relationships" r:id="rId10"/>
          <a:extLst>
            <a:ext uri="{FF2B5EF4-FFF2-40B4-BE49-F238E27FC236}">
              <a16:creationId xmlns:a16="http://schemas.microsoft.com/office/drawing/2014/main" id="{49AF7514-514D-4CA3-9DBB-DCD8679FA81A}"/>
            </a:ext>
          </a:extLst>
        </xdr:cNvPr>
        <xdr:cNvSpPr txBox="1"/>
      </xdr:nvSpPr>
      <xdr:spPr>
        <a:xfrm>
          <a:off x="9934575" y="0"/>
          <a:ext cx="108585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7</xdr:col>
      <xdr:colOff>342900</xdr:colOff>
      <xdr:row>0</xdr:row>
      <xdr:rowOff>0</xdr:rowOff>
    </xdr:from>
    <xdr:ext cx="1104900" cy="323850"/>
    <xdr:sp macro="" textlink="">
      <xdr:nvSpPr>
        <xdr:cNvPr id="13" name="Shape 13">
          <a:hlinkClick xmlns:r="http://schemas.openxmlformats.org/officeDocument/2006/relationships" r:id="rId11"/>
          <a:extLst>
            <a:ext uri="{FF2B5EF4-FFF2-40B4-BE49-F238E27FC236}">
              <a16:creationId xmlns:a16="http://schemas.microsoft.com/office/drawing/2014/main" id="{DA146DE1-A593-4A9C-9534-1C5233125791}"/>
            </a:ext>
            <a:ext uri="{147F2762-F138-4A5C-976F-8EAC2B608ADB}">
              <a16:predDERef xmlns:a16="http://schemas.microsoft.com/office/drawing/2014/main" pred="{00000000-0008-0000-0000-00000C000000}"/>
            </a:ext>
          </a:extLst>
        </xdr:cNvPr>
        <xdr:cNvSpPr txBox="1"/>
      </xdr:nvSpPr>
      <xdr:spPr>
        <a:xfrm>
          <a:off x="8858250" y="0"/>
          <a:ext cx="11049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9</xdr:col>
      <xdr:colOff>266700</xdr:colOff>
      <xdr:row>0</xdr:row>
      <xdr:rowOff>0</xdr:rowOff>
    </xdr:from>
    <xdr:ext cx="762000" cy="323850"/>
    <xdr:sp macro="" textlink="">
      <xdr:nvSpPr>
        <xdr:cNvPr id="14" name="Shape 14">
          <a:hlinkClick xmlns:r="http://schemas.openxmlformats.org/officeDocument/2006/relationships" r:id="rId12"/>
          <a:extLst>
            <a:ext uri="{FF2B5EF4-FFF2-40B4-BE49-F238E27FC236}">
              <a16:creationId xmlns:a16="http://schemas.microsoft.com/office/drawing/2014/main" id="{879C2B3F-D27D-4B0F-A6B4-0A5197278768}"/>
            </a:ext>
          </a:extLst>
        </xdr:cNvPr>
        <xdr:cNvSpPr txBox="1"/>
      </xdr:nvSpPr>
      <xdr:spPr>
        <a:xfrm>
          <a:off x="11144250" y="0"/>
          <a:ext cx="7620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9</xdr:col>
      <xdr:colOff>1114425</xdr:colOff>
      <xdr:row>0</xdr:row>
      <xdr:rowOff>0</xdr:rowOff>
    </xdr:from>
    <xdr:ext cx="2705100" cy="323850"/>
    <xdr:sp macro="" textlink="">
      <xdr:nvSpPr>
        <xdr:cNvPr id="17" name="Shape 15">
          <a:hlinkClick xmlns:r="http://schemas.openxmlformats.org/officeDocument/2006/relationships" r:id="rId13"/>
          <a:extLst>
            <a:ext uri="{FF2B5EF4-FFF2-40B4-BE49-F238E27FC236}">
              <a16:creationId xmlns:a16="http://schemas.microsoft.com/office/drawing/2014/main" id="{9B1876DF-4F27-4888-A949-271C69270721}"/>
            </a:ext>
            <a:ext uri="{147F2762-F138-4A5C-976F-8EAC2B608ADB}">
              <a16:predDERef xmlns:a16="http://schemas.microsoft.com/office/drawing/2014/main" pred="{00000000-0008-0000-0000-00000E000000}"/>
            </a:ext>
          </a:extLst>
        </xdr:cNvPr>
        <xdr:cNvSpPr txBox="1"/>
      </xdr:nvSpPr>
      <xdr:spPr>
        <a:xfrm>
          <a:off x="11991975" y="0"/>
          <a:ext cx="27051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Projetos sociais - Fundação CSN</a:t>
          </a:r>
          <a:endParaRPr sz="1400"/>
        </a:p>
      </xdr:txBody>
    </xdr:sp>
    <xdr:clientData fLocksWithSheet="0"/>
  </xdr:oneCellAnchor>
  <xdr:twoCellAnchor>
    <xdr:from>
      <xdr:col>11</xdr:col>
      <xdr:colOff>885825</xdr:colOff>
      <xdr:row>0</xdr:row>
      <xdr:rowOff>0</xdr:rowOff>
    </xdr:from>
    <xdr:to>
      <xdr:col>13</xdr:col>
      <xdr:colOff>228600</xdr:colOff>
      <xdr:row>2</xdr:row>
      <xdr:rowOff>0</xdr:rowOff>
    </xdr:to>
    <xdr:sp macro="" textlink="">
      <xdr:nvSpPr>
        <xdr:cNvPr id="18" name="CaixaDeTexto 15">
          <a:hlinkClick xmlns:r="http://schemas.openxmlformats.org/officeDocument/2006/relationships" r:id="rId14"/>
          <a:extLst>
            <a:ext uri="{FF2B5EF4-FFF2-40B4-BE49-F238E27FC236}">
              <a16:creationId xmlns:a16="http://schemas.microsoft.com/office/drawing/2014/main" id="{0E250408-8012-4E64-A28C-2B46A60F1949}"/>
            </a:ext>
            <a:ext uri="{147F2762-F138-4A5C-976F-8EAC2B608ADB}">
              <a16:predDERef xmlns:a16="http://schemas.microsoft.com/office/drawing/2014/main" pred="{00000000-0008-0000-0000-000002000000}"/>
            </a:ext>
          </a:extLst>
        </xdr:cNvPr>
        <xdr:cNvSpPr txBox="1"/>
      </xdr:nvSpPr>
      <xdr:spPr>
        <a:xfrm>
          <a:off x="14382750" y="0"/>
          <a:ext cx="1733550" cy="323850"/>
        </a:xfrm>
        <a:prstGeom prst="rect">
          <a:avLst/>
        </a:prstGeom>
        <a:noFill/>
        <a:ln>
          <a:noFill/>
        </a:ln>
      </xdr:spPr>
      <xdr:txBody>
        <a:bodyPr spcFirstLastPara="1" wrap="square" lIns="91425" tIns="45700" rIns="91425" bIns="45700"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sym typeface="Verdana"/>
            </a:rPr>
            <a:t>Riscos</a:t>
          </a:r>
          <a:r>
            <a:rPr lang="en-US" sz="900" b="1" i="0" baseline="0">
              <a:solidFill>
                <a:srgbClr val="002A7E"/>
              </a:solidFill>
              <a:latin typeface="Verdana"/>
              <a:ea typeface="Verdana"/>
              <a:sym typeface="Verdana"/>
            </a:rPr>
            <a:t> e Oportunidades</a:t>
          </a:r>
          <a:endParaRPr sz="14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0</xdr:rowOff>
    </xdr:from>
    <xdr:ext cx="609600" cy="323850"/>
    <xdr:sp macro="" textlink="">
      <xdr:nvSpPr>
        <xdr:cNvPr id="15" name="Shape 3">
          <a:hlinkClick xmlns:r="http://schemas.openxmlformats.org/officeDocument/2006/relationships" r:id="rId1"/>
          <a:extLst>
            <a:ext uri="{FF2B5EF4-FFF2-40B4-BE49-F238E27FC236}">
              <a16:creationId xmlns:a16="http://schemas.microsoft.com/office/drawing/2014/main" id="{FDDB5A3E-2003-45E1-81A7-01527B3A88C8}"/>
            </a:ext>
          </a:extLst>
        </xdr:cNvPr>
        <xdr:cNvSpPr txBox="1"/>
      </xdr:nvSpPr>
      <xdr:spPr>
        <a:xfrm>
          <a:off x="666750" y="0"/>
          <a:ext cx="6096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561975</xdr:colOff>
      <xdr:row>0</xdr:row>
      <xdr:rowOff>0</xdr:rowOff>
    </xdr:from>
    <xdr:ext cx="904875" cy="323850"/>
    <xdr:sp macro="" textlink="">
      <xdr:nvSpPr>
        <xdr:cNvPr id="17" name="Shape 4">
          <a:hlinkClick xmlns:r="http://schemas.openxmlformats.org/officeDocument/2006/relationships" r:id="rId2"/>
          <a:extLst>
            <a:ext uri="{FF2B5EF4-FFF2-40B4-BE49-F238E27FC236}">
              <a16:creationId xmlns:a16="http://schemas.microsoft.com/office/drawing/2014/main" id="{387DA43C-D569-4CB4-A2CD-0ACC77781F4F}"/>
            </a:ext>
          </a:extLst>
        </xdr:cNvPr>
        <xdr:cNvSpPr txBox="1"/>
      </xdr:nvSpPr>
      <xdr:spPr>
        <a:xfrm>
          <a:off x="1228725" y="0"/>
          <a:ext cx="90487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Grupo CSN</a:t>
          </a:r>
          <a:endParaRPr sz="1400"/>
        </a:p>
      </xdr:txBody>
    </xdr:sp>
    <xdr:clientData fLocksWithSheet="0"/>
  </xdr:oneCellAnchor>
  <xdr:oneCellAnchor>
    <xdr:from>
      <xdr:col>2</xdr:col>
      <xdr:colOff>447675</xdr:colOff>
      <xdr:row>0</xdr:row>
      <xdr:rowOff>0</xdr:rowOff>
    </xdr:from>
    <xdr:ext cx="885825" cy="323850"/>
    <xdr:sp macro="" textlink="">
      <xdr:nvSpPr>
        <xdr:cNvPr id="18" name="Shape 5">
          <a:hlinkClick xmlns:r="http://schemas.openxmlformats.org/officeDocument/2006/relationships" r:id="rId3"/>
          <a:extLst>
            <a:ext uri="{FF2B5EF4-FFF2-40B4-BE49-F238E27FC236}">
              <a16:creationId xmlns:a16="http://schemas.microsoft.com/office/drawing/2014/main" id="{05EDEF9B-F10E-4E9D-8F66-E90B4FFACC3C}"/>
            </a:ext>
          </a:extLst>
        </xdr:cNvPr>
        <xdr:cNvSpPr txBox="1"/>
      </xdr:nvSpPr>
      <xdr:spPr>
        <a:xfrm>
          <a:off x="21812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Siderurgia</a:t>
          </a:r>
          <a:endParaRPr sz="1400"/>
        </a:p>
      </xdr:txBody>
    </xdr:sp>
    <xdr:clientData fLocksWithSheet="0"/>
  </xdr:oneCellAnchor>
  <xdr:oneCellAnchor>
    <xdr:from>
      <xdr:col>3</xdr:col>
      <xdr:colOff>323850</xdr:colOff>
      <xdr:row>0</xdr:row>
      <xdr:rowOff>0</xdr:rowOff>
    </xdr:from>
    <xdr:ext cx="885825" cy="323850"/>
    <xdr:sp macro="" textlink="">
      <xdr:nvSpPr>
        <xdr:cNvPr id="19" name="Shape 6">
          <a:hlinkClick xmlns:r="http://schemas.openxmlformats.org/officeDocument/2006/relationships" r:id="rId4"/>
          <a:extLst>
            <a:ext uri="{FF2B5EF4-FFF2-40B4-BE49-F238E27FC236}">
              <a16:creationId xmlns:a16="http://schemas.microsoft.com/office/drawing/2014/main" id="{942C4254-9D6A-4868-872B-39A85F8D224E}"/>
            </a:ext>
          </a:extLst>
        </xdr:cNvPr>
        <xdr:cNvSpPr txBox="1"/>
      </xdr:nvSpPr>
      <xdr:spPr>
        <a:xfrm>
          <a:off x="31242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4</xdr:col>
      <xdr:colOff>200025</xdr:colOff>
      <xdr:row>0</xdr:row>
      <xdr:rowOff>0</xdr:rowOff>
    </xdr:from>
    <xdr:ext cx="885825" cy="323850"/>
    <xdr:sp macro="" textlink="">
      <xdr:nvSpPr>
        <xdr:cNvPr id="20" name="Shape 7">
          <a:hlinkClick xmlns:r="http://schemas.openxmlformats.org/officeDocument/2006/relationships" r:id="rId5"/>
          <a:extLst>
            <a:ext uri="{FF2B5EF4-FFF2-40B4-BE49-F238E27FC236}">
              <a16:creationId xmlns:a16="http://schemas.microsoft.com/office/drawing/2014/main" id="{F68A8B5D-7A4E-4958-8C8C-A3F4F5DA7672}"/>
            </a:ext>
          </a:extLst>
        </xdr:cNvPr>
        <xdr:cNvSpPr txBox="1"/>
      </xdr:nvSpPr>
      <xdr:spPr>
        <a:xfrm>
          <a:off x="40671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Cimentos</a:t>
          </a:r>
          <a:endParaRPr sz="1400"/>
        </a:p>
      </xdr:txBody>
    </xdr:sp>
    <xdr:clientData fLocksWithSheet="0"/>
  </xdr:oneCellAnchor>
  <xdr:oneCellAnchor>
    <xdr:from>
      <xdr:col>4</xdr:col>
      <xdr:colOff>1143000</xdr:colOff>
      <xdr:row>0</xdr:row>
      <xdr:rowOff>0</xdr:rowOff>
    </xdr:from>
    <xdr:ext cx="885825" cy="323850"/>
    <xdr:sp macro="" textlink="">
      <xdr:nvSpPr>
        <xdr:cNvPr id="21" name="Shape 8">
          <a:hlinkClick xmlns:r="http://schemas.openxmlformats.org/officeDocument/2006/relationships" r:id="rId6"/>
          <a:extLst>
            <a:ext uri="{FF2B5EF4-FFF2-40B4-BE49-F238E27FC236}">
              <a16:creationId xmlns:a16="http://schemas.microsoft.com/office/drawing/2014/main" id="{AC278A85-60EB-46CA-BBCA-2EF2E8C98068}"/>
            </a:ext>
          </a:extLst>
        </xdr:cNvPr>
        <xdr:cNvSpPr txBox="1"/>
      </xdr:nvSpPr>
      <xdr:spPr>
        <a:xfrm>
          <a:off x="50101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Logística</a:t>
          </a:r>
          <a:endParaRPr sz="1400"/>
        </a:p>
      </xdr:txBody>
    </xdr:sp>
    <xdr:clientData fLocksWithSheet="0"/>
  </xdr:oneCellAnchor>
  <xdr:oneCellAnchor>
    <xdr:from>
      <xdr:col>5</xdr:col>
      <xdr:colOff>809625</xdr:colOff>
      <xdr:row>0</xdr:row>
      <xdr:rowOff>0</xdr:rowOff>
    </xdr:from>
    <xdr:ext cx="885825" cy="323850"/>
    <xdr:sp macro="" textlink="">
      <xdr:nvSpPr>
        <xdr:cNvPr id="22" name="Shape 9">
          <a:hlinkClick xmlns:r="http://schemas.openxmlformats.org/officeDocument/2006/relationships" r:id="rId7"/>
          <a:extLst>
            <a:ext uri="{FF2B5EF4-FFF2-40B4-BE49-F238E27FC236}">
              <a16:creationId xmlns:a16="http://schemas.microsoft.com/office/drawing/2014/main" id="{59708266-2EF7-41B3-8FFD-405858854AAA}"/>
            </a:ext>
          </a:extLst>
        </xdr:cNvPr>
        <xdr:cNvSpPr txBox="1"/>
      </xdr:nvSpPr>
      <xdr:spPr>
        <a:xfrm>
          <a:off x="59531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Energia</a:t>
          </a:r>
          <a:endParaRPr sz="1400"/>
        </a:p>
      </xdr:txBody>
    </xdr:sp>
    <xdr:clientData fLocksWithSheet="0"/>
  </xdr:oneCellAnchor>
  <xdr:oneCellAnchor>
    <xdr:from>
      <xdr:col>6</xdr:col>
      <xdr:colOff>685800</xdr:colOff>
      <xdr:row>0</xdr:row>
      <xdr:rowOff>0</xdr:rowOff>
    </xdr:from>
    <xdr:ext cx="885825" cy="323850"/>
    <xdr:sp macro="" textlink="">
      <xdr:nvSpPr>
        <xdr:cNvPr id="23" name="Shape 10">
          <a:hlinkClick xmlns:r="http://schemas.openxmlformats.org/officeDocument/2006/relationships" r:id="rId8"/>
          <a:extLst>
            <a:ext uri="{FF2B5EF4-FFF2-40B4-BE49-F238E27FC236}">
              <a16:creationId xmlns:a16="http://schemas.microsoft.com/office/drawing/2014/main" id="{05FB80D5-51BE-4D4A-BC2C-62A7A2BA49E3}"/>
            </a:ext>
          </a:extLst>
        </xdr:cNvPr>
        <xdr:cNvSpPr txBox="1"/>
      </xdr:nvSpPr>
      <xdr:spPr>
        <a:xfrm>
          <a:off x="68961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6</xdr:col>
      <xdr:colOff>1619250</xdr:colOff>
      <xdr:row>0</xdr:row>
      <xdr:rowOff>0</xdr:rowOff>
    </xdr:from>
    <xdr:ext cx="1028700" cy="323850"/>
    <xdr:sp macro="" textlink="">
      <xdr:nvSpPr>
        <xdr:cNvPr id="24" name="Shape 11">
          <a:hlinkClick xmlns:r="http://schemas.openxmlformats.org/officeDocument/2006/relationships" r:id="rId9"/>
          <a:extLst>
            <a:ext uri="{FF2B5EF4-FFF2-40B4-BE49-F238E27FC236}">
              <a16:creationId xmlns:a16="http://schemas.microsoft.com/office/drawing/2014/main" id="{5F9FAE7C-BA66-4FF1-B2EB-7EB914FAFCA5}"/>
            </a:ext>
            <a:ext uri="{147F2762-F138-4A5C-976F-8EAC2B608ADB}">
              <a16:predDERef xmlns:a16="http://schemas.microsoft.com/office/drawing/2014/main" pred="{00000000-0008-0000-0000-00000A000000}"/>
            </a:ext>
          </a:extLst>
        </xdr:cNvPr>
        <xdr:cNvSpPr txBox="1"/>
      </xdr:nvSpPr>
      <xdr:spPr>
        <a:xfrm>
          <a:off x="7829550" y="0"/>
          <a:ext cx="10287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8</xdr:col>
      <xdr:colOff>800100</xdr:colOff>
      <xdr:row>0</xdr:row>
      <xdr:rowOff>0</xdr:rowOff>
    </xdr:from>
    <xdr:ext cx="1085850" cy="323850"/>
    <xdr:sp macro="" textlink="">
      <xdr:nvSpPr>
        <xdr:cNvPr id="25" name="Shape 12">
          <a:hlinkClick xmlns:r="http://schemas.openxmlformats.org/officeDocument/2006/relationships" r:id="rId10"/>
          <a:extLst>
            <a:ext uri="{FF2B5EF4-FFF2-40B4-BE49-F238E27FC236}">
              <a16:creationId xmlns:a16="http://schemas.microsoft.com/office/drawing/2014/main" id="{FE87DE80-E680-4575-A608-20B6D5DF18E7}"/>
            </a:ext>
          </a:extLst>
        </xdr:cNvPr>
        <xdr:cNvSpPr txBox="1"/>
      </xdr:nvSpPr>
      <xdr:spPr>
        <a:xfrm>
          <a:off x="9934575" y="0"/>
          <a:ext cx="108585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7</xdr:col>
      <xdr:colOff>1019175</xdr:colOff>
      <xdr:row>0</xdr:row>
      <xdr:rowOff>0</xdr:rowOff>
    </xdr:from>
    <xdr:ext cx="1104900" cy="323850"/>
    <xdr:sp macro="" textlink="">
      <xdr:nvSpPr>
        <xdr:cNvPr id="26" name="Shape 13">
          <a:hlinkClick xmlns:r="http://schemas.openxmlformats.org/officeDocument/2006/relationships" r:id="rId11"/>
          <a:extLst>
            <a:ext uri="{FF2B5EF4-FFF2-40B4-BE49-F238E27FC236}">
              <a16:creationId xmlns:a16="http://schemas.microsoft.com/office/drawing/2014/main" id="{EC3F8777-07EE-4907-903F-6F08F89E2A2E}"/>
            </a:ext>
            <a:ext uri="{147F2762-F138-4A5C-976F-8EAC2B608ADB}">
              <a16:predDERef xmlns:a16="http://schemas.microsoft.com/office/drawing/2014/main" pred="{00000000-0008-0000-0000-00000C000000}"/>
            </a:ext>
          </a:extLst>
        </xdr:cNvPr>
        <xdr:cNvSpPr txBox="1"/>
      </xdr:nvSpPr>
      <xdr:spPr>
        <a:xfrm>
          <a:off x="8858250" y="0"/>
          <a:ext cx="11049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9</xdr:col>
      <xdr:colOff>942975</xdr:colOff>
      <xdr:row>0</xdr:row>
      <xdr:rowOff>0</xdr:rowOff>
    </xdr:from>
    <xdr:ext cx="762000" cy="323850"/>
    <xdr:sp macro="" textlink="">
      <xdr:nvSpPr>
        <xdr:cNvPr id="27" name="Shape 14">
          <a:hlinkClick xmlns:r="http://schemas.openxmlformats.org/officeDocument/2006/relationships" r:id="rId12"/>
          <a:extLst>
            <a:ext uri="{FF2B5EF4-FFF2-40B4-BE49-F238E27FC236}">
              <a16:creationId xmlns:a16="http://schemas.microsoft.com/office/drawing/2014/main" id="{61E5E883-130E-4744-AF61-EAC06B8CBA58}"/>
            </a:ext>
          </a:extLst>
        </xdr:cNvPr>
        <xdr:cNvSpPr txBox="1"/>
      </xdr:nvSpPr>
      <xdr:spPr>
        <a:xfrm>
          <a:off x="11144250" y="0"/>
          <a:ext cx="7620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10</xdr:col>
      <xdr:colOff>542925</xdr:colOff>
      <xdr:row>0</xdr:row>
      <xdr:rowOff>0</xdr:rowOff>
    </xdr:from>
    <xdr:ext cx="2705100" cy="323850"/>
    <xdr:sp macro="" textlink="">
      <xdr:nvSpPr>
        <xdr:cNvPr id="28" name="Shape 15">
          <a:hlinkClick xmlns:r="http://schemas.openxmlformats.org/officeDocument/2006/relationships" r:id="rId13"/>
          <a:extLst>
            <a:ext uri="{FF2B5EF4-FFF2-40B4-BE49-F238E27FC236}">
              <a16:creationId xmlns:a16="http://schemas.microsoft.com/office/drawing/2014/main" id="{18C8B92A-617E-42B2-BD90-D0BDF0C467DB}"/>
            </a:ext>
            <a:ext uri="{147F2762-F138-4A5C-976F-8EAC2B608ADB}">
              <a16:predDERef xmlns:a16="http://schemas.microsoft.com/office/drawing/2014/main" pred="{00000000-0008-0000-0000-00000E000000}"/>
            </a:ext>
          </a:extLst>
        </xdr:cNvPr>
        <xdr:cNvSpPr txBox="1"/>
      </xdr:nvSpPr>
      <xdr:spPr>
        <a:xfrm>
          <a:off x="11991975" y="0"/>
          <a:ext cx="27051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Projetos sociais - Fundação CSN</a:t>
          </a:r>
          <a:endParaRPr sz="1400"/>
        </a:p>
      </xdr:txBody>
    </xdr:sp>
    <xdr:clientData fLocksWithSheet="0"/>
  </xdr:oneCellAnchor>
  <xdr:twoCellAnchor>
    <xdr:from>
      <xdr:col>12</xdr:col>
      <xdr:colOff>619125</xdr:colOff>
      <xdr:row>0</xdr:row>
      <xdr:rowOff>0</xdr:rowOff>
    </xdr:from>
    <xdr:to>
      <xdr:col>14</xdr:col>
      <xdr:colOff>219075</xdr:colOff>
      <xdr:row>2</xdr:row>
      <xdr:rowOff>0</xdr:rowOff>
    </xdr:to>
    <xdr:sp macro="" textlink="">
      <xdr:nvSpPr>
        <xdr:cNvPr id="29" name="CaixaDeTexto 15">
          <a:hlinkClick xmlns:r="http://schemas.openxmlformats.org/officeDocument/2006/relationships" r:id="rId14"/>
          <a:extLst>
            <a:ext uri="{FF2B5EF4-FFF2-40B4-BE49-F238E27FC236}">
              <a16:creationId xmlns:a16="http://schemas.microsoft.com/office/drawing/2014/main" id="{C06361FF-BDD2-4D30-AC6B-71613FA8E3E7}"/>
            </a:ext>
            <a:ext uri="{147F2762-F138-4A5C-976F-8EAC2B608ADB}">
              <a16:predDERef xmlns:a16="http://schemas.microsoft.com/office/drawing/2014/main" pred="{00000000-0008-0000-0000-000002000000}"/>
            </a:ext>
          </a:extLst>
        </xdr:cNvPr>
        <xdr:cNvSpPr txBox="1"/>
      </xdr:nvSpPr>
      <xdr:spPr>
        <a:xfrm>
          <a:off x="14382750" y="0"/>
          <a:ext cx="1733550" cy="323850"/>
        </a:xfrm>
        <a:prstGeom prst="rect">
          <a:avLst/>
        </a:prstGeom>
        <a:noFill/>
        <a:ln>
          <a:noFill/>
        </a:ln>
      </xdr:spPr>
      <xdr:txBody>
        <a:bodyPr spcFirstLastPara="1" wrap="square" lIns="91425" tIns="45700" rIns="91425" bIns="45700"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sym typeface="Verdana"/>
            </a:rPr>
            <a:t>Riscos</a:t>
          </a:r>
          <a:r>
            <a:rPr lang="en-US" sz="900" b="1" i="0" baseline="0">
              <a:solidFill>
                <a:srgbClr val="002A7E"/>
              </a:solidFill>
              <a:latin typeface="Verdana"/>
              <a:ea typeface="Verdana"/>
              <a:sym typeface="Verdana"/>
            </a:rPr>
            <a:t> e Oportunidades</a:t>
          </a:r>
          <a:endParaRPr sz="14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609600" cy="323850"/>
    <xdr:sp macro="" textlink="">
      <xdr:nvSpPr>
        <xdr:cNvPr id="2" name="Shape 3">
          <a:hlinkClick xmlns:r="http://schemas.openxmlformats.org/officeDocument/2006/relationships" r:id="rId1"/>
          <a:extLst>
            <a:ext uri="{FF2B5EF4-FFF2-40B4-BE49-F238E27FC236}">
              <a16:creationId xmlns:a16="http://schemas.microsoft.com/office/drawing/2014/main" id="{F15642AA-3867-43E3-AF76-1396B1A5A571}"/>
            </a:ext>
          </a:extLst>
        </xdr:cNvPr>
        <xdr:cNvSpPr txBox="1"/>
      </xdr:nvSpPr>
      <xdr:spPr>
        <a:xfrm>
          <a:off x="666750" y="0"/>
          <a:ext cx="6096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561975</xdr:colOff>
      <xdr:row>0</xdr:row>
      <xdr:rowOff>0</xdr:rowOff>
    </xdr:from>
    <xdr:ext cx="904875" cy="323850"/>
    <xdr:sp macro="" textlink="">
      <xdr:nvSpPr>
        <xdr:cNvPr id="4" name="Shape 4">
          <a:hlinkClick xmlns:r="http://schemas.openxmlformats.org/officeDocument/2006/relationships" r:id="rId2"/>
          <a:extLst>
            <a:ext uri="{FF2B5EF4-FFF2-40B4-BE49-F238E27FC236}">
              <a16:creationId xmlns:a16="http://schemas.microsoft.com/office/drawing/2014/main" id="{26C6A479-383F-423E-8DAD-3927135D0E3E}"/>
            </a:ext>
          </a:extLst>
        </xdr:cNvPr>
        <xdr:cNvSpPr txBox="1"/>
      </xdr:nvSpPr>
      <xdr:spPr>
        <a:xfrm>
          <a:off x="1228725" y="0"/>
          <a:ext cx="90487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Grupo CSN</a:t>
          </a:r>
          <a:endParaRPr sz="1400"/>
        </a:p>
      </xdr:txBody>
    </xdr:sp>
    <xdr:clientData fLocksWithSheet="0"/>
  </xdr:oneCellAnchor>
  <xdr:oneCellAnchor>
    <xdr:from>
      <xdr:col>2</xdr:col>
      <xdr:colOff>847725</xdr:colOff>
      <xdr:row>0</xdr:row>
      <xdr:rowOff>0</xdr:rowOff>
    </xdr:from>
    <xdr:ext cx="885825" cy="323850"/>
    <xdr:sp macro="" textlink="">
      <xdr:nvSpPr>
        <xdr:cNvPr id="5" name="Shape 5">
          <a:hlinkClick xmlns:r="http://schemas.openxmlformats.org/officeDocument/2006/relationships" r:id="rId3"/>
          <a:extLst>
            <a:ext uri="{FF2B5EF4-FFF2-40B4-BE49-F238E27FC236}">
              <a16:creationId xmlns:a16="http://schemas.microsoft.com/office/drawing/2014/main" id="{5882DDC5-8C82-48AA-ADE9-003C2D8C5186}"/>
            </a:ext>
          </a:extLst>
        </xdr:cNvPr>
        <xdr:cNvSpPr txBox="1"/>
      </xdr:nvSpPr>
      <xdr:spPr>
        <a:xfrm>
          <a:off x="21812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Siderurgia</a:t>
          </a:r>
          <a:endParaRPr sz="1400"/>
        </a:p>
      </xdr:txBody>
    </xdr:sp>
    <xdr:clientData fLocksWithSheet="0"/>
  </xdr:oneCellAnchor>
  <xdr:oneCellAnchor>
    <xdr:from>
      <xdr:col>3</xdr:col>
      <xdr:colOff>0</xdr:colOff>
      <xdr:row>0</xdr:row>
      <xdr:rowOff>0</xdr:rowOff>
    </xdr:from>
    <xdr:ext cx="885825" cy="323850"/>
    <xdr:sp macro="" textlink="">
      <xdr:nvSpPr>
        <xdr:cNvPr id="6" name="Shape 6">
          <a:hlinkClick xmlns:r="http://schemas.openxmlformats.org/officeDocument/2006/relationships" r:id="rId4"/>
          <a:extLst>
            <a:ext uri="{FF2B5EF4-FFF2-40B4-BE49-F238E27FC236}">
              <a16:creationId xmlns:a16="http://schemas.microsoft.com/office/drawing/2014/main" id="{83732C0A-EFF9-49E7-8752-ABD0846BF38F}"/>
            </a:ext>
          </a:extLst>
        </xdr:cNvPr>
        <xdr:cNvSpPr txBox="1"/>
      </xdr:nvSpPr>
      <xdr:spPr>
        <a:xfrm>
          <a:off x="31242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3</xdr:col>
      <xdr:colOff>942975</xdr:colOff>
      <xdr:row>0</xdr:row>
      <xdr:rowOff>0</xdr:rowOff>
    </xdr:from>
    <xdr:ext cx="885825" cy="323850"/>
    <xdr:sp macro="" textlink="">
      <xdr:nvSpPr>
        <xdr:cNvPr id="7" name="Shape 7">
          <a:hlinkClick xmlns:r="http://schemas.openxmlformats.org/officeDocument/2006/relationships" r:id="rId5"/>
          <a:extLst>
            <a:ext uri="{FF2B5EF4-FFF2-40B4-BE49-F238E27FC236}">
              <a16:creationId xmlns:a16="http://schemas.microsoft.com/office/drawing/2014/main" id="{CEBA734F-E1AC-4DA8-9F25-5B8A533DC5C8}"/>
            </a:ext>
          </a:extLst>
        </xdr:cNvPr>
        <xdr:cNvSpPr txBox="1"/>
      </xdr:nvSpPr>
      <xdr:spPr>
        <a:xfrm>
          <a:off x="40671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Cimentos</a:t>
          </a:r>
          <a:endParaRPr sz="1400"/>
        </a:p>
      </xdr:txBody>
    </xdr:sp>
    <xdr:clientData fLocksWithSheet="0"/>
  </xdr:oneCellAnchor>
  <xdr:oneCellAnchor>
    <xdr:from>
      <xdr:col>4</xdr:col>
      <xdr:colOff>904875</xdr:colOff>
      <xdr:row>0</xdr:row>
      <xdr:rowOff>0</xdr:rowOff>
    </xdr:from>
    <xdr:ext cx="885825" cy="323850"/>
    <xdr:sp macro="" textlink="">
      <xdr:nvSpPr>
        <xdr:cNvPr id="8" name="Shape 8">
          <a:hlinkClick xmlns:r="http://schemas.openxmlformats.org/officeDocument/2006/relationships" r:id="rId6"/>
          <a:extLst>
            <a:ext uri="{FF2B5EF4-FFF2-40B4-BE49-F238E27FC236}">
              <a16:creationId xmlns:a16="http://schemas.microsoft.com/office/drawing/2014/main" id="{137F616C-DE5C-4E8E-A02D-3E5A86B96445}"/>
            </a:ext>
          </a:extLst>
        </xdr:cNvPr>
        <xdr:cNvSpPr txBox="1"/>
      </xdr:nvSpPr>
      <xdr:spPr>
        <a:xfrm>
          <a:off x="50101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Logística</a:t>
          </a:r>
          <a:endParaRPr sz="1400"/>
        </a:p>
      </xdr:txBody>
    </xdr:sp>
    <xdr:clientData fLocksWithSheet="0"/>
  </xdr:oneCellAnchor>
  <xdr:oneCellAnchor>
    <xdr:from>
      <xdr:col>5</xdr:col>
      <xdr:colOff>723900</xdr:colOff>
      <xdr:row>0</xdr:row>
      <xdr:rowOff>0</xdr:rowOff>
    </xdr:from>
    <xdr:ext cx="885825" cy="323850"/>
    <xdr:sp macro="" textlink="">
      <xdr:nvSpPr>
        <xdr:cNvPr id="9" name="Shape 9">
          <a:hlinkClick xmlns:r="http://schemas.openxmlformats.org/officeDocument/2006/relationships" r:id="rId7"/>
          <a:extLst>
            <a:ext uri="{FF2B5EF4-FFF2-40B4-BE49-F238E27FC236}">
              <a16:creationId xmlns:a16="http://schemas.microsoft.com/office/drawing/2014/main" id="{6060FFCD-E7F4-4FB9-B042-B6BD3D7665C6}"/>
            </a:ext>
          </a:extLst>
        </xdr:cNvPr>
        <xdr:cNvSpPr txBox="1"/>
      </xdr:nvSpPr>
      <xdr:spPr>
        <a:xfrm>
          <a:off x="59531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Energia</a:t>
          </a:r>
          <a:endParaRPr sz="1400"/>
        </a:p>
      </xdr:txBody>
    </xdr:sp>
    <xdr:clientData fLocksWithSheet="0"/>
  </xdr:oneCellAnchor>
  <xdr:oneCellAnchor>
    <xdr:from>
      <xdr:col>6</xdr:col>
      <xdr:colOff>457200</xdr:colOff>
      <xdr:row>0</xdr:row>
      <xdr:rowOff>0</xdr:rowOff>
    </xdr:from>
    <xdr:ext cx="885825" cy="323850"/>
    <xdr:sp macro="" textlink="">
      <xdr:nvSpPr>
        <xdr:cNvPr id="10" name="Shape 10">
          <a:hlinkClick xmlns:r="http://schemas.openxmlformats.org/officeDocument/2006/relationships" r:id="rId8"/>
          <a:extLst>
            <a:ext uri="{FF2B5EF4-FFF2-40B4-BE49-F238E27FC236}">
              <a16:creationId xmlns:a16="http://schemas.microsoft.com/office/drawing/2014/main" id="{709ACA8C-A169-4D7D-B93E-12736F01D125}"/>
            </a:ext>
          </a:extLst>
        </xdr:cNvPr>
        <xdr:cNvSpPr txBox="1"/>
      </xdr:nvSpPr>
      <xdr:spPr>
        <a:xfrm>
          <a:off x="68961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7</xdr:col>
      <xdr:colOff>447675</xdr:colOff>
      <xdr:row>0</xdr:row>
      <xdr:rowOff>0</xdr:rowOff>
    </xdr:from>
    <xdr:ext cx="1028700" cy="323850"/>
    <xdr:sp macro="" textlink="">
      <xdr:nvSpPr>
        <xdr:cNvPr id="11" name="Shape 11">
          <a:hlinkClick xmlns:r="http://schemas.openxmlformats.org/officeDocument/2006/relationships" r:id="rId9"/>
          <a:extLst>
            <a:ext uri="{FF2B5EF4-FFF2-40B4-BE49-F238E27FC236}">
              <a16:creationId xmlns:a16="http://schemas.microsoft.com/office/drawing/2014/main" id="{313ACA0C-49A3-4E75-BE7C-17D211C7D800}"/>
            </a:ext>
            <a:ext uri="{147F2762-F138-4A5C-976F-8EAC2B608ADB}">
              <a16:predDERef xmlns:a16="http://schemas.microsoft.com/office/drawing/2014/main" pred="{00000000-0008-0000-0000-00000A000000}"/>
            </a:ext>
          </a:extLst>
        </xdr:cNvPr>
        <xdr:cNvSpPr txBox="1"/>
      </xdr:nvSpPr>
      <xdr:spPr>
        <a:xfrm>
          <a:off x="7829550" y="0"/>
          <a:ext cx="10287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9</xdr:col>
      <xdr:colOff>371475</xdr:colOff>
      <xdr:row>0</xdr:row>
      <xdr:rowOff>0</xdr:rowOff>
    </xdr:from>
    <xdr:ext cx="1085850" cy="323850"/>
    <xdr:sp macro="" textlink="">
      <xdr:nvSpPr>
        <xdr:cNvPr id="12" name="Shape 12">
          <a:hlinkClick xmlns:r="http://schemas.openxmlformats.org/officeDocument/2006/relationships" r:id="rId10"/>
          <a:extLst>
            <a:ext uri="{FF2B5EF4-FFF2-40B4-BE49-F238E27FC236}">
              <a16:creationId xmlns:a16="http://schemas.microsoft.com/office/drawing/2014/main" id="{BF19DF0B-B43C-4A7E-8AE6-503E1C5B91EA}"/>
            </a:ext>
          </a:extLst>
        </xdr:cNvPr>
        <xdr:cNvSpPr txBox="1"/>
      </xdr:nvSpPr>
      <xdr:spPr>
        <a:xfrm>
          <a:off x="9934575" y="0"/>
          <a:ext cx="108585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8</xdr:col>
      <xdr:colOff>409575</xdr:colOff>
      <xdr:row>0</xdr:row>
      <xdr:rowOff>0</xdr:rowOff>
    </xdr:from>
    <xdr:ext cx="1104900" cy="323850"/>
    <xdr:sp macro="" textlink="">
      <xdr:nvSpPr>
        <xdr:cNvPr id="13" name="Shape 13">
          <a:hlinkClick xmlns:r="http://schemas.openxmlformats.org/officeDocument/2006/relationships" r:id="rId11"/>
          <a:extLst>
            <a:ext uri="{FF2B5EF4-FFF2-40B4-BE49-F238E27FC236}">
              <a16:creationId xmlns:a16="http://schemas.microsoft.com/office/drawing/2014/main" id="{1E31CF07-48DF-494E-91DF-418AFFA5BEFA}"/>
            </a:ext>
            <a:ext uri="{147F2762-F138-4A5C-976F-8EAC2B608ADB}">
              <a16:predDERef xmlns:a16="http://schemas.microsoft.com/office/drawing/2014/main" pred="{00000000-0008-0000-0000-00000C000000}"/>
            </a:ext>
          </a:extLst>
        </xdr:cNvPr>
        <xdr:cNvSpPr txBox="1"/>
      </xdr:nvSpPr>
      <xdr:spPr>
        <a:xfrm>
          <a:off x="8858250" y="0"/>
          <a:ext cx="11049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10</xdr:col>
      <xdr:colOff>504825</xdr:colOff>
      <xdr:row>0</xdr:row>
      <xdr:rowOff>0</xdr:rowOff>
    </xdr:from>
    <xdr:ext cx="762000" cy="323850"/>
    <xdr:sp macro="" textlink="">
      <xdr:nvSpPr>
        <xdr:cNvPr id="14" name="Shape 14">
          <a:hlinkClick xmlns:r="http://schemas.openxmlformats.org/officeDocument/2006/relationships" r:id="rId12"/>
          <a:extLst>
            <a:ext uri="{FF2B5EF4-FFF2-40B4-BE49-F238E27FC236}">
              <a16:creationId xmlns:a16="http://schemas.microsoft.com/office/drawing/2014/main" id="{4CC0F4D1-6821-4C27-93D4-6E799C5CBC01}"/>
            </a:ext>
          </a:extLst>
        </xdr:cNvPr>
        <xdr:cNvSpPr txBox="1"/>
      </xdr:nvSpPr>
      <xdr:spPr>
        <a:xfrm>
          <a:off x="11144250" y="0"/>
          <a:ext cx="7620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11</xdr:col>
      <xdr:colOff>238125</xdr:colOff>
      <xdr:row>0</xdr:row>
      <xdr:rowOff>0</xdr:rowOff>
    </xdr:from>
    <xdr:ext cx="2705100" cy="323850"/>
    <xdr:sp macro="" textlink="">
      <xdr:nvSpPr>
        <xdr:cNvPr id="15" name="Shape 15">
          <a:hlinkClick xmlns:r="http://schemas.openxmlformats.org/officeDocument/2006/relationships" r:id="rId13"/>
          <a:extLst>
            <a:ext uri="{FF2B5EF4-FFF2-40B4-BE49-F238E27FC236}">
              <a16:creationId xmlns:a16="http://schemas.microsoft.com/office/drawing/2014/main" id="{790A4F6A-24A9-4C8E-A4B7-E5B0272ED709}"/>
            </a:ext>
            <a:ext uri="{147F2762-F138-4A5C-976F-8EAC2B608ADB}">
              <a16:predDERef xmlns:a16="http://schemas.microsoft.com/office/drawing/2014/main" pred="{00000000-0008-0000-0000-00000E000000}"/>
            </a:ext>
          </a:extLst>
        </xdr:cNvPr>
        <xdr:cNvSpPr txBox="1"/>
      </xdr:nvSpPr>
      <xdr:spPr>
        <a:xfrm>
          <a:off x="11991975" y="0"/>
          <a:ext cx="27051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Projetos sociais - Fundação CSN</a:t>
          </a:r>
          <a:endParaRPr sz="1400"/>
        </a:p>
      </xdr:txBody>
    </xdr:sp>
    <xdr:clientData fLocksWithSheet="0"/>
  </xdr:oneCellAnchor>
  <xdr:twoCellAnchor>
    <xdr:from>
      <xdr:col>13</xdr:col>
      <xdr:colOff>390525</xdr:colOff>
      <xdr:row>0</xdr:row>
      <xdr:rowOff>0</xdr:rowOff>
    </xdr:from>
    <xdr:to>
      <xdr:col>15</xdr:col>
      <xdr:colOff>600075</xdr:colOff>
      <xdr:row>2</xdr:row>
      <xdr:rowOff>0</xdr:rowOff>
    </xdr:to>
    <xdr:sp macro="" textlink="">
      <xdr:nvSpPr>
        <xdr:cNvPr id="16" name="CaixaDeTexto 15">
          <a:hlinkClick xmlns:r="http://schemas.openxmlformats.org/officeDocument/2006/relationships" r:id="rId14"/>
          <a:extLst>
            <a:ext uri="{FF2B5EF4-FFF2-40B4-BE49-F238E27FC236}">
              <a16:creationId xmlns:a16="http://schemas.microsoft.com/office/drawing/2014/main" id="{A253D13A-E03B-432D-983F-B5492441A770}"/>
            </a:ext>
            <a:ext uri="{147F2762-F138-4A5C-976F-8EAC2B608ADB}">
              <a16:predDERef xmlns:a16="http://schemas.microsoft.com/office/drawing/2014/main" pred="{00000000-0008-0000-0000-000002000000}"/>
            </a:ext>
          </a:extLst>
        </xdr:cNvPr>
        <xdr:cNvSpPr txBox="1"/>
      </xdr:nvSpPr>
      <xdr:spPr>
        <a:xfrm>
          <a:off x="14382750" y="0"/>
          <a:ext cx="1733550" cy="323850"/>
        </a:xfrm>
        <a:prstGeom prst="rect">
          <a:avLst/>
        </a:prstGeom>
        <a:noFill/>
        <a:ln>
          <a:noFill/>
        </a:ln>
      </xdr:spPr>
      <xdr:txBody>
        <a:bodyPr spcFirstLastPara="1" wrap="square" lIns="91425" tIns="45700" rIns="91425" bIns="45700"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sym typeface="Verdana"/>
            </a:rPr>
            <a:t>Riscos</a:t>
          </a:r>
          <a:r>
            <a:rPr lang="en-US" sz="900" b="1" i="0" baseline="0">
              <a:solidFill>
                <a:srgbClr val="002A7E"/>
              </a:solidFill>
              <a:latin typeface="Verdana"/>
              <a:ea typeface="Verdana"/>
              <a:sym typeface="Verdana"/>
            </a:rPr>
            <a:t> e Oportunidades</a:t>
          </a:r>
          <a:endParaRPr sz="14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0</xdr:colOff>
      <xdr:row>0</xdr:row>
      <xdr:rowOff>0</xdr:rowOff>
    </xdr:from>
    <xdr:ext cx="609600" cy="323850"/>
    <xdr:sp macro="" textlink="">
      <xdr:nvSpPr>
        <xdr:cNvPr id="17" name="Shape 3">
          <a:hlinkClick xmlns:r="http://schemas.openxmlformats.org/officeDocument/2006/relationships" r:id="rId1"/>
          <a:extLst>
            <a:ext uri="{FF2B5EF4-FFF2-40B4-BE49-F238E27FC236}">
              <a16:creationId xmlns:a16="http://schemas.microsoft.com/office/drawing/2014/main" id="{586A851F-C902-4ED9-9CE1-2997972253AB}"/>
            </a:ext>
          </a:extLst>
        </xdr:cNvPr>
        <xdr:cNvSpPr txBox="1"/>
      </xdr:nvSpPr>
      <xdr:spPr>
        <a:xfrm>
          <a:off x="666750" y="0"/>
          <a:ext cx="6096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561975</xdr:colOff>
      <xdr:row>0</xdr:row>
      <xdr:rowOff>0</xdr:rowOff>
    </xdr:from>
    <xdr:ext cx="904875" cy="323850"/>
    <xdr:sp macro="" textlink="">
      <xdr:nvSpPr>
        <xdr:cNvPr id="18" name="Shape 4">
          <a:hlinkClick xmlns:r="http://schemas.openxmlformats.org/officeDocument/2006/relationships" r:id="rId2"/>
          <a:extLst>
            <a:ext uri="{FF2B5EF4-FFF2-40B4-BE49-F238E27FC236}">
              <a16:creationId xmlns:a16="http://schemas.microsoft.com/office/drawing/2014/main" id="{F3683602-33B5-4278-9601-1F725C7811A2}"/>
            </a:ext>
          </a:extLst>
        </xdr:cNvPr>
        <xdr:cNvSpPr txBox="1"/>
      </xdr:nvSpPr>
      <xdr:spPr>
        <a:xfrm>
          <a:off x="1228725" y="0"/>
          <a:ext cx="90487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Grupo CSN</a:t>
          </a:r>
          <a:endParaRPr sz="1400"/>
        </a:p>
      </xdr:txBody>
    </xdr:sp>
    <xdr:clientData fLocksWithSheet="0"/>
  </xdr:oneCellAnchor>
  <xdr:oneCellAnchor>
    <xdr:from>
      <xdr:col>2</xdr:col>
      <xdr:colOff>847725</xdr:colOff>
      <xdr:row>0</xdr:row>
      <xdr:rowOff>0</xdr:rowOff>
    </xdr:from>
    <xdr:ext cx="885825" cy="323850"/>
    <xdr:sp macro="" textlink="">
      <xdr:nvSpPr>
        <xdr:cNvPr id="19" name="Shape 5">
          <a:hlinkClick xmlns:r="http://schemas.openxmlformats.org/officeDocument/2006/relationships" r:id="rId3"/>
          <a:extLst>
            <a:ext uri="{FF2B5EF4-FFF2-40B4-BE49-F238E27FC236}">
              <a16:creationId xmlns:a16="http://schemas.microsoft.com/office/drawing/2014/main" id="{0E0B0A6C-C841-41B5-914B-57E4B14C564A}"/>
            </a:ext>
          </a:extLst>
        </xdr:cNvPr>
        <xdr:cNvSpPr txBox="1"/>
      </xdr:nvSpPr>
      <xdr:spPr>
        <a:xfrm>
          <a:off x="21812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Siderurgia</a:t>
          </a:r>
          <a:endParaRPr sz="1400"/>
        </a:p>
      </xdr:txBody>
    </xdr:sp>
    <xdr:clientData fLocksWithSheet="0"/>
  </xdr:oneCellAnchor>
  <xdr:oneCellAnchor>
    <xdr:from>
      <xdr:col>3</xdr:col>
      <xdr:colOff>809625</xdr:colOff>
      <xdr:row>0</xdr:row>
      <xdr:rowOff>0</xdr:rowOff>
    </xdr:from>
    <xdr:ext cx="885825" cy="323850"/>
    <xdr:sp macro="" textlink="">
      <xdr:nvSpPr>
        <xdr:cNvPr id="20" name="Shape 6">
          <a:hlinkClick xmlns:r="http://schemas.openxmlformats.org/officeDocument/2006/relationships" r:id="rId4"/>
          <a:extLst>
            <a:ext uri="{FF2B5EF4-FFF2-40B4-BE49-F238E27FC236}">
              <a16:creationId xmlns:a16="http://schemas.microsoft.com/office/drawing/2014/main" id="{1B9BC81E-7354-4B64-8A98-AD635EBA255D}"/>
            </a:ext>
          </a:extLst>
        </xdr:cNvPr>
        <xdr:cNvSpPr txBox="1"/>
      </xdr:nvSpPr>
      <xdr:spPr>
        <a:xfrm>
          <a:off x="31242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4</xdr:col>
      <xdr:colOff>495300</xdr:colOff>
      <xdr:row>0</xdr:row>
      <xdr:rowOff>0</xdr:rowOff>
    </xdr:from>
    <xdr:ext cx="885825" cy="323850"/>
    <xdr:sp macro="" textlink="">
      <xdr:nvSpPr>
        <xdr:cNvPr id="21" name="Shape 7">
          <a:hlinkClick xmlns:r="http://schemas.openxmlformats.org/officeDocument/2006/relationships" r:id="rId5"/>
          <a:extLst>
            <a:ext uri="{FF2B5EF4-FFF2-40B4-BE49-F238E27FC236}">
              <a16:creationId xmlns:a16="http://schemas.microsoft.com/office/drawing/2014/main" id="{21A57476-EDA7-42E3-97D2-A9D225760C18}"/>
            </a:ext>
          </a:extLst>
        </xdr:cNvPr>
        <xdr:cNvSpPr txBox="1"/>
      </xdr:nvSpPr>
      <xdr:spPr>
        <a:xfrm>
          <a:off x="40671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Cimentos</a:t>
          </a:r>
          <a:endParaRPr sz="1400"/>
        </a:p>
      </xdr:txBody>
    </xdr:sp>
    <xdr:clientData fLocksWithSheet="0"/>
  </xdr:oneCellAnchor>
  <xdr:oneCellAnchor>
    <xdr:from>
      <xdr:col>5</xdr:col>
      <xdr:colOff>171450</xdr:colOff>
      <xdr:row>0</xdr:row>
      <xdr:rowOff>0</xdr:rowOff>
    </xdr:from>
    <xdr:ext cx="885825" cy="323850"/>
    <xdr:sp macro="" textlink="">
      <xdr:nvSpPr>
        <xdr:cNvPr id="22" name="Shape 8">
          <a:hlinkClick xmlns:r="http://schemas.openxmlformats.org/officeDocument/2006/relationships" r:id="rId6"/>
          <a:extLst>
            <a:ext uri="{FF2B5EF4-FFF2-40B4-BE49-F238E27FC236}">
              <a16:creationId xmlns:a16="http://schemas.microsoft.com/office/drawing/2014/main" id="{B2459770-2B48-4C6D-AB63-9C646C441FB5}"/>
            </a:ext>
          </a:extLst>
        </xdr:cNvPr>
        <xdr:cNvSpPr txBox="1"/>
      </xdr:nvSpPr>
      <xdr:spPr>
        <a:xfrm>
          <a:off x="50101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Logística</a:t>
          </a:r>
          <a:endParaRPr sz="1400"/>
        </a:p>
      </xdr:txBody>
    </xdr:sp>
    <xdr:clientData fLocksWithSheet="0"/>
  </xdr:oneCellAnchor>
  <xdr:oneCellAnchor>
    <xdr:from>
      <xdr:col>6</xdr:col>
      <xdr:colOff>133350</xdr:colOff>
      <xdr:row>0</xdr:row>
      <xdr:rowOff>0</xdr:rowOff>
    </xdr:from>
    <xdr:ext cx="885825" cy="323850"/>
    <xdr:sp macro="" textlink="">
      <xdr:nvSpPr>
        <xdr:cNvPr id="23" name="Shape 9">
          <a:hlinkClick xmlns:r="http://schemas.openxmlformats.org/officeDocument/2006/relationships" r:id="rId7"/>
          <a:extLst>
            <a:ext uri="{FF2B5EF4-FFF2-40B4-BE49-F238E27FC236}">
              <a16:creationId xmlns:a16="http://schemas.microsoft.com/office/drawing/2014/main" id="{C22AB0A6-1B71-4401-BB5D-25ED04734510}"/>
            </a:ext>
          </a:extLst>
        </xdr:cNvPr>
        <xdr:cNvSpPr txBox="1"/>
      </xdr:nvSpPr>
      <xdr:spPr>
        <a:xfrm>
          <a:off x="59531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Energia</a:t>
          </a:r>
          <a:endParaRPr sz="1400"/>
        </a:p>
      </xdr:txBody>
    </xdr:sp>
    <xdr:clientData fLocksWithSheet="0"/>
  </xdr:oneCellAnchor>
  <xdr:oneCellAnchor>
    <xdr:from>
      <xdr:col>7</xdr:col>
      <xdr:colOff>38100</xdr:colOff>
      <xdr:row>0</xdr:row>
      <xdr:rowOff>0</xdr:rowOff>
    </xdr:from>
    <xdr:ext cx="885825" cy="323850"/>
    <xdr:sp macro="" textlink="">
      <xdr:nvSpPr>
        <xdr:cNvPr id="24" name="Shape 10">
          <a:hlinkClick xmlns:r="http://schemas.openxmlformats.org/officeDocument/2006/relationships" r:id="rId8"/>
          <a:extLst>
            <a:ext uri="{FF2B5EF4-FFF2-40B4-BE49-F238E27FC236}">
              <a16:creationId xmlns:a16="http://schemas.microsoft.com/office/drawing/2014/main" id="{5FD460C2-338E-4986-A8E8-A6FEFC0C645D}"/>
            </a:ext>
          </a:extLst>
        </xdr:cNvPr>
        <xdr:cNvSpPr txBox="1"/>
      </xdr:nvSpPr>
      <xdr:spPr>
        <a:xfrm>
          <a:off x="68961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7</xdr:col>
      <xdr:colOff>971550</xdr:colOff>
      <xdr:row>0</xdr:row>
      <xdr:rowOff>0</xdr:rowOff>
    </xdr:from>
    <xdr:ext cx="1028700" cy="323850"/>
    <xdr:sp macro="" textlink="">
      <xdr:nvSpPr>
        <xdr:cNvPr id="25" name="Shape 11">
          <a:hlinkClick xmlns:r="http://schemas.openxmlformats.org/officeDocument/2006/relationships" r:id="rId9"/>
          <a:extLst>
            <a:ext uri="{FF2B5EF4-FFF2-40B4-BE49-F238E27FC236}">
              <a16:creationId xmlns:a16="http://schemas.microsoft.com/office/drawing/2014/main" id="{42E5F5AC-1FD0-4022-AEF7-4C4D3EF00454}"/>
            </a:ext>
            <a:ext uri="{147F2762-F138-4A5C-976F-8EAC2B608ADB}">
              <a16:predDERef xmlns:a16="http://schemas.microsoft.com/office/drawing/2014/main" pred="{00000000-0008-0000-0000-00000A000000}"/>
            </a:ext>
          </a:extLst>
        </xdr:cNvPr>
        <xdr:cNvSpPr txBox="1"/>
      </xdr:nvSpPr>
      <xdr:spPr>
        <a:xfrm>
          <a:off x="7829550" y="0"/>
          <a:ext cx="10287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9</xdr:col>
      <xdr:colOff>685800</xdr:colOff>
      <xdr:row>0</xdr:row>
      <xdr:rowOff>0</xdr:rowOff>
    </xdr:from>
    <xdr:ext cx="1085850" cy="323850"/>
    <xdr:sp macro="" textlink="">
      <xdr:nvSpPr>
        <xdr:cNvPr id="26" name="Shape 12">
          <a:hlinkClick xmlns:r="http://schemas.openxmlformats.org/officeDocument/2006/relationships" r:id="rId10"/>
          <a:extLst>
            <a:ext uri="{FF2B5EF4-FFF2-40B4-BE49-F238E27FC236}">
              <a16:creationId xmlns:a16="http://schemas.microsoft.com/office/drawing/2014/main" id="{A2E1ED34-EB60-448F-9741-B8E0388D66E4}"/>
            </a:ext>
          </a:extLst>
        </xdr:cNvPr>
        <xdr:cNvSpPr txBox="1"/>
      </xdr:nvSpPr>
      <xdr:spPr>
        <a:xfrm>
          <a:off x="9934575" y="0"/>
          <a:ext cx="108585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8</xdr:col>
      <xdr:colOff>733425</xdr:colOff>
      <xdr:row>0</xdr:row>
      <xdr:rowOff>0</xdr:rowOff>
    </xdr:from>
    <xdr:ext cx="1104900" cy="323850"/>
    <xdr:sp macro="" textlink="">
      <xdr:nvSpPr>
        <xdr:cNvPr id="27" name="Shape 13">
          <a:hlinkClick xmlns:r="http://schemas.openxmlformats.org/officeDocument/2006/relationships" r:id="rId11"/>
          <a:extLst>
            <a:ext uri="{FF2B5EF4-FFF2-40B4-BE49-F238E27FC236}">
              <a16:creationId xmlns:a16="http://schemas.microsoft.com/office/drawing/2014/main" id="{18384EA2-D675-4CC3-BE3D-2096E9D426BD}"/>
            </a:ext>
            <a:ext uri="{147F2762-F138-4A5C-976F-8EAC2B608ADB}">
              <a16:predDERef xmlns:a16="http://schemas.microsoft.com/office/drawing/2014/main" pred="{00000000-0008-0000-0000-00000C000000}"/>
            </a:ext>
          </a:extLst>
        </xdr:cNvPr>
        <xdr:cNvSpPr txBox="1"/>
      </xdr:nvSpPr>
      <xdr:spPr>
        <a:xfrm>
          <a:off x="8858250" y="0"/>
          <a:ext cx="11049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10</xdr:col>
      <xdr:colOff>647700</xdr:colOff>
      <xdr:row>0</xdr:row>
      <xdr:rowOff>0</xdr:rowOff>
    </xdr:from>
    <xdr:ext cx="762000" cy="323850"/>
    <xdr:sp macro="" textlink="">
      <xdr:nvSpPr>
        <xdr:cNvPr id="28" name="Shape 14">
          <a:hlinkClick xmlns:r="http://schemas.openxmlformats.org/officeDocument/2006/relationships" r:id="rId12"/>
          <a:extLst>
            <a:ext uri="{FF2B5EF4-FFF2-40B4-BE49-F238E27FC236}">
              <a16:creationId xmlns:a16="http://schemas.microsoft.com/office/drawing/2014/main" id="{4A686E2B-5F5B-4A64-843B-9A16658B1E34}"/>
            </a:ext>
          </a:extLst>
        </xdr:cNvPr>
        <xdr:cNvSpPr txBox="1"/>
      </xdr:nvSpPr>
      <xdr:spPr>
        <a:xfrm>
          <a:off x="11144250" y="0"/>
          <a:ext cx="7620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11</xdr:col>
      <xdr:colOff>228600</xdr:colOff>
      <xdr:row>0</xdr:row>
      <xdr:rowOff>0</xdr:rowOff>
    </xdr:from>
    <xdr:ext cx="2705100" cy="323850"/>
    <xdr:sp macro="" textlink="">
      <xdr:nvSpPr>
        <xdr:cNvPr id="29" name="Shape 15">
          <a:hlinkClick xmlns:r="http://schemas.openxmlformats.org/officeDocument/2006/relationships" r:id="rId13"/>
          <a:extLst>
            <a:ext uri="{FF2B5EF4-FFF2-40B4-BE49-F238E27FC236}">
              <a16:creationId xmlns:a16="http://schemas.microsoft.com/office/drawing/2014/main" id="{3E62E643-074E-43AC-966F-540901CC612E}"/>
            </a:ext>
            <a:ext uri="{147F2762-F138-4A5C-976F-8EAC2B608ADB}">
              <a16:predDERef xmlns:a16="http://schemas.microsoft.com/office/drawing/2014/main" pred="{00000000-0008-0000-0000-00000E000000}"/>
            </a:ext>
          </a:extLst>
        </xdr:cNvPr>
        <xdr:cNvSpPr txBox="1"/>
      </xdr:nvSpPr>
      <xdr:spPr>
        <a:xfrm>
          <a:off x="11991975" y="0"/>
          <a:ext cx="27051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Projetos sociais - Fundação CSN</a:t>
          </a:r>
          <a:endParaRPr sz="1400"/>
        </a:p>
      </xdr:txBody>
    </xdr:sp>
    <xdr:clientData fLocksWithSheet="0"/>
  </xdr:oneCellAnchor>
  <xdr:twoCellAnchor>
    <xdr:from>
      <xdr:col>13</xdr:col>
      <xdr:colOff>180975</xdr:colOff>
      <xdr:row>0</xdr:row>
      <xdr:rowOff>0</xdr:rowOff>
    </xdr:from>
    <xdr:to>
      <xdr:col>15</xdr:col>
      <xdr:colOff>142875</xdr:colOff>
      <xdr:row>2</xdr:row>
      <xdr:rowOff>0</xdr:rowOff>
    </xdr:to>
    <xdr:sp macro="" textlink="">
      <xdr:nvSpPr>
        <xdr:cNvPr id="30" name="CaixaDeTexto 15">
          <a:hlinkClick xmlns:r="http://schemas.openxmlformats.org/officeDocument/2006/relationships" r:id="rId14"/>
          <a:extLst>
            <a:ext uri="{FF2B5EF4-FFF2-40B4-BE49-F238E27FC236}">
              <a16:creationId xmlns:a16="http://schemas.microsoft.com/office/drawing/2014/main" id="{49781C6E-022E-43DE-94AF-E6FB0B1A850B}"/>
            </a:ext>
            <a:ext uri="{147F2762-F138-4A5C-976F-8EAC2B608ADB}">
              <a16:predDERef xmlns:a16="http://schemas.microsoft.com/office/drawing/2014/main" pred="{00000000-0008-0000-0000-000002000000}"/>
            </a:ext>
          </a:extLst>
        </xdr:cNvPr>
        <xdr:cNvSpPr txBox="1"/>
      </xdr:nvSpPr>
      <xdr:spPr>
        <a:xfrm>
          <a:off x="14382750" y="0"/>
          <a:ext cx="1733550" cy="323850"/>
        </a:xfrm>
        <a:prstGeom prst="rect">
          <a:avLst/>
        </a:prstGeom>
        <a:noFill/>
        <a:ln>
          <a:noFill/>
        </a:ln>
      </xdr:spPr>
      <xdr:txBody>
        <a:bodyPr spcFirstLastPara="1" wrap="square" lIns="91425" tIns="45700" rIns="91425" bIns="45700"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sym typeface="Verdana"/>
            </a:rPr>
            <a:t>Riscos</a:t>
          </a:r>
          <a:r>
            <a:rPr lang="en-US" sz="900" b="1" i="0" baseline="0">
              <a:solidFill>
                <a:srgbClr val="002A7E"/>
              </a:solidFill>
              <a:latin typeface="Verdana"/>
              <a:ea typeface="Verdana"/>
              <a:sym typeface="Verdana"/>
            </a:rPr>
            <a:t> e Oportunidades</a:t>
          </a:r>
          <a:endParaRPr sz="14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0</xdr:colOff>
      <xdr:row>0</xdr:row>
      <xdr:rowOff>0</xdr:rowOff>
    </xdr:from>
    <xdr:ext cx="609600" cy="323850"/>
    <xdr:sp macro="" textlink="">
      <xdr:nvSpPr>
        <xdr:cNvPr id="6" name="Shape 3">
          <a:hlinkClick xmlns:r="http://schemas.openxmlformats.org/officeDocument/2006/relationships" r:id="rId1"/>
          <a:extLst>
            <a:ext uri="{FF2B5EF4-FFF2-40B4-BE49-F238E27FC236}">
              <a16:creationId xmlns:a16="http://schemas.microsoft.com/office/drawing/2014/main" id="{831C25E5-C913-477D-9EC7-DB0AA7033F18}"/>
            </a:ext>
          </a:extLst>
        </xdr:cNvPr>
        <xdr:cNvSpPr txBox="1"/>
      </xdr:nvSpPr>
      <xdr:spPr>
        <a:xfrm>
          <a:off x="666750" y="0"/>
          <a:ext cx="6096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561975</xdr:colOff>
      <xdr:row>0</xdr:row>
      <xdr:rowOff>0</xdr:rowOff>
    </xdr:from>
    <xdr:ext cx="904875" cy="323850"/>
    <xdr:sp macro="" textlink="">
      <xdr:nvSpPr>
        <xdr:cNvPr id="8" name="Shape 4">
          <a:hlinkClick xmlns:r="http://schemas.openxmlformats.org/officeDocument/2006/relationships" r:id="rId2"/>
          <a:extLst>
            <a:ext uri="{FF2B5EF4-FFF2-40B4-BE49-F238E27FC236}">
              <a16:creationId xmlns:a16="http://schemas.microsoft.com/office/drawing/2014/main" id="{F15F27F8-0714-4F9E-A170-2180BBD8678A}"/>
            </a:ext>
          </a:extLst>
        </xdr:cNvPr>
        <xdr:cNvSpPr txBox="1"/>
      </xdr:nvSpPr>
      <xdr:spPr>
        <a:xfrm>
          <a:off x="1228725" y="0"/>
          <a:ext cx="90487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Grupo CSN</a:t>
          </a:r>
          <a:endParaRPr sz="1400"/>
        </a:p>
      </xdr:txBody>
    </xdr:sp>
    <xdr:clientData fLocksWithSheet="0"/>
  </xdr:oneCellAnchor>
  <xdr:oneCellAnchor>
    <xdr:from>
      <xdr:col>2</xdr:col>
      <xdr:colOff>847725</xdr:colOff>
      <xdr:row>0</xdr:row>
      <xdr:rowOff>0</xdr:rowOff>
    </xdr:from>
    <xdr:ext cx="885825" cy="323850"/>
    <xdr:sp macro="" textlink="">
      <xdr:nvSpPr>
        <xdr:cNvPr id="9" name="Shape 5">
          <a:hlinkClick xmlns:r="http://schemas.openxmlformats.org/officeDocument/2006/relationships" r:id="rId3"/>
          <a:extLst>
            <a:ext uri="{FF2B5EF4-FFF2-40B4-BE49-F238E27FC236}">
              <a16:creationId xmlns:a16="http://schemas.microsoft.com/office/drawing/2014/main" id="{11251CDE-E228-497C-911A-C9681698030A}"/>
            </a:ext>
          </a:extLst>
        </xdr:cNvPr>
        <xdr:cNvSpPr txBox="1"/>
      </xdr:nvSpPr>
      <xdr:spPr>
        <a:xfrm>
          <a:off x="21812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Siderurgia</a:t>
          </a:r>
          <a:endParaRPr sz="1400"/>
        </a:p>
      </xdr:txBody>
    </xdr:sp>
    <xdr:clientData fLocksWithSheet="0"/>
  </xdr:oneCellAnchor>
  <xdr:oneCellAnchor>
    <xdr:from>
      <xdr:col>3</xdr:col>
      <xdr:colOff>809625</xdr:colOff>
      <xdr:row>0</xdr:row>
      <xdr:rowOff>0</xdr:rowOff>
    </xdr:from>
    <xdr:ext cx="885825" cy="323850"/>
    <xdr:sp macro="" textlink="">
      <xdr:nvSpPr>
        <xdr:cNvPr id="10" name="Shape 6">
          <a:hlinkClick xmlns:r="http://schemas.openxmlformats.org/officeDocument/2006/relationships" r:id="rId4"/>
          <a:extLst>
            <a:ext uri="{FF2B5EF4-FFF2-40B4-BE49-F238E27FC236}">
              <a16:creationId xmlns:a16="http://schemas.microsoft.com/office/drawing/2014/main" id="{8336E203-A5EF-418B-AE7B-088C4FECE1BA}"/>
            </a:ext>
          </a:extLst>
        </xdr:cNvPr>
        <xdr:cNvSpPr txBox="1"/>
      </xdr:nvSpPr>
      <xdr:spPr>
        <a:xfrm>
          <a:off x="31242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4</xdr:col>
      <xdr:colOff>771525</xdr:colOff>
      <xdr:row>0</xdr:row>
      <xdr:rowOff>0</xdr:rowOff>
    </xdr:from>
    <xdr:ext cx="885825" cy="323850"/>
    <xdr:sp macro="" textlink="">
      <xdr:nvSpPr>
        <xdr:cNvPr id="11" name="Shape 7">
          <a:hlinkClick xmlns:r="http://schemas.openxmlformats.org/officeDocument/2006/relationships" r:id="rId5"/>
          <a:extLst>
            <a:ext uri="{FF2B5EF4-FFF2-40B4-BE49-F238E27FC236}">
              <a16:creationId xmlns:a16="http://schemas.microsoft.com/office/drawing/2014/main" id="{7ED3B8D0-863F-428D-A4D7-90BE555667DA}"/>
            </a:ext>
          </a:extLst>
        </xdr:cNvPr>
        <xdr:cNvSpPr txBox="1"/>
      </xdr:nvSpPr>
      <xdr:spPr>
        <a:xfrm>
          <a:off x="40671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Cimentos</a:t>
          </a:r>
          <a:endParaRPr sz="1400"/>
        </a:p>
      </xdr:txBody>
    </xdr:sp>
    <xdr:clientData fLocksWithSheet="0"/>
  </xdr:oneCellAnchor>
  <xdr:oneCellAnchor>
    <xdr:from>
      <xdr:col>5</xdr:col>
      <xdr:colOff>733425</xdr:colOff>
      <xdr:row>0</xdr:row>
      <xdr:rowOff>0</xdr:rowOff>
    </xdr:from>
    <xdr:ext cx="885825" cy="323850"/>
    <xdr:sp macro="" textlink="">
      <xdr:nvSpPr>
        <xdr:cNvPr id="12" name="Shape 8">
          <a:hlinkClick xmlns:r="http://schemas.openxmlformats.org/officeDocument/2006/relationships" r:id="rId6"/>
          <a:extLst>
            <a:ext uri="{FF2B5EF4-FFF2-40B4-BE49-F238E27FC236}">
              <a16:creationId xmlns:a16="http://schemas.microsoft.com/office/drawing/2014/main" id="{91DE5788-93E8-4CC8-B455-A8CAE47C6140}"/>
            </a:ext>
          </a:extLst>
        </xdr:cNvPr>
        <xdr:cNvSpPr txBox="1"/>
      </xdr:nvSpPr>
      <xdr:spPr>
        <a:xfrm>
          <a:off x="50101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Logística</a:t>
          </a:r>
          <a:endParaRPr sz="1400"/>
        </a:p>
      </xdr:txBody>
    </xdr:sp>
    <xdr:clientData fLocksWithSheet="0"/>
  </xdr:oneCellAnchor>
  <xdr:oneCellAnchor>
    <xdr:from>
      <xdr:col>6</xdr:col>
      <xdr:colOff>695325</xdr:colOff>
      <xdr:row>0</xdr:row>
      <xdr:rowOff>0</xdr:rowOff>
    </xdr:from>
    <xdr:ext cx="885825" cy="323850"/>
    <xdr:sp macro="" textlink="">
      <xdr:nvSpPr>
        <xdr:cNvPr id="13" name="Shape 9">
          <a:hlinkClick xmlns:r="http://schemas.openxmlformats.org/officeDocument/2006/relationships" r:id="rId7"/>
          <a:extLst>
            <a:ext uri="{FF2B5EF4-FFF2-40B4-BE49-F238E27FC236}">
              <a16:creationId xmlns:a16="http://schemas.microsoft.com/office/drawing/2014/main" id="{371E9DF2-DDE0-43CE-BA23-84895BD4D56B}"/>
            </a:ext>
          </a:extLst>
        </xdr:cNvPr>
        <xdr:cNvSpPr txBox="1"/>
      </xdr:nvSpPr>
      <xdr:spPr>
        <a:xfrm>
          <a:off x="59531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Energia</a:t>
          </a:r>
          <a:endParaRPr sz="1400"/>
        </a:p>
      </xdr:txBody>
    </xdr:sp>
    <xdr:clientData fLocksWithSheet="0"/>
  </xdr:oneCellAnchor>
  <xdr:oneCellAnchor>
    <xdr:from>
      <xdr:col>7</xdr:col>
      <xdr:colOff>657225</xdr:colOff>
      <xdr:row>0</xdr:row>
      <xdr:rowOff>0</xdr:rowOff>
    </xdr:from>
    <xdr:ext cx="885825" cy="323850"/>
    <xdr:sp macro="" textlink="">
      <xdr:nvSpPr>
        <xdr:cNvPr id="14" name="Shape 10">
          <a:hlinkClick xmlns:r="http://schemas.openxmlformats.org/officeDocument/2006/relationships" r:id="rId8"/>
          <a:extLst>
            <a:ext uri="{FF2B5EF4-FFF2-40B4-BE49-F238E27FC236}">
              <a16:creationId xmlns:a16="http://schemas.microsoft.com/office/drawing/2014/main" id="{F966B176-ADFC-43DD-B627-F8EE914DBB9E}"/>
            </a:ext>
          </a:extLst>
        </xdr:cNvPr>
        <xdr:cNvSpPr txBox="1"/>
      </xdr:nvSpPr>
      <xdr:spPr>
        <a:xfrm>
          <a:off x="68961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8</xdr:col>
      <xdr:colOff>514350</xdr:colOff>
      <xdr:row>0</xdr:row>
      <xdr:rowOff>0</xdr:rowOff>
    </xdr:from>
    <xdr:ext cx="1028700" cy="323850"/>
    <xdr:sp macro="" textlink="">
      <xdr:nvSpPr>
        <xdr:cNvPr id="15" name="Shape 11">
          <a:hlinkClick xmlns:r="http://schemas.openxmlformats.org/officeDocument/2006/relationships" r:id="rId9"/>
          <a:extLst>
            <a:ext uri="{FF2B5EF4-FFF2-40B4-BE49-F238E27FC236}">
              <a16:creationId xmlns:a16="http://schemas.microsoft.com/office/drawing/2014/main" id="{D6DEB9D7-6DD1-4383-8299-F50C473D9EC6}"/>
            </a:ext>
            <a:ext uri="{147F2762-F138-4A5C-976F-8EAC2B608ADB}">
              <a16:predDERef xmlns:a16="http://schemas.microsoft.com/office/drawing/2014/main" pred="{00000000-0008-0000-0000-00000A000000}"/>
            </a:ext>
          </a:extLst>
        </xdr:cNvPr>
        <xdr:cNvSpPr txBox="1"/>
      </xdr:nvSpPr>
      <xdr:spPr>
        <a:xfrm>
          <a:off x="7829550" y="0"/>
          <a:ext cx="10287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10</xdr:col>
      <xdr:colOff>514350</xdr:colOff>
      <xdr:row>0</xdr:row>
      <xdr:rowOff>0</xdr:rowOff>
    </xdr:from>
    <xdr:ext cx="1085850" cy="323850"/>
    <xdr:sp macro="" textlink="">
      <xdr:nvSpPr>
        <xdr:cNvPr id="16" name="Shape 12">
          <a:hlinkClick xmlns:r="http://schemas.openxmlformats.org/officeDocument/2006/relationships" r:id="rId10"/>
          <a:extLst>
            <a:ext uri="{FF2B5EF4-FFF2-40B4-BE49-F238E27FC236}">
              <a16:creationId xmlns:a16="http://schemas.microsoft.com/office/drawing/2014/main" id="{373F172C-3126-4CDF-8EFC-169BE973FE7D}"/>
            </a:ext>
          </a:extLst>
        </xdr:cNvPr>
        <xdr:cNvSpPr txBox="1"/>
      </xdr:nvSpPr>
      <xdr:spPr>
        <a:xfrm>
          <a:off x="9934575" y="0"/>
          <a:ext cx="108585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9</xdr:col>
      <xdr:colOff>419100</xdr:colOff>
      <xdr:row>0</xdr:row>
      <xdr:rowOff>0</xdr:rowOff>
    </xdr:from>
    <xdr:ext cx="1104900" cy="323850"/>
    <xdr:sp macro="" textlink="">
      <xdr:nvSpPr>
        <xdr:cNvPr id="17" name="Shape 13">
          <a:hlinkClick xmlns:r="http://schemas.openxmlformats.org/officeDocument/2006/relationships" r:id="rId11"/>
          <a:extLst>
            <a:ext uri="{FF2B5EF4-FFF2-40B4-BE49-F238E27FC236}">
              <a16:creationId xmlns:a16="http://schemas.microsoft.com/office/drawing/2014/main" id="{E80BCF56-3B77-4F07-BF91-195FF44D8AE7}"/>
            </a:ext>
            <a:ext uri="{147F2762-F138-4A5C-976F-8EAC2B608ADB}">
              <a16:predDERef xmlns:a16="http://schemas.microsoft.com/office/drawing/2014/main" pred="{00000000-0008-0000-0000-00000C000000}"/>
            </a:ext>
          </a:extLst>
        </xdr:cNvPr>
        <xdr:cNvSpPr txBox="1"/>
      </xdr:nvSpPr>
      <xdr:spPr>
        <a:xfrm>
          <a:off x="8858250" y="0"/>
          <a:ext cx="11049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11</xdr:col>
      <xdr:colOff>657225</xdr:colOff>
      <xdr:row>0</xdr:row>
      <xdr:rowOff>0</xdr:rowOff>
    </xdr:from>
    <xdr:ext cx="762000" cy="323850"/>
    <xdr:sp macro="" textlink="">
      <xdr:nvSpPr>
        <xdr:cNvPr id="18" name="Shape 14">
          <a:hlinkClick xmlns:r="http://schemas.openxmlformats.org/officeDocument/2006/relationships" r:id="rId12"/>
          <a:extLst>
            <a:ext uri="{FF2B5EF4-FFF2-40B4-BE49-F238E27FC236}">
              <a16:creationId xmlns:a16="http://schemas.microsoft.com/office/drawing/2014/main" id="{3CF7D01E-55E4-4EEC-B843-7C4A31800FB1}"/>
            </a:ext>
          </a:extLst>
        </xdr:cNvPr>
        <xdr:cNvSpPr txBox="1"/>
      </xdr:nvSpPr>
      <xdr:spPr>
        <a:xfrm>
          <a:off x="11144250" y="0"/>
          <a:ext cx="7620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12</xdr:col>
      <xdr:colOff>523875</xdr:colOff>
      <xdr:row>0</xdr:row>
      <xdr:rowOff>0</xdr:rowOff>
    </xdr:from>
    <xdr:ext cx="2705100" cy="323850"/>
    <xdr:sp macro="" textlink="">
      <xdr:nvSpPr>
        <xdr:cNvPr id="19" name="Shape 15">
          <a:hlinkClick xmlns:r="http://schemas.openxmlformats.org/officeDocument/2006/relationships" r:id="rId13"/>
          <a:extLst>
            <a:ext uri="{FF2B5EF4-FFF2-40B4-BE49-F238E27FC236}">
              <a16:creationId xmlns:a16="http://schemas.microsoft.com/office/drawing/2014/main" id="{ECA051F8-CC68-4309-9E8C-1FD411FDC066}"/>
            </a:ext>
            <a:ext uri="{147F2762-F138-4A5C-976F-8EAC2B608ADB}">
              <a16:predDERef xmlns:a16="http://schemas.microsoft.com/office/drawing/2014/main" pred="{00000000-0008-0000-0000-00000E000000}"/>
            </a:ext>
          </a:extLst>
        </xdr:cNvPr>
        <xdr:cNvSpPr txBox="1"/>
      </xdr:nvSpPr>
      <xdr:spPr>
        <a:xfrm>
          <a:off x="11991975" y="0"/>
          <a:ext cx="27051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Projetos sociais - Fundação CSN</a:t>
          </a:r>
          <a:endParaRPr sz="1400"/>
        </a:p>
      </xdr:txBody>
    </xdr:sp>
    <xdr:clientData fLocksWithSheet="0"/>
  </xdr:oneCellAnchor>
  <xdr:twoCellAnchor>
    <xdr:from>
      <xdr:col>14</xdr:col>
      <xdr:colOff>866775</xdr:colOff>
      <xdr:row>0</xdr:row>
      <xdr:rowOff>0</xdr:rowOff>
    </xdr:from>
    <xdr:to>
      <xdr:col>16</xdr:col>
      <xdr:colOff>638175</xdr:colOff>
      <xdr:row>2</xdr:row>
      <xdr:rowOff>0</xdr:rowOff>
    </xdr:to>
    <xdr:sp macro="" textlink="">
      <xdr:nvSpPr>
        <xdr:cNvPr id="20" name="CaixaDeTexto 15">
          <a:hlinkClick xmlns:r="http://schemas.openxmlformats.org/officeDocument/2006/relationships" r:id="rId14"/>
          <a:extLst>
            <a:ext uri="{FF2B5EF4-FFF2-40B4-BE49-F238E27FC236}">
              <a16:creationId xmlns:a16="http://schemas.microsoft.com/office/drawing/2014/main" id="{EC03B5BA-8FA9-47D2-9E74-759C082084A1}"/>
            </a:ext>
            <a:ext uri="{147F2762-F138-4A5C-976F-8EAC2B608ADB}">
              <a16:predDERef xmlns:a16="http://schemas.microsoft.com/office/drawing/2014/main" pred="{00000000-0008-0000-0000-000002000000}"/>
            </a:ext>
          </a:extLst>
        </xdr:cNvPr>
        <xdr:cNvSpPr txBox="1"/>
      </xdr:nvSpPr>
      <xdr:spPr>
        <a:xfrm>
          <a:off x="14382750" y="0"/>
          <a:ext cx="1733550" cy="323850"/>
        </a:xfrm>
        <a:prstGeom prst="rect">
          <a:avLst/>
        </a:prstGeom>
        <a:noFill/>
        <a:ln>
          <a:noFill/>
        </a:ln>
      </xdr:spPr>
      <xdr:txBody>
        <a:bodyPr spcFirstLastPara="1" wrap="square" lIns="91425" tIns="45700" rIns="91425" bIns="45700"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sym typeface="Verdana"/>
            </a:rPr>
            <a:t>Riscos</a:t>
          </a:r>
          <a:r>
            <a:rPr lang="en-US" sz="900" b="1" i="0" baseline="0">
              <a:solidFill>
                <a:srgbClr val="002A7E"/>
              </a:solidFill>
              <a:latin typeface="Verdana"/>
              <a:ea typeface="Verdana"/>
              <a:sym typeface="Verdana"/>
            </a:rPr>
            <a:t> e Oportunidades</a:t>
          </a:r>
          <a:endParaRPr sz="1400"/>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0</xdr:colOff>
      <xdr:row>0</xdr:row>
      <xdr:rowOff>0</xdr:rowOff>
    </xdr:from>
    <xdr:ext cx="609600" cy="323850"/>
    <xdr:sp macro="" textlink="">
      <xdr:nvSpPr>
        <xdr:cNvPr id="5" name="Shape 3">
          <a:hlinkClick xmlns:r="http://schemas.openxmlformats.org/officeDocument/2006/relationships" r:id="rId1"/>
          <a:extLst>
            <a:ext uri="{FF2B5EF4-FFF2-40B4-BE49-F238E27FC236}">
              <a16:creationId xmlns:a16="http://schemas.microsoft.com/office/drawing/2014/main" id="{21133493-2E66-4694-9942-C0C2FA50F765}"/>
            </a:ext>
          </a:extLst>
        </xdr:cNvPr>
        <xdr:cNvSpPr txBox="1"/>
      </xdr:nvSpPr>
      <xdr:spPr>
        <a:xfrm>
          <a:off x="666750" y="0"/>
          <a:ext cx="6096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561975</xdr:colOff>
      <xdr:row>0</xdr:row>
      <xdr:rowOff>0</xdr:rowOff>
    </xdr:from>
    <xdr:ext cx="904875" cy="323850"/>
    <xdr:sp macro="" textlink="">
      <xdr:nvSpPr>
        <xdr:cNvPr id="7" name="Shape 4">
          <a:hlinkClick xmlns:r="http://schemas.openxmlformats.org/officeDocument/2006/relationships" r:id="rId2"/>
          <a:extLst>
            <a:ext uri="{FF2B5EF4-FFF2-40B4-BE49-F238E27FC236}">
              <a16:creationId xmlns:a16="http://schemas.microsoft.com/office/drawing/2014/main" id="{8A17D090-1196-447D-B604-F0656A4A9117}"/>
            </a:ext>
          </a:extLst>
        </xdr:cNvPr>
        <xdr:cNvSpPr txBox="1"/>
      </xdr:nvSpPr>
      <xdr:spPr>
        <a:xfrm>
          <a:off x="1228725" y="0"/>
          <a:ext cx="90487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Grupo CSN</a:t>
          </a:r>
          <a:endParaRPr sz="1400"/>
        </a:p>
      </xdr:txBody>
    </xdr:sp>
    <xdr:clientData fLocksWithSheet="0"/>
  </xdr:oneCellAnchor>
  <xdr:oneCellAnchor>
    <xdr:from>
      <xdr:col>2</xdr:col>
      <xdr:colOff>847725</xdr:colOff>
      <xdr:row>0</xdr:row>
      <xdr:rowOff>0</xdr:rowOff>
    </xdr:from>
    <xdr:ext cx="885825" cy="323850"/>
    <xdr:sp macro="" textlink="">
      <xdr:nvSpPr>
        <xdr:cNvPr id="9" name="Shape 5">
          <a:hlinkClick xmlns:r="http://schemas.openxmlformats.org/officeDocument/2006/relationships" r:id="rId3"/>
          <a:extLst>
            <a:ext uri="{FF2B5EF4-FFF2-40B4-BE49-F238E27FC236}">
              <a16:creationId xmlns:a16="http://schemas.microsoft.com/office/drawing/2014/main" id="{07C35A95-29F4-47FD-B6ED-5E1DBA1A99A6}"/>
            </a:ext>
          </a:extLst>
        </xdr:cNvPr>
        <xdr:cNvSpPr txBox="1"/>
      </xdr:nvSpPr>
      <xdr:spPr>
        <a:xfrm>
          <a:off x="21812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Siderurgia</a:t>
          </a:r>
          <a:endParaRPr sz="1400"/>
        </a:p>
      </xdr:txBody>
    </xdr:sp>
    <xdr:clientData fLocksWithSheet="0"/>
  </xdr:oneCellAnchor>
  <xdr:oneCellAnchor>
    <xdr:from>
      <xdr:col>3</xdr:col>
      <xdr:colOff>809625</xdr:colOff>
      <xdr:row>0</xdr:row>
      <xdr:rowOff>0</xdr:rowOff>
    </xdr:from>
    <xdr:ext cx="885825" cy="323850"/>
    <xdr:sp macro="" textlink="">
      <xdr:nvSpPr>
        <xdr:cNvPr id="10" name="Shape 6">
          <a:hlinkClick xmlns:r="http://schemas.openxmlformats.org/officeDocument/2006/relationships" r:id="rId4"/>
          <a:extLst>
            <a:ext uri="{FF2B5EF4-FFF2-40B4-BE49-F238E27FC236}">
              <a16:creationId xmlns:a16="http://schemas.microsoft.com/office/drawing/2014/main" id="{E80D5000-BB29-4261-A7CD-69ACA4394192}"/>
            </a:ext>
          </a:extLst>
        </xdr:cNvPr>
        <xdr:cNvSpPr txBox="1"/>
      </xdr:nvSpPr>
      <xdr:spPr>
        <a:xfrm>
          <a:off x="31242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4</xdr:col>
      <xdr:colOff>771525</xdr:colOff>
      <xdr:row>0</xdr:row>
      <xdr:rowOff>0</xdr:rowOff>
    </xdr:from>
    <xdr:ext cx="885825" cy="323850"/>
    <xdr:sp macro="" textlink="">
      <xdr:nvSpPr>
        <xdr:cNvPr id="11" name="Shape 7">
          <a:hlinkClick xmlns:r="http://schemas.openxmlformats.org/officeDocument/2006/relationships" r:id="rId5"/>
          <a:extLst>
            <a:ext uri="{FF2B5EF4-FFF2-40B4-BE49-F238E27FC236}">
              <a16:creationId xmlns:a16="http://schemas.microsoft.com/office/drawing/2014/main" id="{9A5D5246-4D85-4FD7-96C0-1A124CBA6D0B}"/>
            </a:ext>
          </a:extLst>
        </xdr:cNvPr>
        <xdr:cNvSpPr txBox="1"/>
      </xdr:nvSpPr>
      <xdr:spPr>
        <a:xfrm>
          <a:off x="40671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Cimentos</a:t>
          </a:r>
          <a:endParaRPr sz="1400"/>
        </a:p>
      </xdr:txBody>
    </xdr:sp>
    <xdr:clientData fLocksWithSheet="0"/>
  </xdr:oneCellAnchor>
  <xdr:oneCellAnchor>
    <xdr:from>
      <xdr:col>5</xdr:col>
      <xdr:colOff>733425</xdr:colOff>
      <xdr:row>0</xdr:row>
      <xdr:rowOff>0</xdr:rowOff>
    </xdr:from>
    <xdr:ext cx="885825" cy="323850"/>
    <xdr:sp macro="" textlink="">
      <xdr:nvSpPr>
        <xdr:cNvPr id="12" name="Shape 8">
          <a:hlinkClick xmlns:r="http://schemas.openxmlformats.org/officeDocument/2006/relationships" r:id="rId6"/>
          <a:extLst>
            <a:ext uri="{FF2B5EF4-FFF2-40B4-BE49-F238E27FC236}">
              <a16:creationId xmlns:a16="http://schemas.microsoft.com/office/drawing/2014/main" id="{1D3E95B9-C300-4B20-B5E5-DAB7A05395C3}"/>
            </a:ext>
          </a:extLst>
        </xdr:cNvPr>
        <xdr:cNvSpPr txBox="1"/>
      </xdr:nvSpPr>
      <xdr:spPr>
        <a:xfrm>
          <a:off x="50101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Logística</a:t>
          </a:r>
          <a:endParaRPr sz="1400"/>
        </a:p>
      </xdr:txBody>
    </xdr:sp>
    <xdr:clientData fLocksWithSheet="0"/>
  </xdr:oneCellAnchor>
  <xdr:oneCellAnchor>
    <xdr:from>
      <xdr:col>6</xdr:col>
      <xdr:colOff>695325</xdr:colOff>
      <xdr:row>0</xdr:row>
      <xdr:rowOff>0</xdr:rowOff>
    </xdr:from>
    <xdr:ext cx="885825" cy="323850"/>
    <xdr:sp macro="" textlink="">
      <xdr:nvSpPr>
        <xdr:cNvPr id="13" name="Shape 9">
          <a:hlinkClick xmlns:r="http://schemas.openxmlformats.org/officeDocument/2006/relationships" r:id="rId7"/>
          <a:extLst>
            <a:ext uri="{FF2B5EF4-FFF2-40B4-BE49-F238E27FC236}">
              <a16:creationId xmlns:a16="http://schemas.microsoft.com/office/drawing/2014/main" id="{E1EF3BA1-B597-492D-AB1A-34288502538D}"/>
            </a:ext>
          </a:extLst>
        </xdr:cNvPr>
        <xdr:cNvSpPr txBox="1"/>
      </xdr:nvSpPr>
      <xdr:spPr>
        <a:xfrm>
          <a:off x="59531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Energia</a:t>
          </a:r>
          <a:endParaRPr sz="1400"/>
        </a:p>
      </xdr:txBody>
    </xdr:sp>
    <xdr:clientData fLocksWithSheet="0"/>
  </xdr:oneCellAnchor>
  <xdr:oneCellAnchor>
    <xdr:from>
      <xdr:col>7</xdr:col>
      <xdr:colOff>657225</xdr:colOff>
      <xdr:row>0</xdr:row>
      <xdr:rowOff>0</xdr:rowOff>
    </xdr:from>
    <xdr:ext cx="885825" cy="323850"/>
    <xdr:sp macro="" textlink="">
      <xdr:nvSpPr>
        <xdr:cNvPr id="14" name="Shape 10">
          <a:hlinkClick xmlns:r="http://schemas.openxmlformats.org/officeDocument/2006/relationships" r:id="rId8"/>
          <a:extLst>
            <a:ext uri="{FF2B5EF4-FFF2-40B4-BE49-F238E27FC236}">
              <a16:creationId xmlns:a16="http://schemas.microsoft.com/office/drawing/2014/main" id="{A9B01A86-4E0A-477F-9B56-B03135065F23}"/>
            </a:ext>
          </a:extLst>
        </xdr:cNvPr>
        <xdr:cNvSpPr txBox="1"/>
      </xdr:nvSpPr>
      <xdr:spPr>
        <a:xfrm>
          <a:off x="68961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8</xdr:col>
      <xdr:colOff>609600</xdr:colOff>
      <xdr:row>0</xdr:row>
      <xdr:rowOff>0</xdr:rowOff>
    </xdr:from>
    <xdr:ext cx="1028700" cy="323850"/>
    <xdr:sp macro="" textlink="">
      <xdr:nvSpPr>
        <xdr:cNvPr id="15" name="Shape 11">
          <a:hlinkClick xmlns:r="http://schemas.openxmlformats.org/officeDocument/2006/relationships" r:id="rId9"/>
          <a:extLst>
            <a:ext uri="{FF2B5EF4-FFF2-40B4-BE49-F238E27FC236}">
              <a16:creationId xmlns:a16="http://schemas.microsoft.com/office/drawing/2014/main" id="{0CB96613-2B38-4F9F-9B13-04A5696E09D4}"/>
            </a:ext>
            <a:ext uri="{147F2762-F138-4A5C-976F-8EAC2B608ADB}">
              <a16:predDERef xmlns:a16="http://schemas.microsoft.com/office/drawing/2014/main" pred="{00000000-0008-0000-0000-00000A000000}"/>
            </a:ext>
          </a:extLst>
        </xdr:cNvPr>
        <xdr:cNvSpPr txBox="1"/>
      </xdr:nvSpPr>
      <xdr:spPr>
        <a:xfrm>
          <a:off x="7829550" y="0"/>
          <a:ext cx="10287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10</xdr:col>
      <xdr:colOff>752475</xdr:colOff>
      <xdr:row>0</xdr:row>
      <xdr:rowOff>0</xdr:rowOff>
    </xdr:from>
    <xdr:ext cx="1085850" cy="323850"/>
    <xdr:sp macro="" textlink="">
      <xdr:nvSpPr>
        <xdr:cNvPr id="16" name="Shape 12">
          <a:hlinkClick xmlns:r="http://schemas.openxmlformats.org/officeDocument/2006/relationships" r:id="rId10"/>
          <a:extLst>
            <a:ext uri="{FF2B5EF4-FFF2-40B4-BE49-F238E27FC236}">
              <a16:creationId xmlns:a16="http://schemas.microsoft.com/office/drawing/2014/main" id="{0756A8EA-6AC7-4C19-9D61-296374175464}"/>
            </a:ext>
          </a:extLst>
        </xdr:cNvPr>
        <xdr:cNvSpPr txBox="1"/>
      </xdr:nvSpPr>
      <xdr:spPr>
        <a:xfrm>
          <a:off x="9934575" y="0"/>
          <a:ext cx="108585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9</xdr:col>
      <xdr:colOff>657225</xdr:colOff>
      <xdr:row>0</xdr:row>
      <xdr:rowOff>0</xdr:rowOff>
    </xdr:from>
    <xdr:ext cx="1104900" cy="323850"/>
    <xdr:sp macro="" textlink="">
      <xdr:nvSpPr>
        <xdr:cNvPr id="17" name="Shape 13">
          <a:hlinkClick xmlns:r="http://schemas.openxmlformats.org/officeDocument/2006/relationships" r:id="rId11"/>
          <a:extLst>
            <a:ext uri="{FF2B5EF4-FFF2-40B4-BE49-F238E27FC236}">
              <a16:creationId xmlns:a16="http://schemas.microsoft.com/office/drawing/2014/main" id="{E78EE78D-F1BA-4BED-B536-40DD6396F78D}"/>
            </a:ext>
            <a:ext uri="{147F2762-F138-4A5C-976F-8EAC2B608ADB}">
              <a16:predDERef xmlns:a16="http://schemas.microsoft.com/office/drawing/2014/main" pred="{00000000-0008-0000-0000-00000C000000}"/>
            </a:ext>
          </a:extLst>
        </xdr:cNvPr>
        <xdr:cNvSpPr txBox="1"/>
      </xdr:nvSpPr>
      <xdr:spPr>
        <a:xfrm>
          <a:off x="8858250" y="0"/>
          <a:ext cx="11049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12</xdr:col>
      <xdr:colOff>0</xdr:colOff>
      <xdr:row>0</xdr:row>
      <xdr:rowOff>0</xdr:rowOff>
    </xdr:from>
    <xdr:ext cx="762000" cy="323850"/>
    <xdr:sp macro="" textlink="">
      <xdr:nvSpPr>
        <xdr:cNvPr id="18" name="Shape 14">
          <a:hlinkClick xmlns:r="http://schemas.openxmlformats.org/officeDocument/2006/relationships" r:id="rId12"/>
          <a:extLst>
            <a:ext uri="{FF2B5EF4-FFF2-40B4-BE49-F238E27FC236}">
              <a16:creationId xmlns:a16="http://schemas.microsoft.com/office/drawing/2014/main" id="{EB409CED-9E22-4EBF-BC26-AFBC3746CABA}"/>
            </a:ext>
          </a:extLst>
        </xdr:cNvPr>
        <xdr:cNvSpPr txBox="1"/>
      </xdr:nvSpPr>
      <xdr:spPr>
        <a:xfrm>
          <a:off x="11144250" y="0"/>
          <a:ext cx="7620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12</xdr:col>
      <xdr:colOff>847725</xdr:colOff>
      <xdr:row>0</xdr:row>
      <xdr:rowOff>0</xdr:rowOff>
    </xdr:from>
    <xdr:ext cx="2705100" cy="323850"/>
    <xdr:sp macro="" textlink="">
      <xdr:nvSpPr>
        <xdr:cNvPr id="19" name="Shape 15">
          <a:hlinkClick xmlns:r="http://schemas.openxmlformats.org/officeDocument/2006/relationships" r:id="rId13"/>
          <a:extLst>
            <a:ext uri="{FF2B5EF4-FFF2-40B4-BE49-F238E27FC236}">
              <a16:creationId xmlns:a16="http://schemas.microsoft.com/office/drawing/2014/main" id="{07A8E25D-1933-42C1-911D-ABD23464F3E6}"/>
            </a:ext>
            <a:ext uri="{147F2762-F138-4A5C-976F-8EAC2B608ADB}">
              <a16:predDERef xmlns:a16="http://schemas.microsoft.com/office/drawing/2014/main" pred="{00000000-0008-0000-0000-00000E000000}"/>
            </a:ext>
          </a:extLst>
        </xdr:cNvPr>
        <xdr:cNvSpPr txBox="1"/>
      </xdr:nvSpPr>
      <xdr:spPr>
        <a:xfrm>
          <a:off x="11991975" y="0"/>
          <a:ext cx="27051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Projetos sociais - Fundação CSN</a:t>
          </a:r>
          <a:endParaRPr sz="1400"/>
        </a:p>
      </xdr:txBody>
    </xdr:sp>
    <xdr:clientData fLocksWithSheet="0"/>
  </xdr:oneCellAnchor>
  <xdr:twoCellAnchor>
    <xdr:from>
      <xdr:col>15</xdr:col>
      <xdr:colOff>295275</xdr:colOff>
      <xdr:row>0</xdr:row>
      <xdr:rowOff>0</xdr:rowOff>
    </xdr:from>
    <xdr:to>
      <xdr:col>17</xdr:col>
      <xdr:colOff>495300</xdr:colOff>
      <xdr:row>2</xdr:row>
      <xdr:rowOff>0</xdr:rowOff>
    </xdr:to>
    <xdr:sp macro="" textlink="">
      <xdr:nvSpPr>
        <xdr:cNvPr id="20" name="CaixaDeTexto 15">
          <a:hlinkClick xmlns:r="http://schemas.openxmlformats.org/officeDocument/2006/relationships" r:id="rId14"/>
          <a:extLst>
            <a:ext uri="{FF2B5EF4-FFF2-40B4-BE49-F238E27FC236}">
              <a16:creationId xmlns:a16="http://schemas.microsoft.com/office/drawing/2014/main" id="{9FD66B7B-5D6D-4981-8E80-962F65CFB186}"/>
            </a:ext>
            <a:ext uri="{147F2762-F138-4A5C-976F-8EAC2B608ADB}">
              <a16:predDERef xmlns:a16="http://schemas.microsoft.com/office/drawing/2014/main" pred="{00000000-0008-0000-0000-000002000000}"/>
            </a:ext>
          </a:extLst>
        </xdr:cNvPr>
        <xdr:cNvSpPr txBox="1"/>
      </xdr:nvSpPr>
      <xdr:spPr>
        <a:xfrm>
          <a:off x="14382750" y="0"/>
          <a:ext cx="1733550" cy="323850"/>
        </a:xfrm>
        <a:prstGeom prst="rect">
          <a:avLst/>
        </a:prstGeom>
        <a:noFill/>
        <a:ln>
          <a:noFill/>
        </a:ln>
      </xdr:spPr>
      <xdr:txBody>
        <a:bodyPr spcFirstLastPara="1" wrap="square" lIns="91425" tIns="45700" rIns="91425" bIns="45700"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sym typeface="Verdana"/>
            </a:rPr>
            <a:t>Riscos</a:t>
          </a:r>
          <a:r>
            <a:rPr lang="en-US" sz="900" b="1" i="0" baseline="0">
              <a:solidFill>
                <a:srgbClr val="002A7E"/>
              </a:solidFill>
              <a:latin typeface="Verdana"/>
              <a:ea typeface="Verdana"/>
              <a:sym typeface="Verdana"/>
            </a:rPr>
            <a:t> e Oportunidades</a:t>
          </a:r>
          <a:endParaRPr sz="14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0</xdr:colOff>
      <xdr:row>0</xdr:row>
      <xdr:rowOff>0</xdr:rowOff>
    </xdr:from>
    <xdr:ext cx="609600" cy="323850"/>
    <xdr:sp macro="" textlink="">
      <xdr:nvSpPr>
        <xdr:cNvPr id="21" name="Shape 3">
          <a:hlinkClick xmlns:r="http://schemas.openxmlformats.org/officeDocument/2006/relationships" r:id="rId1"/>
          <a:extLst>
            <a:ext uri="{FF2B5EF4-FFF2-40B4-BE49-F238E27FC236}">
              <a16:creationId xmlns:a16="http://schemas.microsoft.com/office/drawing/2014/main" id="{8802FF00-E63A-40BF-B0BF-1DF910E27ACA}"/>
            </a:ext>
          </a:extLst>
        </xdr:cNvPr>
        <xdr:cNvSpPr txBox="1"/>
      </xdr:nvSpPr>
      <xdr:spPr>
        <a:xfrm>
          <a:off x="666750" y="0"/>
          <a:ext cx="6096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561975</xdr:colOff>
      <xdr:row>0</xdr:row>
      <xdr:rowOff>0</xdr:rowOff>
    </xdr:from>
    <xdr:ext cx="904875" cy="323850"/>
    <xdr:sp macro="" textlink="">
      <xdr:nvSpPr>
        <xdr:cNvPr id="22" name="Shape 4">
          <a:hlinkClick xmlns:r="http://schemas.openxmlformats.org/officeDocument/2006/relationships" r:id="rId2"/>
          <a:extLst>
            <a:ext uri="{FF2B5EF4-FFF2-40B4-BE49-F238E27FC236}">
              <a16:creationId xmlns:a16="http://schemas.microsoft.com/office/drawing/2014/main" id="{2E81EDFA-10E4-4D4A-B92A-1F26DF354D6A}"/>
            </a:ext>
          </a:extLst>
        </xdr:cNvPr>
        <xdr:cNvSpPr txBox="1"/>
      </xdr:nvSpPr>
      <xdr:spPr>
        <a:xfrm>
          <a:off x="1228725" y="0"/>
          <a:ext cx="90487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Grupo CSN</a:t>
          </a:r>
          <a:endParaRPr sz="1400"/>
        </a:p>
      </xdr:txBody>
    </xdr:sp>
    <xdr:clientData fLocksWithSheet="0"/>
  </xdr:oneCellAnchor>
  <xdr:oneCellAnchor>
    <xdr:from>
      <xdr:col>2</xdr:col>
      <xdr:colOff>847725</xdr:colOff>
      <xdr:row>0</xdr:row>
      <xdr:rowOff>0</xdr:rowOff>
    </xdr:from>
    <xdr:ext cx="885825" cy="323850"/>
    <xdr:sp macro="" textlink="">
      <xdr:nvSpPr>
        <xdr:cNvPr id="23" name="Shape 5">
          <a:hlinkClick xmlns:r="http://schemas.openxmlformats.org/officeDocument/2006/relationships" r:id="rId3"/>
          <a:extLst>
            <a:ext uri="{FF2B5EF4-FFF2-40B4-BE49-F238E27FC236}">
              <a16:creationId xmlns:a16="http://schemas.microsoft.com/office/drawing/2014/main" id="{3E8A7A97-5612-4EFA-9F94-8719224A2666}"/>
            </a:ext>
          </a:extLst>
        </xdr:cNvPr>
        <xdr:cNvSpPr txBox="1"/>
      </xdr:nvSpPr>
      <xdr:spPr>
        <a:xfrm>
          <a:off x="21812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Siderurgia</a:t>
          </a:r>
          <a:endParaRPr sz="1400"/>
        </a:p>
      </xdr:txBody>
    </xdr:sp>
    <xdr:clientData fLocksWithSheet="0"/>
  </xdr:oneCellAnchor>
  <xdr:oneCellAnchor>
    <xdr:from>
      <xdr:col>3</xdr:col>
      <xdr:colOff>809625</xdr:colOff>
      <xdr:row>0</xdr:row>
      <xdr:rowOff>0</xdr:rowOff>
    </xdr:from>
    <xdr:ext cx="885825" cy="323850"/>
    <xdr:sp macro="" textlink="">
      <xdr:nvSpPr>
        <xdr:cNvPr id="24" name="Shape 6">
          <a:hlinkClick xmlns:r="http://schemas.openxmlformats.org/officeDocument/2006/relationships" r:id="rId4"/>
          <a:extLst>
            <a:ext uri="{FF2B5EF4-FFF2-40B4-BE49-F238E27FC236}">
              <a16:creationId xmlns:a16="http://schemas.microsoft.com/office/drawing/2014/main" id="{DC2524C6-1402-4F6B-9288-857F58EC19B4}"/>
            </a:ext>
          </a:extLst>
        </xdr:cNvPr>
        <xdr:cNvSpPr txBox="1"/>
      </xdr:nvSpPr>
      <xdr:spPr>
        <a:xfrm>
          <a:off x="31242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4</xdr:col>
      <xdr:colOff>771525</xdr:colOff>
      <xdr:row>0</xdr:row>
      <xdr:rowOff>0</xdr:rowOff>
    </xdr:from>
    <xdr:ext cx="885825" cy="323850"/>
    <xdr:sp macro="" textlink="">
      <xdr:nvSpPr>
        <xdr:cNvPr id="25" name="Shape 7">
          <a:hlinkClick xmlns:r="http://schemas.openxmlformats.org/officeDocument/2006/relationships" r:id="rId5"/>
          <a:extLst>
            <a:ext uri="{FF2B5EF4-FFF2-40B4-BE49-F238E27FC236}">
              <a16:creationId xmlns:a16="http://schemas.microsoft.com/office/drawing/2014/main" id="{D75B55B8-7D34-4425-894A-81439893669B}"/>
            </a:ext>
          </a:extLst>
        </xdr:cNvPr>
        <xdr:cNvSpPr txBox="1"/>
      </xdr:nvSpPr>
      <xdr:spPr>
        <a:xfrm>
          <a:off x="406717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Cimentos</a:t>
          </a:r>
          <a:endParaRPr sz="1400"/>
        </a:p>
      </xdr:txBody>
    </xdr:sp>
    <xdr:clientData fLocksWithSheet="0"/>
  </xdr:oneCellAnchor>
  <xdr:oneCellAnchor>
    <xdr:from>
      <xdr:col>5</xdr:col>
      <xdr:colOff>733425</xdr:colOff>
      <xdr:row>0</xdr:row>
      <xdr:rowOff>0</xdr:rowOff>
    </xdr:from>
    <xdr:ext cx="885825" cy="323850"/>
    <xdr:sp macro="" textlink="">
      <xdr:nvSpPr>
        <xdr:cNvPr id="26" name="Shape 8">
          <a:hlinkClick xmlns:r="http://schemas.openxmlformats.org/officeDocument/2006/relationships" r:id="rId6"/>
          <a:extLst>
            <a:ext uri="{FF2B5EF4-FFF2-40B4-BE49-F238E27FC236}">
              <a16:creationId xmlns:a16="http://schemas.microsoft.com/office/drawing/2014/main" id="{F894077C-44D9-4B11-88F4-6A26D9F2AC71}"/>
            </a:ext>
          </a:extLst>
        </xdr:cNvPr>
        <xdr:cNvSpPr txBox="1"/>
      </xdr:nvSpPr>
      <xdr:spPr>
        <a:xfrm>
          <a:off x="501015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Logística</a:t>
          </a:r>
          <a:endParaRPr sz="1400"/>
        </a:p>
      </xdr:txBody>
    </xdr:sp>
    <xdr:clientData fLocksWithSheet="0"/>
  </xdr:oneCellAnchor>
  <xdr:oneCellAnchor>
    <xdr:from>
      <xdr:col>6</xdr:col>
      <xdr:colOff>695325</xdr:colOff>
      <xdr:row>0</xdr:row>
      <xdr:rowOff>0</xdr:rowOff>
    </xdr:from>
    <xdr:ext cx="885825" cy="323850"/>
    <xdr:sp macro="" textlink="">
      <xdr:nvSpPr>
        <xdr:cNvPr id="27" name="Shape 9">
          <a:hlinkClick xmlns:r="http://schemas.openxmlformats.org/officeDocument/2006/relationships" r:id="rId7"/>
          <a:extLst>
            <a:ext uri="{FF2B5EF4-FFF2-40B4-BE49-F238E27FC236}">
              <a16:creationId xmlns:a16="http://schemas.microsoft.com/office/drawing/2014/main" id="{70E684BD-D86D-49C5-B20C-BB4844887236}"/>
            </a:ext>
          </a:extLst>
        </xdr:cNvPr>
        <xdr:cNvSpPr txBox="1"/>
      </xdr:nvSpPr>
      <xdr:spPr>
        <a:xfrm>
          <a:off x="5953125"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Energia</a:t>
          </a:r>
          <a:endParaRPr sz="1400"/>
        </a:p>
      </xdr:txBody>
    </xdr:sp>
    <xdr:clientData fLocksWithSheet="0"/>
  </xdr:oneCellAnchor>
  <xdr:oneCellAnchor>
    <xdr:from>
      <xdr:col>7</xdr:col>
      <xdr:colOff>657225</xdr:colOff>
      <xdr:row>0</xdr:row>
      <xdr:rowOff>0</xdr:rowOff>
    </xdr:from>
    <xdr:ext cx="885825" cy="323850"/>
    <xdr:sp macro="" textlink="">
      <xdr:nvSpPr>
        <xdr:cNvPr id="28" name="Shape 10">
          <a:hlinkClick xmlns:r="http://schemas.openxmlformats.org/officeDocument/2006/relationships" r:id="rId8"/>
          <a:extLst>
            <a:ext uri="{FF2B5EF4-FFF2-40B4-BE49-F238E27FC236}">
              <a16:creationId xmlns:a16="http://schemas.microsoft.com/office/drawing/2014/main" id="{FFFF5E6D-31AF-4865-A6D9-C2451AB25D6B}"/>
            </a:ext>
          </a:extLst>
        </xdr:cNvPr>
        <xdr:cNvSpPr txBox="1"/>
      </xdr:nvSpPr>
      <xdr:spPr>
        <a:xfrm>
          <a:off x="6896100" y="0"/>
          <a:ext cx="885825"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8</xdr:col>
      <xdr:colOff>609600</xdr:colOff>
      <xdr:row>0</xdr:row>
      <xdr:rowOff>0</xdr:rowOff>
    </xdr:from>
    <xdr:ext cx="1028700" cy="323850"/>
    <xdr:sp macro="" textlink="">
      <xdr:nvSpPr>
        <xdr:cNvPr id="29" name="Shape 11">
          <a:hlinkClick xmlns:r="http://schemas.openxmlformats.org/officeDocument/2006/relationships" r:id="rId9"/>
          <a:extLst>
            <a:ext uri="{FF2B5EF4-FFF2-40B4-BE49-F238E27FC236}">
              <a16:creationId xmlns:a16="http://schemas.microsoft.com/office/drawing/2014/main" id="{BCFEF212-BB94-400C-B954-57F7FBC822F7}"/>
            </a:ext>
            <a:ext uri="{147F2762-F138-4A5C-976F-8EAC2B608ADB}">
              <a16:predDERef xmlns:a16="http://schemas.microsoft.com/office/drawing/2014/main" pred="{00000000-0008-0000-0000-00000A000000}"/>
            </a:ext>
          </a:extLst>
        </xdr:cNvPr>
        <xdr:cNvSpPr txBox="1"/>
      </xdr:nvSpPr>
      <xdr:spPr>
        <a:xfrm>
          <a:off x="7829550" y="0"/>
          <a:ext cx="10287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10</xdr:col>
      <xdr:colOff>752475</xdr:colOff>
      <xdr:row>0</xdr:row>
      <xdr:rowOff>0</xdr:rowOff>
    </xdr:from>
    <xdr:ext cx="1085850" cy="323850"/>
    <xdr:sp macro="" textlink="">
      <xdr:nvSpPr>
        <xdr:cNvPr id="30" name="Shape 12">
          <a:hlinkClick xmlns:r="http://schemas.openxmlformats.org/officeDocument/2006/relationships" r:id="rId10"/>
          <a:extLst>
            <a:ext uri="{FF2B5EF4-FFF2-40B4-BE49-F238E27FC236}">
              <a16:creationId xmlns:a16="http://schemas.microsoft.com/office/drawing/2014/main" id="{70E6A527-1F82-45D5-8C68-C83A7C7EE268}"/>
            </a:ext>
          </a:extLst>
        </xdr:cNvPr>
        <xdr:cNvSpPr txBox="1"/>
      </xdr:nvSpPr>
      <xdr:spPr>
        <a:xfrm>
          <a:off x="9934575" y="0"/>
          <a:ext cx="108585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9</xdr:col>
      <xdr:colOff>657225</xdr:colOff>
      <xdr:row>0</xdr:row>
      <xdr:rowOff>0</xdr:rowOff>
    </xdr:from>
    <xdr:ext cx="1104900" cy="323850"/>
    <xdr:sp macro="" textlink="">
      <xdr:nvSpPr>
        <xdr:cNvPr id="31" name="Shape 13">
          <a:hlinkClick xmlns:r="http://schemas.openxmlformats.org/officeDocument/2006/relationships" r:id="rId11"/>
          <a:extLst>
            <a:ext uri="{FF2B5EF4-FFF2-40B4-BE49-F238E27FC236}">
              <a16:creationId xmlns:a16="http://schemas.microsoft.com/office/drawing/2014/main" id="{FCC0F8B7-8503-4410-93D7-825AADD6B49E}"/>
            </a:ext>
            <a:ext uri="{147F2762-F138-4A5C-976F-8EAC2B608ADB}">
              <a16:predDERef xmlns:a16="http://schemas.microsoft.com/office/drawing/2014/main" pred="{00000000-0008-0000-0000-00000C000000}"/>
            </a:ext>
          </a:extLst>
        </xdr:cNvPr>
        <xdr:cNvSpPr txBox="1"/>
      </xdr:nvSpPr>
      <xdr:spPr>
        <a:xfrm>
          <a:off x="8858250" y="0"/>
          <a:ext cx="11049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12</xdr:col>
      <xdr:colOff>0</xdr:colOff>
      <xdr:row>0</xdr:row>
      <xdr:rowOff>0</xdr:rowOff>
    </xdr:from>
    <xdr:ext cx="762000" cy="323850"/>
    <xdr:sp macro="" textlink="">
      <xdr:nvSpPr>
        <xdr:cNvPr id="32" name="Shape 14">
          <a:hlinkClick xmlns:r="http://schemas.openxmlformats.org/officeDocument/2006/relationships" r:id="rId12"/>
          <a:extLst>
            <a:ext uri="{FF2B5EF4-FFF2-40B4-BE49-F238E27FC236}">
              <a16:creationId xmlns:a16="http://schemas.microsoft.com/office/drawing/2014/main" id="{932FD3B3-CC28-4067-B44B-1941E9FBD9C0}"/>
            </a:ext>
          </a:extLst>
        </xdr:cNvPr>
        <xdr:cNvSpPr txBox="1"/>
      </xdr:nvSpPr>
      <xdr:spPr>
        <a:xfrm>
          <a:off x="11144250" y="0"/>
          <a:ext cx="7620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12</xdr:col>
      <xdr:colOff>847725</xdr:colOff>
      <xdr:row>0</xdr:row>
      <xdr:rowOff>0</xdr:rowOff>
    </xdr:from>
    <xdr:ext cx="2705100" cy="323850"/>
    <xdr:sp macro="" textlink="">
      <xdr:nvSpPr>
        <xdr:cNvPr id="33" name="Shape 15">
          <a:hlinkClick xmlns:r="http://schemas.openxmlformats.org/officeDocument/2006/relationships" r:id="rId13"/>
          <a:extLst>
            <a:ext uri="{FF2B5EF4-FFF2-40B4-BE49-F238E27FC236}">
              <a16:creationId xmlns:a16="http://schemas.microsoft.com/office/drawing/2014/main" id="{AAF72205-D710-4AEF-AB17-80B00FA1E121}"/>
            </a:ext>
            <a:ext uri="{147F2762-F138-4A5C-976F-8EAC2B608ADB}">
              <a16:predDERef xmlns:a16="http://schemas.microsoft.com/office/drawing/2014/main" pred="{00000000-0008-0000-0000-00000E000000}"/>
            </a:ext>
          </a:extLst>
        </xdr:cNvPr>
        <xdr:cNvSpPr txBox="1"/>
      </xdr:nvSpPr>
      <xdr:spPr>
        <a:xfrm>
          <a:off x="11991975" y="0"/>
          <a:ext cx="2705100" cy="3238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Projetos sociais - Fundação CSN</a:t>
          </a:r>
          <a:endParaRPr sz="1400"/>
        </a:p>
      </xdr:txBody>
    </xdr:sp>
    <xdr:clientData fLocksWithSheet="0"/>
  </xdr:oneCellAnchor>
  <xdr:twoCellAnchor>
    <xdr:from>
      <xdr:col>15</xdr:col>
      <xdr:colOff>295275</xdr:colOff>
      <xdr:row>0</xdr:row>
      <xdr:rowOff>0</xdr:rowOff>
    </xdr:from>
    <xdr:to>
      <xdr:col>17</xdr:col>
      <xdr:colOff>66675</xdr:colOff>
      <xdr:row>2</xdr:row>
      <xdr:rowOff>0</xdr:rowOff>
    </xdr:to>
    <xdr:sp macro="" textlink="">
      <xdr:nvSpPr>
        <xdr:cNvPr id="34" name="CaixaDeTexto 15">
          <a:hlinkClick xmlns:r="http://schemas.openxmlformats.org/officeDocument/2006/relationships" r:id="rId14"/>
          <a:extLst>
            <a:ext uri="{FF2B5EF4-FFF2-40B4-BE49-F238E27FC236}">
              <a16:creationId xmlns:a16="http://schemas.microsoft.com/office/drawing/2014/main" id="{6ADE5651-B7F8-45F7-AF4D-D5680077DB3A}"/>
            </a:ext>
            <a:ext uri="{147F2762-F138-4A5C-976F-8EAC2B608ADB}">
              <a16:predDERef xmlns:a16="http://schemas.microsoft.com/office/drawing/2014/main" pred="{00000000-0008-0000-0000-000002000000}"/>
            </a:ext>
          </a:extLst>
        </xdr:cNvPr>
        <xdr:cNvSpPr txBox="1"/>
      </xdr:nvSpPr>
      <xdr:spPr>
        <a:xfrm>
          <a:off x="14382750" y="0"/>
          <a:ext cx="1733550" cy="323850"/>
        </a:xfrm>
        <a:prstGeom prst="rect">
          <a:avLst/>
        </a:prstGeom>
        <a:noFill/>
        <a:ln>
          <a:noFill/>
        </a:ln>
      </xdr:spPr>
      <xdr:txBody>
        <a:bodyPr spcFirstLastPara="1" wrap="square" lIns="91425" tIns="45700" rIns="91425" bIns="45700" anchor="ctr"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sym typeface="Verdana"/>
            </a:rPr>
            <a:t>Riscos</a:t>
          </a:r>
          <a:r>
            <a:rPr lang="en-US" sz="900" b="1" i="0" baseline="0">
              <a:solidFill>
                <a:srgbClr val="002A7E"/>
              </a:solidFill>
              <a:latin typeface="Verdana"/>
              <a:ea typeface="Verdana"/>
              <a:sym typeface="Verdana"/>
            </a:rPr>
            <a:t> e Oportunidades</a:t>
          </a:r>
          <a:endParaRPr sz="14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FAB31"/>
      </a:accent1>
      <a:accent2>
        <a:srgbClr val="82358B"/>
      </a:accent2>
      <a:accent3>
        <a:srgbClr val="36A9E0"/>
      </a:accent3>
      <a:accent4>
        <a:srgbClr val="3AA935"/>
      </a:accent4>
      <a:accent5>
        <a:srgbClr val="8AB31D"/>
      </a:accent5>
      <a:accent6>
        <a:srgbClr val="000000"/>
      </a:accent6>
      <a:hlink>
        <a:srgbClr val="12448A"/>
      </a:hlink>
      <a:folHlink>
        <a:srgbClr val="12448A"/>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sg.csn.com.br/" TargetMode="External"/><Relationship Id="rId2" Type="http://schemas.openxmlformats.org/officeDocument/2006/relationships/hyperlink" Target="https://esg.csn.com.br/nossa-empresa/relato-integrado-gri/" TargetMode="External"/><Relationship Id="rId1" Type="http://schemas.openxmlformats.org/officeDocument/2006/relationships/hyperlink" Target="https://esg.csn.com.br/nossa-empresa/relato-integrado-gri/"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esg.csn.com.br/nossa-empresa/relato-integrado-gri/"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esg.csn.com.br/nossa-empresa/relato-integrado-gri/"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esg.csn.com.br/nossa-empresa/relato-integrado-gri/" TargetMode="External"/><Relationship Id="rId3" Type="http://schemas.openxmlformats.org/officeDocument/2006/relationships/hyperlink" Target="https://prd-admin-esg.csn.com.br/uploads/2023/8/Relatorio-integrado-PDF-13-35-2cfae357-dd7d-4ceb-b176-7f79e948fd48.pdf" TargetMode="External"/><Relationship Id="rId7" Type="http://schemas.openxmlformats.org/officeDocument/2006/relationships/hyperlink" Target="https://api.mziq.com/mzfilemanager/v2/d/c13bfd26-0e38-40d4-80f7-8990c9e1d702/60f86ad1-29f6-be17-91b7-9c11950fa605?origin=2" TargetMode="External"/><Relationship Id="rId2" Type="http://schemas.openxmlformats.org/officeDocument/2006/relationships/hyperlink" Target="https://esg.csn.com.br/nossa-empresa/relatorio-integrado-gri" TargetMode="External"/><Relationship Id="rId1" Type="http://schemas.openxmlformats.org/officeDocument/2006/relationships/hyperlink" Target="https://prd-admin-esg.csn.com.br/uploads/2023/8/Relatorio-integrado-PDF-13-35-2cfae357-dd7d-4ceb-b176-7f79e948fd48.pdf" TargetMode="External"/><Relationship Id="rId6" Type="http://schemas.openxmlformats.org/officeDocument/2006/relationships/hyperlink" Target="https://esg.csn.com.br/nossa-empresa/relato-integrado-gri/" TargetMode="External"/><Relationship Id="rId5" Type="http://schemas.openxmlformats.org/officeDocument/2006/relationships/hyperlink" Target="https://esg.csn.com.br/nossa-empresa/relato-integrado-gri/" TargetMode="External"/><Relationship Id="rId4" Type="http://schemas.openxmlformats.org/officeDocument/2006/relationships/hyperlink" Target="https://www.cdp.net/pt/formatted_responses/responses?campaign_id=83630982&amp;discloser_id=1027667&amp;locale=pt&amp;organization_name=Companhia+Sider%C3%BArgica+Nacional+-+CSN&amp;organization_number=3287&amp;program=Investor&amp;project_year=2023&amp;redirect=https%3A%2F%2Fcdp.credit360.com%2Fsurveys%2F2023%2Fjwbhd7d6%2F300999&amp;survey_id=82591262" TargetMode="External"/><Relationship Id="rId9"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esg.csn.com.br/nossa-empresa/relato-integrado-gri/"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epa.gov/ozone-layer-protection/ozone-depleting-substance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 Type="http://schemas.openxmlformats.org/officeDocument/2006/relationships/hyperlink" Target="https://esg.csn.com.br/nossa-empresa/relato-integrado-gri/"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3"/>
  <sheetViews>
    <sheetView showGridLines="0" workbookViewId="0">
      <pane ySplit="2" topLeftCell="A3" activePane="bottomLeft" state="frozen"/>
      <selection pane="bottomLeft" activeCell="B19" sqref="B19:M24"/>
    </sheetView>
  </sheetViews>
  <sheetFormatPr defaultColWidth="11.19921875" defaultRowHeight="15" customHeight="1"/>
  <cols>
    <col min="1" max="1" width="5.69921875" customWidth="1"/>
    <col min="2" max="18" width="10.69921875" customWidth="1"/>
    <col min="19" max="26" width="8.8984375" customWidth="1"/>
  </cols>
  <sheetData>
    <row r="1" spans="1:15" s="2956" customFormat="1" ht="12.75" customHeight="1">
      <c r="A1" s="2983"/>
      <c r="B1" s="2985"/>
      <c r="C1" s="2985"/>
      <c r="D1" s="2986"/>
      <c r="E1" s="2987"/>
      <c r="F1" s="2993"/>
      <c r="G1" s="2994"/>
      <c r="H1" s="2995"/>
      <c r="I1" s="2985"/>
      <c r="J1" s="2985"/>
      <c r="K1" s="2988"/>
      <c r="L1" s="2988"/>
      <c r="M1" s="2989"/>
      <c r="N1" s="2988"/>
      <c r="O1" s="2984"/>
    </row>
    <row r="2" spans="1:15" s="2956" customFormat="1" ht="12.75" customHeight="1">
      <c r="A2" s="2984"/>
      <c r="B2" s="2984"/>
      <c r="C2" s="2984"/>
      <c r="D2" s="2984"/>
      <c r="E2" s="2984"/>
      <c r="F2" s="2984"/>
      <c r="G2" s="2984"/>
      <c r="H2" s="2984"/>
      <c r="I2" s="2984"/>
      <c r="J2" s="2984"/>
      <c r="K2" s="2984"/>
      <c r="L2" s="2984"/>
      <c r="M2" s="2984"/>
      <c r="N2" s="2984"/>
      <c r="O2" s="2984"/>
    </row>
    <row r="3" spans="1:15" ht="12.75" customHeight="1">
      <c r="A3" s="1"/>
      <c r="B3" s="1"/>
      <c r="C3" s="1"/>
      <c r="D3" s="1"/>
      <c r="E3" s="1"/>
      <c r="F3" s="1"/>
      <c r="G3" s="1"/>
      <c r="H3" s="1"/>
      <c r="I3" s="1"/>
      <c r="J3" s="1"/>
      <c r="K3" s="1"/>
      <c r="L3" s="1"/>
      <c r="M3" s="1"/>
      <c r="N3" s="1"/>
      <c r="O3" s="1"/>
    </row>
    <row r="4" spans="1:15" ht="12.75" customHeight="1">
      <c r="A4" s="1"/>
      <c r="B4" s="1"/>
      <c r="C4" s="1"/>
      <c r="D4" s="1"/>
      <c r="E4" s="1"/>
      <c r="F4" s="1"/>
      <c r="G4" s="1"/>
      <c r="H4" s="1"/>
      <c r="I4" s="1"/>
      <c r="J4" s="1"/>
      <c r="K4" s="1"/>
      <c r="L4" s="1"/>
      <c r="M4" s="1"/>
      <c r="N4" s="1"/>
      <c r="O4" s="1"/>
    </row>
    <row r="5" spans="1:15" ht="27.75" customHeight="1">
      <c r="A5" s="2"/>
      <c r="B5" s="3" t="s">
        <v>0</v>
      </c>
      <c r="C5" s="2"/>
      <c r="D5" s="2"/>
      <c r="E5" s="2"/>
      <c r="F5" s="2"/>
      <c r="G5" s="2"/>
      <c r="H5" s="2933"/>
      <c r="I5" s="2815"/>
      <c r="J5" s="2815"/>
      <c r="K5" s="2815"/>
      <c r="L5" s="2815"/>
      <c r="M5" s="2815"/>
      <c r="N5" s="2"/>
      <c r="O5" s="2"/>
    </row>
    <row r="6" spans="1:15" ht="12.75" customHeight="1">
      <c r="A6" s="1"/>
      <c r="B6" s="1"/>
      <c r="C6" s="1"/>
      <c r="D6" s="1"/>
      <c r="E6" s="1"/>
      <c r="F6" s="1"/>
      <c r="G6" s="1"/>
      <c r="H6" s="2815"/>
      <c r="M6" s="2815"/>
      <c r="N6" s="2"/>
      <c r="O6" s="2921"/>
    </row>
    <row r="7" spans="1:15" ht="15" customHeight="1">
      <c r="A7" s="1"/>
      <c r="B7" s="2997" t="s">
        <v>1</v>
      </c>
      <c r="C7" s="2998"/>
      <c r="D7" s="2998"/>
      <c r="E7" s="2998"/>
      <c r="F7" s="2998"/>
      <c r="G7" s="2998"/>
      <c r="H7" s="2815"/>
      <c r="M7" s="2815"/>
      <c r="N7" s="2921"/>
      <c r="O7" s="2921"/>
    </row>
    <row r="8" spans="1:15" ht="12.75" customHeight="1">
      <c r="A8" s="1"/>
      <c r="B8" s="2998"/>
      <c r="C8" s="2998"/>
      <c r="D8" s="2998"/>
      <c r="E8" s="2998"/>
      <c r="F8" s="2998"/>
      <c r="G8" s="2998"/>
      <c r="H8" s="2815"/>
      <c r="M8" s="2815"/>
      <c r="N8" s="1"/>
      <c r="O8" s="1"/>
    </row>
    <row r="9" spans="1:15" ht="12.75" customHeight="1">
      <c r="A9" s="1"/>
      <c r="B9" s="2998"/>
      <c r="C9" s="2998"/>
      <c r="D9" s="2998"/>
      <c r="E9" s="2998"/>
      <c r="F9" s="2998"/>
      <c r="G9" s="2998"/>
      <c r="H9" s="2815"/>
      <c r="M9" s="2815"/>
      <c r="N9" s="1"/>
      <c r="O9" s="1"/>
    </row>
    <row r="10" spans="1:15" ht="12.75" customHeight="1">
      <c r="A10" s="1"/>
      <c r="B10" s="2998"/>
      <c r="C10" s="2998"/>
      <c r="D10" s="2998"/>
      <c r="E10" s="2998"/>
      <c r="F10" s="2998"/>
      <c r="G10" s="2998"/>
      <c r="H10" s="2815"/>
      <c r="M10" s="2815"/>
      <c r="N10" s="1"/>
      <c r="O10" s="1"/>
    </row>
    <row r="11" spans="1:15" ht="12.75" customHeight="1">
      <c r="A11" s="1"/>
      <c r="B11" s="2998"/>
      <c r="C11" s="2998"/>
      <c r="D11" s="2998"/>
      <c r="E11" s="2998"/>
      <c r="F11" s="2998"/>
      <c r="G11" s="2998"/>
      <c r="H11" s="2815"/>
      <c r="M11" s="2815"/>
      <c r="N11" s="1"/>
      <c r="O11" s="1"/>
    </row>
    <row r="12" spans="1:15" ht="12.75" customHeight="1">
      <c r="A12" s="1"/>
      <c r="B12" s="2998"/>
      <c r="C12" s="2998"/>
      <c r="D12" s="2998"/>
      <c r="E12" s="2998"/>
      <c r="F12" s="2998"/>
      <c r="G12" s="2998"/>
      <c r="H12" s="2815"/>
      <c r="M12" s="2815"/>
      <c r="N12" s="1"/>
      <c r="O12" s="1"/>
    </row>
    <row r="13" spans="1:15" ht="12.75" customHeight="1">
      <c r="A13" s="1"/>
      <c r="B13" s="2998"/>
      <c r="C13" s="2998"/>
      <c r="D13" s="2998"/>
      <c r="E13" s="2998"/>
      <c r="F13" s="2998"/>
      <c r="G13" s="2998"/>
      <c r="H13" s="2815"/>
      <c r="M13" s="2815"/>
      <c r="N13" s="1"/>
      <c r="O13" s="1"/>
    </row>
    <row r="14" spans="1:15" ht="12.75" customHeight="1">
      <c r="A14" s="1"/>
      <c r="B14" s="2998"/>
      <c r="C14" s="2998"/>
      <c r="D14" s="2998"/>
      <c r="E14" s="2998"/>
      <c r="F14" s="2998"/>
      <c r="G14" s="2998"/>
      <c r="H14" s="2815"/>
      <c r="M14" s="2815"/>
      <c r="N14" s="1"/>
      <c r="O14" s="1"/>
    </row>
    <row r="15" spans="1:15" ht="23.25" customHeight="1">
      <c r="A15" s="1"/>
      <c r="B15" s="2998"/>
      <c r="C15" s="2998"/>
      <c r="D15" s="2998"/>
      <c r="E15" s="2998"/>
      <c r="F15" s="2998"/>
      <c r="G15" s="2998"/>
      <c r="H15" s="2815"/>
      <c r="M15" s="2815"/>
      <c r="N15" s="1"/>
      <c r="O15" s="1"/>
    </row>
    <row r="16" spans="1:15" ht="42" customHeight="1">
      <c r="A16" s="1"/>
      <c r="B16" s="2998"/>
      <c r="C16" s="2998"/>
      <c r="D16" s="2998"/>
      <c r="E16" s="2998"/>
      <c r="F16" s="2998"/>
      <c r="G16" s="2998"/>
      <c r="H16" s="2815"/>
      <c r="I16" s="2815"/>
      <c r="J16" s="2815"/>
      <c r="K16" s="2815"/>
      <c r="L16" s="2815"/>
      <c r="M16" s="2815"/>
      <c r="N16" s="1"/>
      <c r="O16" s="1"/>
    </row>
    <row r="18" spans="2:14" ht="30.75" customHeight="1">
      <c r="B18" s="5" t="s">
        <v>2</v>
      </c>
      <c r="C18" s="6"/>
      <c r="D18" s="6"/>
      <c r="E18" s="6"/>
      <c r="F18" s="6"/>
      <c r="G18" s="6"/>
      <c r="H18" s="6"/>
      <c r="I18" s="6"/>
      <c r="J18" s="6"/>
      <c r="K18" s="6"/>
      <c r="L18" s="6"/>
      <c r="M18" s="6"/>
      <c r="N18" s="6"/>
    </row>
    <row r="19" spans="2:14" ht="15" customHeight="1">
      <c r="B19" s="2997" t="s">
        <v>3</v>
      </c>
      <c r="C19" s="2997"/>
      <c r="D19" s="2997"/>
      <c r="E19" s="2997"/>
      <c r="F19" s="2997"/>
      <c r="G19" s="2997"/>
      <c r="H19" s="2997"/>
      <c r="I19" s="2997"/>
      <c r="J19" s="2997"/>
      <c r="K19" s="2997"/>
      <c r="L19" s="2997"/>
      <c r="M19" s="2997"/>
      <c r="N19" s="1"/>
    </row>
    <row r="20" spans="2:14">
      <c r="B20" s="2997"/>
      <c r="C20" s="2997"/>
      <c r="D20" s="2997"/>
      <c r="E20" s="2997"/>
      <c r="F20" s="2997"/>
      <c r="G20" s="2997"/>
      <c r="H20" s="2997"/>
      <c r="I20" s="2997"/>
      <c r="J20" s="2997"/>
      <c r="K20" s="2997"/>
      <c r="L20" s="2997"/>
      <c r="M20" s="2997"/>
      <c r="N20" s="1"/>
    </row>
    <row r="21" spans="2:14">
      <c r="B21" s="2997"/>
      <c r="C21" s="2997"/>
      <c r="D21" s="2997"/>
      <c r="E21" s="2997"/>
      <c r="F21" s="2997"/>
      <c r="G21" s="2997"/>
      <c r="H21" s="2997"/>
      <c r="I21" s="2997"/>
      <c r="J21" s="2997"/>
      <c r="K21" s="2997"/>
      <c r="L21" s="2997"/>
      <c r="M21" s="2997"/>
      <c r="N21" s="1"/>
    </row>
    <row r="22" spans="2:14">
      <c r="B22" s="2997"/>
      <c r="C22" s="2997"/>
      <c r="D22" s="2997"/>
      <c r="E22" s="2997"/>
      <c r="F22" s="2997"/>
      <c r="G22" s="2997"/>
      <c r="H22" s="2997"/>
      <c r="I22" s="2997"/>
      <c r="J22" s="2997"/>
      <c r="K22" s="2997"/>
      <c r="L22" s="2997"/>
      <c r="M22" s="2997"/>
      <c r="N22" s="1"/>
    </row>
    <row r="23" spans="2:14">
      <c r="B23" s="2997"/>
      <c r="C23" s="2997"/>
      <c r="D23" s="2997"/>
      <c r="E23" s="2997"/>
      <c r="F23" s="2997"/>
      <c r="G23" s="2997"/>
      <c r="H23" s="2997"/>
      <c r="I23" s="2997"/>
      <c r="J23" s="2997"/>
      <c r="K23" s="2997"/>
      <c r="L23" s="2997"/>
      <c r="M23" s="2997"/>
      <c r="N23" s="1"/>
    </row>
    <row r="24" spans="2:14">
      <c r="B24" s="2997"/>
      <c r="C24" s="2997"/>
      <c r="D24" s="2997"/>
      <c r="E24" s="2997"/>
      <c r="F24" s="2997"/>
      <c r="G24" s="2997"/>
      <c r="H24" s="2997"/>
      <c r="I24" s="2997"/>
      <c r="J24" s="2997"/>
      <c r="K24" s="2997"/>
      <c r="L24" s="2997"/>
      <c r="M24" s="2997"/>
      <c r="N24" s="1"/>
    </row>
    <row r="25" spans="2:14" ht="33.75" customHeight="1">
      <c r="B25" s="5" t="s">
        <v>4</v>
      </c>
      <c r="C25" s="6"/>
      <c r="D25" s="6"/>
      <c r="E25" s="6"/>
      <c r="F25" s="6"/>
      <c r="G25" s="6"/>
      <c r="H25" s="6"/>
      <c r="I25" s="6"/>
      <c r="J25" s="6"/>
      <c r="K25" s="6"/>
      <c r="L25" s="6"/>
      <c r="M25" s="6"/>
      <c r="N25" s="1"/>
    </row>
    <row r="26" spans="2:14" ht="12.75" customHeight="1">
      <c r="B26" s="2990" t="s">
        <v>5</v>
      </c>
      <c r="C26" s="2990"/>
      <c r="D26" s="2990"/>
      <c r="E26" s="2990"/>
      <c r="F26" s="2997" t="s">
        <v>6</v>
      </c>
      <c r="G26" s="2998"/>
      <c r="H26" s="2998"/>
      <c r="I26" s="2998"/>
      <c r="J26" s="2998"/>
      <c r="K26" s="2998"/>
      <c r="L26" s="2998"/>
      <c r="M26" s="2998"/>
      <c r="N26" s="2921"/>
    </row>
    <row r="27" spans="2:14" ht="12.75" customHeight="1">
      <c r="B27" s="2990"/>
      <c r="C27" s="2990"/>
      <c r="D27" s="2990"/>
      <c r="E27" s="2990"/>
      <c r="F27" s="2998"/>
      <c r="G27" s="2998"/>
      <c r="H27" s="2998"/>
      <c r="I27" s="2998"/>
      <c r="J27" s="2998"/>
      <c r="K27" s="2998"/>
      <c r="L27" s="2998"/>
      <c r="M27" s="2998"/>
      <c r="N27" s="1"/>
    </row>
    <row r="28" spans="2:14" ht="12.75" customHeight="1">
      <c r="B28" s="2990" t="s">
        <v>7</v>
      </c>
      <c r="C28" s="2990"/>
      <c r="D28" s="2990"/>
      <c r="E28" s="2990"/>
      <c r="F28" s="2997" t="s">
        <v>8</v>
      </c>
      <c r="G28" s="2998"/>
      <c r="H28" s="2998"/>
      <c r="I28" s="2998"/>
      <c r="J28" s="2998"/>
      <c r="K28" s="2998"/>
      <c r="L28" s="2998"/>
      <c r="M28" s="2998"/>
      <c r="N28" s="2921"/>
    </row>
    <row r="29" spans="2:14" ht="12.75" customHeight="1">
      <c r="B29" s="2990"/>
      <c r="C29" s="2990"/>
      <c r="D29" s="2990"/>
      <c r="E29" s="2990"/>
      <c r="F29" s="2998"/>
      <c r="G29" s="2998"/>
      <c r="H29" s="2998"/>
      <c r="I29" s="2998"/>
      <c r="J29" s="2998"/>
      <c r="K29" s="2998"/>
      <c r="L29" s="2998"/>
      <c r="M29" s="2998"/>
      <c r="N29" s="1"/>
    </row>
    <row r="30" spans="2:14" ht="12.75" customHeight="1">
      <c r="B30" s="2990" t="s">
        <v>9</v>
      </c>
      <c r="C30" s="2990"/>
      <c r="D30" s="2990"/>
      <c r="E30" s="2990"/>
      <c r="F30" s="2991" t="s">
        <v>10</v>
      </c>
      <c r="G30" s="2992"/>
      <c r="H30" s="2992"/>
      <c r="I30" s="2992"/>
      <c r="J30" s="2992"/>
      <c r="K30" s="2992"/>
      <c r="L30" s="2992"/>
      <c r="M30" s="2992"/>
      <c r="N30" s="1"/>
    </row>
    <row r="31" spans="2:14" ht="12.75" customHeight="1">
      <c r="B31" s="2990"/>
      <c r="C31" s="2990"/>
      <c r="D31" s="2990"/>
      <c r="E31" s="2990"/>
      <c r="F31" s="2992"/>
      <c r="G31" s="2992"/>
      <c r="H31" s="2992"/>
      <c r="I31" s="2992"/>
      <c r="J31" s="2992"/>
      <c r="K31" s="2992"/>
      <c r="L31" s="2992"/>
      <c r="M31" s="2992"/>
      <c r="N31" s="1"/>
    </row>
    <row r="32" spans="2:14" ht="31.5" customHeight="1">
      <c r="B32" s="2990" t="s">
        <v>11</v>
      </c>
      <c r="C32" s="2992"/>
      <c r="D32" s="2992"/>
      <c r="E32" s="2992"/>
      <c r="F32" s="2996" t="s">
        <v>12</v>
      </c>
      <c r="G32" s="2992"/>
      <c r="H32" s="2992"/>
      <c r="I32" s="2992"/>
      <c r="J32" s="2992"/>
      <c r="K32" s="2992"/>
      <c r="L32" s="2992"/>
      <c r="M32" s="2992"/>
      <c r="N32" s="1"/>
    </row>
    <row r="33" spans="2:14" ht="12.75" customHeight="1">
      <c r="B33" s="2992"/>
      <c r="C33" s="2992"/>
      <c r="D33" s="2992"/>
      <c r="E33" s="2992"/>
      <c r="F33" s="2992"/>
      <c r="G33" s="2992"/>
      <c r="H33" s="2992"/>
      <c r="I33" s="2992"/>
      <c r="J33" s="2992"/>
      <c r="K33" s="2992"/>
      <c r="L33" s="2992"/>
      <c r="M33" s="2992"/>
      <c r="N33" s="1"/>
    </row>
  </sheetData>
  <sheetProtection algorithmName="SHA-512" hashValue="7dv5vDVUZAYqXdUubfs0EqdKPeIzYGN5qM0N+n9fHY5zbPSjBItK4c2QguT1T2kkHOpihcxCAJteLudtp/gaSg==" saltValue="KzEJKNgS2+BXlmHE4gaNeA==" spinCount="100000" sheet="1" objects="1" scenarios="1"/>
  <mergeCells count="24">
    <mergeCell ref="B32:E33"/>
    <mergeCell ref="F32:M33"/>
    <mergeCell ref="B7:G16"/>
    <mergeCell ref="B26:E27"/>
    <mergeCell ref="F26:M27"/>
    <mergeCell ref="B28:E29"/>
    <mergeCell ref="F28:M29"/>
    <mergeCell ref="B19:M24"/>
    <mergeCell ref="K1:K2"/>
    <mergeCell ref="L1:L2"/>
    <mergeCell ref="M1:M2"/>
    <mergeCell ref="N1:O2"/>
    <mergeCell ref="B30:E31"/>
    <mergeCell ref="F30:M31"/>
    <mergeCell ref="F1:F2"/>
    <mergeCell ref="G1:G2"/>
    <mergeCell ref="H1:H2"/>
    <mergeCell ref="I1:I2"/>
    <mergeCell ref="J1:J2"/>
    <mergeCell ref="A1:A2"/>
    <mergeCell ref="B1:B2"/>
    <mergeCell ref="C1:C2"/>
    <mergeCell ref="D1:D2"/>
    <mergeCell ref="E1:E2"/>
  </mergeCells>
  <hyperlinks>
    <hyperlink ref="B26:E27" r:id="rId1" display="Relato Integrado 2025 do Grupo CSN" xr:uid="{16D1A8CE-FA3F-4BE0-BB2C-66ED0688320A}"/>
    <hyperlink ref="B28:E29" r:id="rId2" display="Relato Integrado 2025 da CSN Mineração" xr:uid="{01ED4D29-5C27-4290-8D40-D15EE95A592E}"/>
    <hyperlink ref="B30:E31" r:id="rId3" display="Portal ESG do Grupo CSN" xr:uid="{BD50D2A7-C662-4523-9D63-6EEB1079AE05}"/>
  </hyperlinks>
  <pageMargins left="0.25" right="0.25" top="0.75" bottom="0.75" header="0" footer="0"/>
  <pageSetup paperSize="9" orientation="landscape"/>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006"/>
  <sheetViews>
    <sheetView showGridLines="0" workbookViewId="0">
      <pane ySplit="2" topLeftCell="A124" activePane="bottomLeft" state="frozen"/>
      <selection pane="bottomLeft" activeCell="O143" sqref="O143:P143"/>
    </sheetView>
  </sheetViews>
  <sheetFormatPr defaultColWidth="11.19921875" defaultRowHeight="15" customHeight="1"/>
  <cols>
    <col min="1" max="1" width="5.69921875" customWidth="1"/>
    <col min="2" max="2" width="7" customWidth="1"/>
    <col min="3" max="15" width="10.296875" customWidth="1"/>
    <col min="16" max="16" width="14.09765625" customWidth="1"/>
    <col min="17" max="17" width="2" customWidth="1"/>
    <col min="18" max="29" width="8.8984375" customWidth="1"/>
  </cols>
  <sheetData>
    <row r="1" spans="1:29" s="2956" customFormat="1" ht="12.75" customHeight="1">
      <c r="A1" s="2985"/>
      <c r="B1" s="2985"/>
      <c r="C1" s="2985"/>
      <c r="D1" s="2986"/>
      <c r="E1" s="4282"/>
      <c r="F1" s="2993"/>
      <c r="G1" s="2994"/>
      <c r="H1" s="2995"/>
      <c r="I1" s="2985"/>
      <c r="J1" s="2985"/>
      <c r="K1" s="2988"/>
      <c r="L1" s="2955"/>
      <c r="M1" s="2955"/>
      <c r="N1" s="2955"/>
      <c r="O1" s="2988"/>
      <c r="P1" s="2989"/>
      <c r="Q1" s="2988"/>
      <c r="R1" s="2984"/>
      <c r="S1" s="2957"/>
      <c r="T1" s="2957"/>
      <c r="U1" s="2957"/>
      <c r="V1" s="2957"/>
      <c r="W1" s="2957"/>
      <c r="X1" s="2957"/>
      <c r="Y1" s="2957"/>
      <c r="Z1" s="2957"/>
      <c r="AA1" s="2957"/>
      <c r="AB1" s="2957"/>
      <c r="AC1" s="2957"/>
    </row>
    <row r="2" spans="1:29" s="2956" customFormat="1" ht="12.75" customHeight="1">
      <c r="A2" s="2984"/>
      <c r="B2" s="2984"/>
      <c r="C2" s="2984"/>
      <c r="D2" s="2984"/>
      <c r="E2" s="2984"/>
      <c r="F2" s="2984"/>
      <c r="G2" s="2984"/>
      <c r="H2" s="2984"/>
      <c r="I2" s="2984"/>
      <c r="J2" s="2984"/>
      <c r="K2" s="2984"/>
      <c r="L2" s="2955"/>
      <c r="M2" s="2955"/>
      <c r="N2" s="2955"/>
      <c r="O2" s="2984"/>
      <c r="P2" s="2984"/>
      <c r="Q2" s="2984"/>
      <c r="R2" s="2984"/>
      <c r="S2" s="2957"/>
      <c r="T2" s="2957"/>
      <c r="U2" s="2957"/>
      <c r="V2" s="2957"/>
      <c r="W2" s="2957"/>
      <c r="X2" s="2957"/>
      <c r="Y2" s="2957"/>
      <c r="Z2" s="2957"/>
      <c r="AA2" s="2957"/>
      <c r="AB2" s="2957"/>
      <c r="AC2" s="2957"/>
    </row>
    <row r="3" spans="1:29" ht="12.75" customHeight="1">
      <c r="A3" s="10"/>
      <c r="B3" s="10"/>
      <c r="C3" s="10"/>
      <c r="D3" s="10"/>
      <c r="E3" s="10"/>
      <c r="F3" s="10"/>
      <c r="G3" s="10"/>
      <c r="H3" s="10"/>
      <c r="I3" s="10"/>
      <c r="J3" s="10"/>
      <c r="K3" s="10"/>
      <c r="L3" s="2934"/>
      <c r="M3" s="2934"/>
      <c r="N3" s="2934"/>
      <c r="O3" s="10"/>
      <c r="P3" s="10"/>
      <c r="Q3" s="10"/>
      <c r="R3" s="10"/>
      <c r="S3" s="486"/>
      <c r="T3" s="486"/>
      <c r="U3" s="486"/>
      <c r="V3" s="486"/>
      <c r="W3" s="486"/>
      <c r="X3" s="486"/>
      <c r="Y3" s="486"/>
      <c r="Z3" s="486"/>
      <c r="AA3" s="486"/>
      <c r="AB3" s="486"/>
      <c r="AC3" s="486"/>
    </row>
    <row r="4" spans="1:29" ht="12.75" customHeight="1">
      <c r="A4" s="486"/>
      <c r="B4" s="486"/>
      <c r="C4" s="486"/>
      <c r="D4" s="486"/>
      <c r="E4" s="1673"/>
      <c r="F4" s="486"/>
      <c r="G4" s="486"/>
      <c r="H4" s="486"/>
      <c r="I4" s="486"/>
      <c r="J4" s="486"/>
      <c r="K4" s="486"/>
      <c r="L4" s="486"/>
      <c r="M4" s="486"/>
      <c r="N4" s="486"/>
      <c r="O4" s="486"/>
      <c r="P4" s="486"/>
      <c r="Q4" s="486"/>
      <c r="R4" s="486"/>
      <c r="S4" s="486"/>
      <c r="T4" s="486"/>
      <c r="U4" s="486"/>
      <c r="V4" s="486"/>
      <c r="W4" s="486"/>
      <c r="X4" s="486"/>
      <c r="Y4" s="486"/>
      <c r="Z4" s="486"/>
      <c r="AA4" s="486"/>
      <c r="AB4" s="486"/>
      <c r="AC4" s="486"/>
    </row>
    <row r="5" spans="1:29" ht="27" customHeight="1">
      <c r="A5" s="1674"/>
      <c r="B5" s="5" t="s">
        <v>1171</v>
      </c>
      <c r="C5" s="1675"/>
      <c r="D5" s="486"/>
      <c r="E5" s="1673"/>
      <c r="F5" s="486"/>
      <c r="G5" s="486"/>
      <c r="H5" s="486"/>
      <c r="I5" s="486"/>
      <c r="J5" s="486"/>
      <c r="K5" s="486"/>
      <c r="L5" s="486"/>
      <c r="M5" s="486"/>
      <c r="N5" s="486"/>
      <c r="O5" s="486"/>
      <c r="P5" s="486"/>
      <c r="Q5" s="486"/>
      <c r="R5" s="486"/>
      <c r="S5" s="486"/>
      <c r="T5" s="486"/>
      <c r="U5" s="486"/>
      <c r="V5" s="486"/>
      <c r="W5" s="486"/>
      <c r="X5" s="486"/>
      <c r="Y5" s="486"/>
      <c r="Z5" s="486"/>
      <c r="AA5" s="486"/>
      <c r="AB5" s="486"/>
      <c r="AC5" s="486"/>
    </row>
    <row r="6" spans="1:29" ht="15" customHeight="1">
      <c r="A6" s="486"/>
      <c r="B6" s="2997" t="s">
        <v>1491</v>
      </c>
      <c r="C6" s="2992"/>
      <c r="D6" s="2992"/>
      <c r="E6" s="2992"/>
      <c r="F6" s="2992"/>
      <c r="G6" s="2992"/>
      <c r="H6" s="2992"/>
      <c r="I6" s="2992"/>
      <c r="J6" s="2992"/>
      <c r="K6" s="2992"/>
      <c r="L6" s="2992"/>
      <c r="M6" s="2992"/>
      <c r="N6" s="2992"/>
      <c r="O6" s="2992"/>
      <c r="P6" s="2992"/>
      <c r="Q6" s="486"/>
      <c r="R6" s="486"/>
      <c r="S6" s="486"/>
      <c r="T6" s="486"/>
      <c r="U6" s="486"/>
      <c r="V6" s="486"/>
      <c r="W6" s="486"/>
      <c r="X6" s="486"/>
      <c r="Y6" s="486"/>
      <c r="Z6" s="486"/>
      <c r="AA6" s="486"/>
      <c r="AB6" s="486"/>
      <c r="AC6" s="486"/>
    </row>
    <row r="7" spans="1:29" ht="15" customHeight="1">
      <c r="A7" s="486"/>
      <c r="B7" s="2992"/>
      <c r="C7" s="2992"/>
      <c r="D7" s="2992"/>
      <c r="E7" s="2992"/>
      <c r="F7" s="2992"/>
      <c r="G7" s="2992"/>
      <c r="H7" s="2992"/>
      <c r="I7" s="2992"/>
      <c r="J7" s="2992"/>
      <c r="K7" s="2992"/>
      <c r="L7" s="2992"/>
      <c r="M7" s="2992"/>
      <c r="N7" s="2992"/>
      <c r="O7" s="2992"/>
      <c r="P7" s="2992"/>
      <c r="Q7" s="486"/>
      <c r="R7" s="486"/>
      <c r="S7" s="486"/>
      <c r="T7" s="486"/>
      <c r="U7" s="486"/>
      <c r="V7" s="486"/>
      <c r="W7" s="486"/>
      <c r="X7" s="486"/>
      <c r="Y7" s="486"/>
      <c r="Z7" s="486"/>
      <c r="AA7" s="486"/>
      <c r="AB7" s="486"/>
      <c r="AC7" s="486"/>
    </row>
    <row r="8" spans="1:29" ht="15" customHeight="1">
      <c r="A8" s="486"/>
      <c r="B8" s="2992"/>
      <c r="C8" s="2992"/>
      <c r="D8" s="2992"/>
      <c r="E8" s="2992"/>
      <c r="F8" s="2992"/>
      <c r="G8" s="2992"/>
      <c r="H8" s="2992"/>
      <c r="I8" s="2992"/>
      <c r="J8" s="2992"/>
      <c r="K8" s="2992"/>
      <c r="L8" s="2992"/>
      <c r="M8" s="2992"/>
      <c r="N8" s="2992"/>
      <c r="O8" s="2992"/>
      <c r="P8" s="2992"/>
      <c r="Q8" s="486"/>
      <c r="R8" s="486"/>
      <c r="S8" s="486"/>
      <c r="T8" s="486"/>
      <c r="U8" s="486"/>
      <c r="V8" s="486"/>
      <c r="W8" s="486"/>
      <c r="X8" s="486"/>
      <c r="Y8" s="486"/>
      <c r="Z8" s="486"/>
      <c r="AA8" s="486"/>
      <c r="AB8" s="486"/>
      <c r="AC8" s="486"/>
    </row>
    <row r="9" spans="1:29" ht="15" customHeight="1">
      <c r="A9" s="486"/>
      <c r="B9" s="2935" t="s">
        <v>1492</v>
      </c>
      <c r="C9" s="2935"/>
      <c r="D9" s="2935"/>
      <c r="Q9" s="486"/>
      <c r="R9" s="486"/>
      <c r="S9" s="486"/>
      <c r="T9" s="486"/>
      <c r="U9" s="486"/>
      <c r="V9" s="486"/>
      <c r="W9" s="486"/>
      <c r="X9" s="486"/>
      <c r="Y9" s="486"/>
      <c r="Z9" s="486"/>
      <c r="AA9" s="486"/>
      <c r="AB9" s="486"/>
      <c r="AC9" s="486"/>
    </row>
    <row r="10" spans="1:29" ht="15" customHeight="1">
      <c r="A10" s="486"/>
      <c r="B10" s="486"/>
      <c r="C10" s="486"/>
      <c r="D10" s="486"/>
      <c r="E10" s="1673"/>
      <c r="F10" s="486"/>
      <c r="G10" s="486"/>
      <c r="H10" s="486"/>
      <c r="I10" s="486"/>
      <c r="J10" s="486"/>
      <c r="K10" s="486"/>
      <c r="L10" s="486"/>
      <c r="M10" s="486"/>
      <c r="N10" s="486"/>
      <c r="O10" s="486"/>
      <c r="P10" s="486"/>
      <c r="Q10" s="486"/>
      <c r="R10" s="486"/>
      <c r="S10" s="486"/>
      <c r="T10" s="486"/>
      <c r="U10" s="486"/>
      <c r="V10" s="486"/>
      <c r="W10" s="486"/>
      <c r="X10" s="486"/>
      <c r="Y10" s="486"/>
      <c r="Z10" s="486"/>
      <c r="AA10" s="486"/>
      <c r="AB10" s="486"/>
      <c r="AC10" s="486"/>
    </row>
    <row r="11" spans="1:29" ht="27" customHeight="1">
      <c r="A11" s="486"/>
      <c r="B11" s="4284" t="s">
        <v>1493</v>
      </c>
      <c r="C11" s="3292"/>
      <c r="D11" s="4285"/>
      <c r="E11" s="4214" t="s">
        <v>1494</v>
      </c>
      <c r="F11" s="3207"/>
      <c r="G11" s="3207"/>
      <c r="H11" s="3207"/>
      <c r="I11" s="3207"/>
      <c r="J11" s="3207"/>
      <c r="K11" s="3207"/>
      <c r="L11" s="2795"/>
      <c r="M11" s="2795"/>
      <c r="N11" s="1676"/>
      <c r="O11" s="4215" t="s">
        <v>1495</v>
      </c>
      <c r="P11" s="3248"/>
      <c r="Q11" s="486"/>
      <c r="R11" s="486"/>
      <c r="S11" s="486"/>
      <c r="T11" s="486"/>
      <c r="U11" s="486"/>
      <c r="V11" s="486"/>
      <c r="W11" s="486"/>
      <c r="X11" s="486"/>
      <c r="Y11" s="486"/>
      <c r="Z11" s="486"/>
      <c r="AA11" s="486"/>
      <c r="AB11" s="486"/>
      <c r="AC11" s="486"/>
    </row>
    <row r="12" spans="1:29" ht="15" customHeight="1">
      <c r="A12" s="486"/>
      <c r="B12" s="4286" t="s">
        <v>1496</v>
      </c>
      <c r="C12" s="4217"/>
      <c r="D12" s="4287"/>
      <c r="E12" s="4216" t="s">
        <v>1497</v>
      </c>
      <c r="F12" s="4217"/>
      <c r="G12" s="4217"/>
      <c r="H12" s="4217"/>
      <c r="I12" s="4217"/>
      <c r="J12" s="4217"/>
      <c r="K12" s="4217"/>
      <c r="L12" s="4217"/>
      <c r="M12" s="4217"/>
      <c r="N12" s="4218"/>
      <c r="O12" s="4222" t="s">
        <v>50</v>
      </c>
      <c r="P12" s="4223"/>
      <c r="Q12" s="486"/>
      <c r="R12" s="486"/>
      <c r="S12" s="486"/>
      <c r="T12" s="486"/>
      <c r="U12" s="486"/>
      <c r="V12" s="486"/>
      <c r="W12" s="486"/>
      <c r="X12" s="486"/>
      <c r="Y12" s="486"/>
      <c r="Z12" s="486"/>
      <c r="AA12" s="486"/>
      <c r="AB12" s="486"/>
      <c r="AC12" s="486"/>
    </row>
    <row r="13" spans="1:29" ht="15" customHeight="1">
      <c r="A13" s="486"/>
      <c r="B13" s="4248"/>
      <c r="C13" s="3273"/>
      <c r="D13" s="4257"/>
      <c r="E13" s="3207"/>
      <c r="F13" s="3273"/>
      <c r="G13" s="3273"/>
      <c r="H13" s="3273"/>
      <c r="I13" s="3273"/>
      <c r="J13" s="3273"/>
      <c r="K13" s="3273"/>
      <c r="L13" s="3273"/>
      <c r="M13" s="3273"/>
      <c r="N13" s="4219"/>
      <c r="O13" s="4210" t="s">
        <v>50</v>
      </c>
      <c r="P13" s="4211"/>
      <c r="Q13" s="486"/>
      <c r="R13" s="486"/>
      <c r="S13" s="486"/>
      <c r="T13" s="486"/>
      <c r="U13" s="486"/>
      <c r="V13" s="486"/>
      <c r="W13" s="486"/>
      <c r="X13" s="486"/>
      <c r="Y13" s="486"/>
      <c r="Z13" s="486"/>
      <c r="AA13" s="486"/>
      <c r="AB13" s="486"/>
      <c r="AC13" s="486"/>
    </row>
    <row r="14" spans="1:29" ht="15" customHeight="1">
      <c r="A14" s="486"/>
      <c r="B14" s="4248"/>
      <c r="C14" s="3273"/>
      <c r="D14" s="4257"/>
      <c r="E14" s="3207"/>
      <c r="F14" s="3273"/>
      <c r="G14" s="3273"/>
      <c r="H14" s="3273"/>
      <c r="I14" s="3273"/>
      <c r="J14" s="3273"/>
      <c r="K14" s="3273"/>
      <c r="L14" s="3273"/>
      <c r="M14" s="3273"/>
      <c r="N14" s="4219"/>
      <c r="O14" s="4210" t="s">
        <v>50</v>
      </c>
      <c r="P14" s="4211"/>
      <c r="Q14" s="486"/>
      <c r="R14" s="486"/>
      <c r="S14" s="486"/>
      <c r="T14" s="486"/>
      <c r="U14" s="486"/>
      <c r="V14" s="486"/>
      <c r="W14" s="486"/>
      <c r="X14" s="486"/>
      <c r="Y14" s="486"/>
      <c r="Z14" s="486"/>
      <c r="AA14" s="486"/>
      <c r="AB14" s="486"/>
      <c r="AC14" s="486"/>
    </row>
    <row r="15" spans="1:29" ht="15" customHeight="1">
      <c r="A15" s="486"/>
      <c r="B15" s="4248"/>
      <c r="C15" s="3273"/>
      <c r="D15" s="4257"/>
      <c r="E15" s="3207"/>
      <c r="F15" s="3273"/>
      <c r="G15" s="3273"/>
      <c r="H15" s="3273"/>
      <c r="I15" s="3273"/>
      <c r="J15" s="3273"/>
      <c r="K15" s="3273"/>
      <c r="L15" s="3273"/>
      <c r="M15" s="3273"/>
      <c r="N15" s="4219"/>
      <c r="O15" s="4210" t="s">
        <v>50</v>
      </c>
      <c r="P15" s="4211"/>
      <c r="Q15" s="486"/>
      <c r="R15" s="486"/>
      <c r="S15" s="486"/>
      <c r="T15" s="486"/>
      <c r="U15" s="486"/>
      <c r="V15" s="486"/>
      <c r="W15" s="486"/>
      <c r="X15" s="486"/>
      <c r="Y15" s="486"/>
      <c r="Z15" s="486"/>
      <c r="AA15" s="486"/>
      <c r="AB15" s="486"/>
      <c r="AC15" s="486"/>
    </row>
    <row r="16" spans="1:29" ht="15" customHeight="1">
      <c r="A16" s="486"/>
      <c r="B16" s="4248"/>
      <c r="C16" s="3273"/>
      <c r="D16" s="4257"/>
      <c r="E16" s="3207"/>
      <c r="F16" s="3273"/>
      <c r="G16" s="3273"/>
      <c r="H16" s="3273"/>
      <c r="I16" s="3273"/>
      <c r="J16" s="3273"/>
      <c r="K16" s="3273"/>
      <c r="L16" s="3273"/>
      <c r="M16" s="3273"/>
      <c r="N16" s="4219"/>
      <c r="O16" s="4210" t="s">
        <v>1167</v>
      </c>
      <c r="P16" s="4211"/>
      <c r="Q16" s="486"/>
      <c r="R16" s="486"/>
      <c r="S16" s="486"/>
      <c r="T16" s="486"/>
      <c r="U16" s="486"/>
      <c r="V16" s="486"/>
      <c r="W16" s="486"/>
      <c r="X16" s="486"/>
      <c r="Y16" s="486"/>
      <c r="Z16" s="486"/>
      <c r="AA16" s="486"/>
      <c r="AB16" s="486"/>
      <c r="AC16" s="486"/>
    </row>
    <row r="17" spans="1:29" ht="15" customHeight="1">
      <c r="A17" s="486"/>
      <c r="B17" s="4248"/>
      <c r="C17" s="3273"/>
      <c r="D17" s="4257"/>
      <c r="E17" s="3207"/>
      <c r="F17" s="3273"/>
      <c r="G17" s="3273"/>
      <c r="H17" s="3273"/>
      <c r="I17" s="3273"/>
      <c r="J17" s="3273"/>
      <c r="K17" s="3273"/>
      <c r="L17" s="3273"/>
      <c r="M17" s="3273"/>
      <c r="N17" s="4219"/>
      <c r="O17" s="4210" t="s">
        <v>1167</v>
      </c>
      <c r="P17" s="4211"/>
      <c r="Q17" s="486"/>
      <c r="R17" s="486"/>
      <c r="S17" s="486"/>
      <c r="T17" s="486"/>
      <c r="U17" s="486"/>
      <c r="V17" s="486"/>
      <c r="W17" s="486"/>
      <c r="X17" s="486"/>
      <c r="Y17" s="486"/>
      <c r="Z17" s="486"/>
      <c r="AA17" s="486"/>
      <c r="AB17" s="486"/>
      <c r="AC17" s="486"/>
    </row>
    <row r="18" spans="1:29" ht="15" customHeight="1">
      <c r="A18" s="486"/>
      <c r="B18" s="4248"/>
      <c r="C18" s="3273"/>
      <c r="D18" s="4257"/>
      <c r="E18" s="3207"/>
      <c r="F18" s="3273"/>
      <c r="G18" s="3273"/>
      <c r="H18" s="3273"/>
      <c r="I18" s="3273"/>
      <c r="J18" s="3273"/>
      <c r="K18" s="3273"/>
      <c r="L18" s="3273"/>
      <c r="M18" s="3273"/>
      <c r="N18" s="4219"/>
      <c r="O18" s="4210" t="s">
        <v>1167</v>
      </c>
      <c r="P18" s="4211"/>
      <c r="Q18" s="486"/>
      <c r="R18" s="486"/>
      <c r="S18" s="486"/>
      <c r="T18" s="486"/>
      <c r="U18" s="486"/>
      <c r="V18" s="486"/>
      <c r="W18" s="486"/>
      <c r="X18" s="486"/>
      <c r="Y18" s="486"/>
      <c r="Z18" s="486"/>
      <c r="AA18" s="486"/>
      <c r="AB18" s="486"/>
      <c r="AC18" s="486"/>
    </row>
    <row r="19" spans="1:29" ht="15" customHeight="1">
      <c r="A19" s="486"/>
      <c r="B19" s="4248"/>
      <c r="C19" s="3273"/>
      <c r="D19" s="4257"/>
      <c r="E19" s="3207"/>
      <c r="F19" s="3273"/>
      <c r="G19" s="3273"/>
      <c r="H19" s="3273"/>
      <c r="I19" s="3273"/>
      <c r="J19" s="3273"/>
      <c r="K19" s="3273"/>
      <c r="L19" s="3273"/>
      <c r="M19" s="3273"/>
      <c r="N19" s="4219"/>
      <c r="O19" s="4210" t="s">
        <v>1167</v>
      </c>
      <c r="P19" s="4211"/>
      <c r="Q19" s="486"/>
      <c r="R19" s="486"/>
      <c r="S19" s="486"/>
      <c r="T19" s="486"/>
      <c r="U19" s="486"/>
      <c r="V19" s="486"/>
      <c r="W19" s="486"/>
      <c r="X19" s="486"/>
      <c r="Y19" s="486"/>
      <c r="Z19" s="486"/>
      <c r="AA19" s="486"/>
      <c r="AB19" s="486"/>
      <c r="AC19" s="486"/>
    </row>
    <row r="20" spans="1:29" ht="15" customHeight="1">
      <c r="A20" s="486"/>
      <c r="B20" s="4248"/>
      <c r="C20" s="3273"/>
      <c r="D20" s="4257"/>
      <c r="E20" s="3207"/>
      <c r="F20" s="3273"/>
      <c r="G20" s="3273"/>
      <c r="H20" s="3273"/>
      <c r="I20" s="3273"/>
      <c r="J20" s="3273"/>
      <c r="K20" s="3273"/>
      <c r="L20" s="3273"/>
      <c r="M20" s="3273"/>
      <c r="N20" s="4219"/>
      <c r="O20" s="4210" t="s">
        <v>1167</v>
      </c>
      <c r="P20" s="4211"/>
      <c r="Q20" s="486"/>
      <c r="R20" s="486"/>
      <c r="S20" s="486"/>
      <c r="T20" s="486"/>
      <c r="U20" s="486"/>
      <c r="V20" s="486"/>
      <c r="W20" s="486"/>
      <c r="X20" s="486"/>
      <c r="Y20" s="486"/>
      <c r="Z20" s="486"/>
      <c r="AA20" s="486"/>
      <c r="AB20" s="486"/>
      <c r="AC20" s="486"/>
    </row>
    <row r="21" spans="1:29" ht="15" customHeight="1">
      <c r="A21" s="486"/>
      <c r="B21" s="4248"/>
      <c r="C21" s="3273"/>
      <c r="D21" s="4257"/>
      <c r="E21" s="3207"/>
      <c r="F21" s="3273"/>
      <c r="G21" s="3273"/>
      <c r="H21" s="3273"/>
      <c r="I21" s="3273"/>
      <c r="J21" s="3273"/>
      <c r="K21" s="3273"/>
      <c r="L21" s="3273"/>
      <c r="M21" s="3273"/>
      <c r="N21" s="4219"/>
      <c r="O21" s="4212" t="s">
        <v>1168</v>
      </c>
      <c r="P21" s="4213"/>
      <c r="Q21" s="486"/>
      <c r="R21" s="486"/>
      <c r="S21" s="486"/>
      <c r="T21" s="486"/>
      <c r="U21" s="486"/>
      <c r="V21" s="486"/>
      <c r="W21" s="486"/>
      <c r="X21" s="486"/>
      <c r="Y21" s="486"/>
      <c r="Z21" s="486"/>
      <c r="AA21" s="486"/>
      <c r="AB21" s="486"/>
      <c r="AC21" s="486"/>
    </row>
    <row r="22" spans="1:29" ht="15" customHeight="1">
      <c r="A22" s="486"/>
      <c r="B22" s="4248"/>
      <c r="C22" s="3273"/>
      <c r="D22" s="4257"/>
      <c r="E22" s="3207"/>
      <c r="F22" s="3273"/>
      <c r="G22" s="3273"/>
      <c r="H22" s="3273"/>
      <c r="I22" s="3273"/>
      <c r="J22" s="3273"/>
      <c r="K22" s="3273"/>
      <c r="L22" s="3273"/>
      <c r="M22" s="3273"/>
      <c r="N22" s="4219"/>
      <c r="O22" s="4210" t="s">
        <v>1168</v>
      </c>
      <c r="P22" s="4211"/>
      <c r="Q22" s="486"/>
      <c r="R22" s="486"/>
      <c r="S22" s="486"/>
      <c r="T22" s="486"/>
      <c r="U22" s="486"/>
      <c r="V22" s="486"/>
      <c r="W22" s="486"/>
      <c r="X22" s="486"/>
      <c r="Y22" s="486"/>
      <c r="Z22" s="486"/>
      <c r="AA22" s="486"/>
      <c r="AB22" s="486"/>
      <c r="AC22" s="486"/>
    </row>
    <row r="23" spans="1:29" ht="15" customHeight="1">
      <c r="A23" s="486"/>
      <c r="B23" s="4248"/>
      <c r="C23" s="3273"/>
      <c r="D23" s="4257"/>
      <c r="E23" s="3207"/>
      <c r="F23" s="3273"/>
      <c r="G23" s="3273"/>
      <c r="H23" s="3273"/>
      <c r="I23" s="3273"/>
      <c r="J23" s="3273"/>
      <c r="K23" s="3273"/>
      <c r="L23" s="3273"/>
      <c r="M23" s="3273"/>
      <c r="N23" s="4219"/>
      <c r="O23" s="4212" t="s">
        <v>1166</v>
      </c>
      <c r="P23" s="4213"/>
      <c r="Q23" s="486"/>
      <c r="R23" s="486"/>
      <c r="S23" s="486"/>
      <c r="T23" s="486"/>
      <c r="U23" s="486"/>
      <c r="V23" s="486"/>
      <c r="W23" s="486"/>
      <c r="X23" s="486"/>
      <c r="Y23" s="486"/>
      <c r="Z23" s="486"/>
      <c r="AA23" s="486"/>
      <c r="AB23" s="486"/>
      <c r="AC23" s="486"/>
    </row>
    <row r="24" spans="1:29" ht="15" customHeight="1">
      <c r="A24" s="486"/>
      <c r="B24" s="4248"/>
      <c r="C24" s="3273"/>
      <c r="D24" s="4257"/>
      <c r="E24" s="3207"/>
      <c r="F24" s="3273"/>
      <c r="G24" s="3273"/>
      <c r="H24" s="3273"/>
      <c r="I24" s="3273"/>
      <c r="J24" s="3273"/>
      <c r="K24" s="3273"/>
      <c r="L24" s="3273"/>
      <c r="M24" s="3273"/>
      <c r="N24" s="4219"/>
      <c r="O24" s="4210" t="s">
        <v>1166</v>
      </c>
      <c r="P24" s="4211"/>
      <c r="Q24" s="486"/>
      <c r="R24" s="486"/>
      <c r="S24" s="486"/>
      <c r="T24" s="486"/>
      <c r="U24" s="486"/>
      <c r="V24" s="486"/>
      <c r="W24" s="486"/>
      <c r="X24" s="486"/>
      <c r="Y24" s="486"/>
      <c r="Z24" s="486"/>
      <c r="AA24" s="486"/>
      <c r="AB24" s="486"/>
      <c r="AC24" s="486"/>
    </row>
    <row r="25" spans="1:29" ht="15" customHeight="1">
      <c r="A25" s="486"/>
      <c r="B25" s="4248"/>
      <c r="C25" s="3273"/>
      <c r="D25" s="4257"/>
      <c r="E25" s="3207"/>
      <c r="F25" s="3273"/>
      <c r="G25" s="3273"/>
      <c r="H25" s="3273"/>
      <c r="I25" s="3273"/>
      <c r="J25" s="3273"/>
      <c r="K25" s="3273"/>
      <c r="L25" s="3273"/>
      <c r="M25" s="3273"/>
      <c r="N25" s="4219"/>
      <c r="O25" s="4210" t="s">
        <v>1166</v>
      </c>
      <c r="P25" s="4211"/>
      <c r="Q25" s="486"/>
      <c r="R25" s="486"/>
      <c r="S25" s="486"/>
      <c r="T25" s="486"/>
      <c r="U25" s="486"/>
      <c r="V25" s="486"/>
      <c r="W25" s="486"/>
      <c r="X25" s="486"/>
      <c r="Y25" s="486"/>
      <c r="Z25" s="486"/>
      <c r="AA25" s="486"/>
      <c r="AB25" s="486"/>
      <c r="AC25" s="486"/>
    </row>
    <row r="26" spans="1:29" ht="15" customHeight="1">
      <c r="A26" s="486"/>
      <c r="B26" s="4248"/>
      <c r="C26" s="3273"/>
      <c r="D26" s="4257"/>
      <c r="E26" s="3207"/>
      <c r="F26" s="3273"/>
      <c r="G26" s="3273"/>
      <c r="H26" s="3273"/>
      <c r="I26" s="3273"/>
      <c r="J26" s="3273"/>
      <c r="K26" s="3273"/>
      <c r="L26" s="3273"/>
      <c r="M26" s="3273"/>
      <c r="N26" s="4219"/>
      <c r="O26" s="4210" t="s">
        <v>1166</v>
      </c>
      <c r="P26" s="4211"/>
      <c r="Q26" s="486"/>
      <c r="R26" s="486"/>
      <c r="S26" s="486"/>
      <c r="T26" s="486"/>
      <c r="U26" s="486"/>
      <c r="V26" s="486"/>
      <c r="W26" s="486"/>
      <c r="X26" s="486"/>
      <c r="Y26" s="486"/>
      <c r="Z26" s="486"/>
      <c r="AA26" s="486"/>
      <c r="AB26" s="486"/>
      <c r="AC26" s="486"/>
    </row>
    <row r="27" spans="1:29" ht="15" customHeight="1">
      <c r="A27" s="486"/>
      <c r="B27" s="4248"/>
      <c r="C27" s="3273"/>
      <c r="D27" s="4257"/>
      <c r="E27" s="4220"/>
      <c r="F27" s="4220"/>
      <c r="G27" s="4220"/>
      <c r="H27" s="4220"/>
      <c r="I27" s="4220"/>
      <c r="J27" s="4220"/>
      <c r="K27" s="4220"/>
      <c r="L27" s="4220"/>
      <c r="M27" s="4220"/>
      <c r="N27" s="4221"/>
      <c r="O27" s="4212" t="s">
        <v>1169</v>
      </c>
      <c r="P27" s="4213"/>
      <c r="Q27" s="486"/>
      <c r="R27" s="486"/>
      <c r="S27" s="486"/>
      <c r="T27" s="486"/>
      <c r="U27" s="486"/>
      <c r="V27" s="486"/>
      <c r="W27" s="486"/>
      <c r="X27" s="486"/>
      <c r="Y27" s="486"/>
      <c r="Z27" s="486"/>
      <c r="AA27" s="486"/>
      <c r="AB27" s="486"/>
      <c r="AC27" s="486"/>
    </row>
    <row r="28" spans="1:29" ht="15" customHeight="1">
      <c r="A28" s="486"/>
      <c r="B28" s="4248"/>
      <c r="C28" s="3273"/>
      <c r="D28" s="4257"/>
      <c r="E28" s="4288" t="s">
        <v>173</v>
      </c>
      <c r="F28" s="4289"/>
      <c r="G28" s="4289"/>
      <c r="H28" s="4289"/>
      <c r="I28" s="4289"/>
      <c r="J28" s="4289"/>
      <c r="K28" s="4289"/>
      <c r="L28" s="4289"/>
      <c r="M28" s="4289"/>
      <c r="N28" s="4290"/>
      <c r="O28" s="4207" t="s">
        <v>50</v>
      </c>
      <c r="P28" s="4208"/>
      <c r="Q28" s="486"/>
      <c r="R28" s="486"/>
      <c r="S28" s="486"/>
      <c r="T28" s="486"/>
      <c r="U28" s="486"/>
      <c r="V28" s="486"/>
      <c r="W28" s="486"/>
      <c r="X28" s="486"/>
      <c r="Y28" s="486"/>
      <c r="Z28" s="486"/>
      <c r="AA28" s="486"/>
      <c r="AB28" s="486"/>
      <c r="AC28" s="486"/>
    </row>
    <row r="29" spans="1:29" ht="15" customHeight="1">
      <c r="A29" s="486"/>
      <c r="B29" s="4248"/>
      <c r="C29" s="3273"/>
      <c r="D29" s="4257"/>
      <c r="E29" s="4291"/>
      <c r="F29" s="4267"/>
      <c r="G29" s="4267"/>
      <c r="H29" s="4267"/>
      <c r="I29" s="4267"/>
      <c r="J29" s="4267"/>
      <c r="K29" s="4267"/>
      <c r="L29" s="4267"/>
      <c r="M29" s="4267"/>
      <c r="N29" s="4292"/>
      <c r="O29" s="4207" t="s">
        <v>1166</v>
      </c>
      <c r="P29" s="4208"/>
      <c r="Q29" s="486"/>
      <c r="R29" s="486"/>
      <c r="S29" s="486"/>
      <c r="T29" s="486"/>
      <c r="U29" s="486"/>
      <c r="V29" s="486"/>
      <c r="W29" s="486"/>
      <c r="X29" s="486"/>
      <c r="Y29" s="486"/>
      <c r="Z29" s="486"/>
      <c r="AA29" s="486"/>
      <c r="AB29" s="486"/>
      <c r="AC29" s="486"/>
    </row>
    <row r="30" spans="1:29" ht="15" customHeight="1">
      <c r="A30" s="486"/>
      <c r="B30" s="4248"/>
      <c r="C30" s="3273"/>
      <c r="D30" s="4257"/>
      <c r="E30" s="4291"/>
      <c r="F30" s="4267"/>
      <c r="G30" s="4267"/>
      <c r="H30" s="4267"/>
      <c r="I30" s="4267"/>
      <c r="J30" s="4267"/>
      <c r="K30" s="4267"/>
      <c r="L30" s="4267"/>
      <c r="M30" s="4267"/>
      <c r="N30" s="4292"/>
      <c r="O30" s="4207" t="s">
        <v>1167</v>
      </c>
      <c r="P30" s="4208"/>
      <c r="Q30" s="486"/>
      <c r="R30" s="486"/>
      <c r="S30" s="486"/>
      <c r="T30" s="486"/>
      <c r="U30" s="486"/>
      <c r="V30" s="486"/>
      <c r="W30" s="486"/>
      <c r="X30" s="486"/>
      <c r="Y30" s="486"/>
      <c r="Z30" s="486"/>
      <c r="AA30" s="486"/>
      <c r="AB30" s="486"/>
      <c r="AC30" s="486"/>
    </row>
    <row r="31" spans="1:29" ht="15" customHeight="1">
      <c r="A31" s="486"/>
      <c r="B31" s="4248"/>
      <c r="C31" s="3273"/>
      <c r="D31" s="4257"/>
      <c r="E31" s="4291"/>
      <c r="F31" s="4267"/>
      <c r="G31" s="4267"/>
      <c r="H31" s="4267"/>
      <c r="I31" s="4267"/>
      <c r="J31" s="4267"/>
      <c r="K31" s="4267"/>
      <c r="L31" s="4267"/>
      <c r="M31" s="4267"/>
      <c r="N31" s="4292"/>
      <c r="O31" s="4207" t="s">
        <v>1168</v>
      </c>
      <c r="P31" s="4208"/>
      <c r="Q31" s="486"/>
      <c r="R31" s="486"/>
      <c r="S31" s="486"/>
      <c r="T31" s="486"/>
      <c r="U31" s="486"/>
      <c r="V31" s="486"/>
      <c r="W31" s="486"/>
      <c r="X31" s="486"/>
      <c r="Y31" s="486"/>
      <c r="Z31" s="486"/>
      <c r="AA31" s="486"/>
      <c r="AB31" s="486"/>
      <c r="AC31" s="486"/>
    </row>
    <row r="32" spans="1:29" ht="15" customHeight="1">
      <c r="A32" s="486"/>
      <c r="B32" s="4248"/>
      <c r="C32" s="3273"/>
      <c r="D32" s="4257"/>
      <c r="E32" s="4293"/>
      <c r="F32" s="4294"/>
      <c r="G32" s="4294"/>
      <c r="H32" s="4294"/>
      <c r="I32" s="4294"/>
      <c r="J32" s="4294"/>
      <c r="K32" s="4294"/>
      <c r="L32" s="4294"/>
      <c r="M32" s="4294"/>
      <c r="N32" s="4295"/>
      <c r="O32" s="4207" t="s">
        <v>1169</v>
      </c>
      <c r="P32" s="4208"/>
      <c r="Q32" s="486"/>
      <c r="R32" s="486"/>
      <c r="S32" s="486"/>
      <c r="T32" s="486"/>
      <c r="U32" s="486"/>
      <c r="V32" s="486"/>
      <c r="W32" s="486"/>
      <c r="X32" s="486"/>
      <c r="Y32" s="486"/>
      <c r="Z32" s="486"/>
      <c r="AA32" s="486"/>
      <c r="AB32" s="486"/>
      <c r="AC32" s="486"/>
    </row>
    <row r="33" spans="1:29" ht="15" customHeight="1">
      <c r="A33" s="486"/>
      <c r="B33" s="4248"/>
      <c r="C33" s="3273"/>
      <c r="D33" s="3207"/>
      <c r="E33" s="4224" t="s">
        <v>81</v>
      </c>
      <c r="F33" s="4225"/>
      <c r="G33" s="4225"/>
      <c r="H33" s="4225"/>
      <c r="I33" s="4225"/>
      <c r="J33" s="4225"/>
      <c r="K33" s="4225"/>
      <c r="L33" s="4225"/>
      <c r="M33" s="4225"/>
      <c r="N33" s="4226"/>
      <c r="O33" s="4232" t="s">
        <v>50</v>
      </c>
      <c r="P33" s="4208"/>
      <c r="Q33" s="486"/>
      <c r="R33" s="486"/>
      <c r="S33" s="486"/>
      <c r="T33" s="486"/>
      <c r="U33" s="486"/>
      <c r="V33" s="486"/>
      <c r="W33" s="486"/>
      <c r="X33" s="486"/>
      <c r="Y33" s="486"/>
      <c r="Z33" s="486"/>
      <c r="AA33" s="486"/>
      <c r="AB33" s="486"/>
      <c r="AC33" s="486"/>
    </row>
    <row r="34" spans="1:29" ht="15" customHeight="1">
      <c r="A34" s="486"/>
      <c r="B34" s="4248"/>
      <c r="C34" s="3273"/>
      <c r="D34" s="3207"/>
      <c r="E34" s="4227"/>
      <c r="F34" s="3273"/>
      <c r="G34" s="3273"/>
      <c r="H34" s="3273"/>
      <c r="I34" s="3273"/>
      <c r="J34" s="3273"/>
      <c r="K34" s="3273"/>
      <c r="L34" s="3273"/>
      <c r="M34" s="3273"/>
      <c r="N34" s="4228"/>
      <c r="O34" s="4232" t="s">
        <v>1166</v>
      </c>
      <c r="P34" s="4208"/>
      <c r="Q34" s="486"/>
      <c r="R34" s="486"/>
      <c r="S34" s="486"/>
      <c r="T34" s="486"/>
      <c r="U34" s="486"/>
      <c r="V34" s="486"/>
      <c r="W34" s="486"/>
      <c r="X34" s="486"/>
      <c r="Y34" s="486"/>
      <c r="Z34" s="486"/>
      <c r="AA34" s="486"/>
      <c r="AB34" s="486"/>
      <c r="AC34" s="486"/>
    </row>
    <row r="35" spans="1:29" ht="15" customHeight="1">
      <c r="A35" s="486"/>
      <c r="B35" s="4248"/>
      <c r="C35" s="3273"/>
      <c r="D35" s="3207"/>
      <c r="E35" s="4227"/>
      <c r="F35" s="3273"/>
      <c r="G35" s="3273"/>
      <c r="H35" s="3273"/>
      <c r="I35" s="3273"/>
      <c r="J35" s="3273"/>
      <c r="K35" s="3273"/>
      <c r="L35" s="3273"/>
      <c r="M35" s="3273"/>
      <c r="N35" s="4228"/>
      <c r="O35" s="4232" t="s">
        <v>1167</v>
      </c>
      <c r="P35" s="4208"/>
      <c r="Q35" s="486"/>
      <c r="R35" s="486"/>
      <c r="S35" s="486"/>
      <c r="T35" s="486"/>
      <c r="U35" s="486"/>
      <c r="V35" s="486"/>
      <c r="W35" s="486"/>
      <c r="X35" s="486"/>
      <c r="Y35" s="486"/>
      <c r="Z35" s="486"/>
      <c r="AA35" s="486"/>
      <c r="AB35" s="486"/>
      <c r="AC35" s="486"/>
    </row>
    <row r="36" spans="1:29" ht="15" customHeight="1">
      <c r="A36" s="486"/>
      <c r="B36" s="4248"/>
      <c r="C36" s="3273"/>
      <c r="D36" s="3207"/>
      <c r="E36" s="4227"/>
      <c r="F36" s="3273"/>
      <c r="G36" s="3273"/>
      <c r="H36" s="3273"/>
      <c r="I36" s="3273"/>
      <c r="J36" s="3273"/>
      <c r="K36" s="3273"/>
      <c r="L36" s="3273"/>
      <c r="M36" s="3273"/>
      <c r="N36" s="4228"/>
      <c r="O36" s="4232" t="s">
        <v>1168</v>
      </c>
      <c r="P36" s="4208"/>
      <c r="Q36" s="486"/>
      <c r="R36" s="486"/>
      <c r="S36" s="486"/>
      <c r="T36" s="486"/>
      <c r="U36" s="486"/>
      <c r="V36" s="486"/>
      <c r="W36" s="486"/>
      <c r="X36" s="486"/>
      <c r="Y36" s="486"/>
      <c r="Z36" s="486"/>
      <c r="AA36" s="486"/>
      <c r="AB36" s="486"/>
      <c r="AC36" s="486"/>
    </row>
    <row r="37" spans="1:29" ht="15" customHeight="1">
      <c r="A37" s="486"/>
      <c r="B37" s="4248"/>
      <c r="C37" s="3273"/>
      <c r="D37" s="3207"/>
      <c r="E37" s="4227"/>
      <c r="F37" s="3273"/>
      <c r="G37" s="3273"/>
      <c r="H37" s="3273"/>
      <c r="I37" s="3273"/>
      <c r="J37" s="3273"/>
      <c r="K37" s="3273"/>
      <c r="L37" s="3273"/>
      <c r="M37" s="3273"/>
      <c r="N37" s="4228"/>
      <c r="O37" s="4232" t="s">
        <v>1169</v>
      </c>
      <c r="P37" s="4208"/>
      <c r="Q37" s="486"/>
      <c r="R37" s="486"/>
      <c r="S37" s="486"/>
      <c r="T37" s="486"/>
      <c r="U37" s="486"/>
      <c r="V37" s="486"/>
      <c r="W37" s="486"/>
      <c r="X37" s="486"/>
      <c r="Y37" s="486"/>
      <c r="Z37" s="486"/>
      <c r="AA37" s="486"/>
      <c r="AB37" s="486"/>
      <c r="AC37" s="486"/>
    </row>
    <row r="38" spans="1:29" ht="15" customHeight="1">
      <c r="A38" s="486"/>
      <c r="B38" s="4248"/>
      <c r="C38" s="3273"/>
      <c r="D38" s="3207"/>
      <c r="E38" s="4229"/>
      <c r="F38" s="4230"/>
      <c r="G38" s="4230"/>
      <c r="H38" s="4230"/>
      <c r="I38" s="4230"/>
      <c r="J38" s="4230"/>
      <c r="K38" s="4230"/>
      <c r="L38" s="4230"/>
      <c r="M38" s="4230"/>
      <c r="N38" s="4231"/>
      <c r="O38" s="4232" t="s">
        <v>1170</v>
      </c>
      <c r="P38" s="4208"/>
      <c r="Q38" s="486"/>
      <c r="R38" s="486"/>
      <c r="S38" s="486"/>
      <c r="T38" s="486"/>
      <c r="U38" s="486"/>
      <c r="V38" s="486"/>
      <c r="W38" s="486"/>
      <c r="X38" s="486"/>
      <c r="Y38" s="486"/>
      <c r="Z38" s="486"/>
      <c r="AA38" s="486"/>
      <c r="AB38" s="486"/>
      <c r="AC38" s="486"/>
    </row>
    <row r="39" spans="1:29" ht="15" customHeight="1">
      <c r="A39" s="486"/>
      <c r="B39" s="4248"/>
      <c r="C39" s="3273"/>
      <c r="D39" s="4257"/>
      <c r="E39" s="4233" t="s">
        <v>91</v>
      </c>
      <c r="F39" s="3207"/>
      <c r="G39" s="3207"/>
      <c r="H39" s="3207"/>
      <c r="I39" s="3207"/>
      <c r="J39" s="3207"/>
      <c r="K39" s="3207"/>
      <c r="L39" s="3207"/>
      <c r="M39" s="3207"/>
      <c r="N39" s="3207"/>
      <c r="O39" s="4207" t="s">
        <v>50</v>
      </c>
      <c r="P39" s="4208"/>
      <c r="Q39" s="486"/>
      <c r="R39" s="486"/>
      <c r="S39" s="486"/>
      <c r="T39" s="486"/>
      <c r="U39" s="486"/>
      <c r="V39" s="486"/>
      <c r="W39" s="486"/>
      <c r="X39" s="486"/>
      <c r="Y39" s="486"/>
      <c r="Z39" s="486"/>
      <c r="AA39" s="486"/>
      <c r="AB39" s="486"/>
      <c r="AC39" s="486"/>
    </row>
    <row r="40" spans="1:29" ht="15" customHeight="1">
      <c r="A40" s="486"/>
      <c r="B40" s="4248"/>
      <c r="C40" s="3273"/>
      <c r="D40" s="4257"/>
      <c r="E40" s="3273"/>
      <c r="F40" s="3273"/>
      <c r="G40" s="3273"/>
      <c r="H40" s="3273"/>
      <c r="I40" s="3273"/>
      <c r="J40" s="3273"/>
      <c r="K40" s="3273"/>
      <c r="L40" s="3273"/>
      <c r="M40" s="3273"/>
      <c r="N40" s="3273"/>
      <c r="O40" s="4207" t="s">
        <v>1166</v>
      </c>
      <c r="P40" s="4208"/>
      <c r="Q40" s="486"/>
      <c r="R40" s="486"/>
      <c r="S40" s="486"/>
      <c r="T40" s="486"/>
      <c r="U40" s="486"/>
      <c r="V40" s="486"/>
      <c r="W40" s="486"/>
      <c r="X40" s="486"/>
      <c r="Y40" s="486"/>
      <c r="Z40" s="486"/>
      <c r="AA40" s="486"/>
      <c r="AB40" s="486"/>
      <c r="AC40" s="486"/>
    </row>
    <row r="41" spans="1:29" ht="15" customHeight="1">
      <c r="A41" s="486"/>
      <c r="B41" s="4248"/>
      <c r="C41" s="3273"/>
      <c r="D41" s="4257"/>
      <c r="E41" s="3273"/>
      <c r="F41" s="3273"/>
      <c r="G41" s="3273"/>
      <c r="H41" s="3273"/>
      <c r="I41" s="3273"/>
      <c r="J41" s="3273"/>
      <c r="K41" s="3273"/>
      <c r="L41" s="3273"/>
      <c r="M41" s="3273"/>
      <c r="N41" s="3273"/>
      <c r="O41" s="4207" t="s">
        <v>1167</v>
      </c>
      <c r="P41" s="4208"/>
      <c r="Q41" s="486"/>
      <c r="R41" s="486"/>
      <c r="S41" s="486"/>
      <c r="T41" s="486"/>
      <c r="U41" s="486"/>
      <c r="V41" s="486"/>
      <c r="W41" s="486"/>
      <c r="X41" s="486"/>
      <c r="Y41" s="486"/>
      <c r="Z41" s="486"/>
      <c r="AA41" s="486"/>
      <c r="AB41" s="486"/>
      <c r="AC41" s="486"/>
    </row>
    <row r="42" spans="1:29" ht="15" customHeight="1">
      <c r="A42" s="486"/>
      <c r="B42" s="4248"/>
      <c r="C42" s="3273"/>
      <c r="D42" s="4257"/>
      <c r="E42" s="3273"/>
      <c r="F42" s="3273"/>
      <c r="G42" s="3273"/>
      <c r="H42" s="3273"/>
      <c r="I42" s="3273"/>
      <c r="J42" s="3273"/>
      <c r="K42" s="3273"/>
      <c r="L42" s="3273"/>
      <c r="M42" s="3273"/>
      <c r="N42" s="3273"/>
      <c r="O42" s="4207" t="s">
        <v>1168</v>
      </c>
      <c r="P42" s="4208"/>
      <c r="Q42" s="486"/>
      <c r="R42" s="486"/>
      <c r="S42" s="486"/>
      <c r="T42" s="486"/>
      <c r="U42" s="486"/>
      <c r="V42" s="486"/>
      <c r="W42" s="486"/>
      <c r="X42" s="486"/>
      <c r="Y42" s="486"/>
      <c r="Z42" s="486"/>
      <c r="AA42" s="486"/>
      <c r="AB42" s="486"/>
      <c r="AC42" s="486"/>
    </row>
    <row r="43" spans="1:29" ht="15" customHeight="1">
      <c r="A43" s="486"/>
      <c r="B43" s="4248"/>
      <c r="C43" s="3273"/>
      <c r="D43" s="4257"/>
      <c r="E43" s="3273"/>
      <c r="F43" s="3273"/>
      <c r="G43" s="3273"/>
      <c r="H43" s="3273"/>
      <c r="I43" s="3273"/>
      <c r="J43" s="3273"/>
      <c r="K43" s="3273"/>
      <c r="L43" s="3273"/>
      <c r="M43" s="3273"/>
      <c r="N43" s="3273"/>
      <c r="O43" s="4207" t="s">
        <v>1169</v>
      </c>
      <c r="P43" s="4208"/>
      <c r="Q43" s="486"/>
      <c r="R43" s="486"/>
      <c r="S43" s="486"/>
      <c r="T43" s="486"/>
      <c r="U43" s="486"/>
      <c r="V43" s="486"/>
      <c r="W43" s="486"/>
      <c r="X43" s="486"/>
      <c r="Y43" s="486"/>
      <c r="Z43" s="486"/>
      <c r="AA43" s="486"/>
      <c r="AB43" s="486"/>
      <c r="AC43" s="486"/>
    </row>
    <row r="44" spans="1:29" ht="15" customHeight="1">
      <c r="A44" s="486"/>
      <c r="B44" s="4248"/>
      <c r="C44" s="3273"/>
      <c r="D44" s="4257"/>
      <c r="E44" s="3754"/>
      <c r="F44" s="3754"/>
      <c r="G44" s="3754"/>
      <c r="H44" s="3754"/>
      <c r="I44" s="3754"/>
      <c r="J44" s="3754"/>
      <c r="K44" s="3754"/>
      <c r="L44" s="3754"/>
      <c r="M44" s="3754"/>
      <c r="N44" s="3754"/>
      <c r="O44" s="4207" t="s">
        <v>1170</v>
      </c>
      <c r="P44" s="4208"/>
      <c r="Q44" s="486"/>
      <c r="R44" s="486"/>
      <c r="S44" s="486"/>
      <c r="T44" s="486"/>
      <c r="U44" s="486"/>
      <c r="V44" s="486"/>
      <c r="W44" s="486"/>
      <c r="X44" s="486"/>
      <c r="Y44" s="486"/>
      <c r="Z44" s="486"/>
      <c r="AA44" s="486"/>
      <c r="AB44" s="486"/>
      <c r="AC44" s="486"/>
    </row>
    <row r="45" spans="1:29" ht="15" customHeight="1">
      <c r="A45" s="486"/>
      <c r="B45" s="4248"/>
      <c r="C45" s="3273"/>
      <c r="D45" s="4257"/>
      <c r="E45" s="4233" t="s">
        <v>1498</v>
      </c>
      <c r="F45" s="3273"/>
      <c r="G45" s="3273"/>
      <c r="H45" s="3273"/>
      <c r="I45" s="3273"/>
      <c r="J45" s="3273"/>
      <c r="K45" s="3273"/>
      <c r="L45" s="3273"/>
      <c r="M45" s="3273"/>
      <c r="N45" s="3273"/>
      <c r="O45" s="4207" t="s">
        <v>50</v>
      </c>
      <c r="P45" s="4208"/>
      <c r="Q45" s="486"/>
      <c r="R45" s="486"/>
      <c r="S45" s="486"/>
      <c r="T45" s="486"/>
      <c r="U45" s="486"/>
      <c r="V45" s="486"/>
      <c r="W45" s="486"/>
      <c r="X45" s="486"/>
      <c r="Y45" s="486"/>
      <c r="Z45" s="486"/>
      <c r="AA45" s="486"/>
      <c r="AB45" s="486"/>
      <c r="AC45" s="486"/>
    </row>
    <row r="46" spans="1:29" ht="15" customHeight="1">
      <c r="A46" s="486"/>
      <c r="B46" s="4248"/>
      <c r="C46" s="3273"/>
      <c r="D46" s="4257"/>
      <c r="E46" s="3273"/>
      <c r="F46" s="3273"/>
      <c r="G46" s="3273"/>
      <c r="H46" s="3273"/>
      <c r="I46" s="3273"/>
      <c r="J46" s="3273"/>
      <c r="K46" s="3273"/>
      <c r="L46" s="3273"/>
      <c r="M46" s="3273"/>
      <c r="N46" s="3273"/>
      <c r="O46" s="4207" t="s">
        <v>1167</v>
      </c>
      <c r="P46" s="4208"/>
      <c r="Q46" s="486"/>
      <c r="R46" s="486"/>
      <c r="S46" s="486"/>
      <c r="T46" s="486"/>
      <c r="U46" s="486"/>
      <c r="V46" s="486"/>
      <c r="W46" s="486"/>
      <c r="X46" s="486"/>
      <c r="Y46" s="486"/>
      <c r="Z46" s="486"/>
      <c r="AA46" s="486"/>
      <c r="AB46" s="486"/>
      <c r="AC46" s="486"/>
    </row>
    <row r="47" spans="1:29" ht="15" customHeight="1">
      <c r="A47" s="486"/>
      <c r="B47" s="4248"/>
      <c r="C47" s="3273"/>
      <c r="D47" s="4257"/>
      <c r="E47" s="4239" t="s">
        <v>882</v>
      </c>
      <c r="F47" s="3715"/>
      <c r="G47" s="3715"/>
      <c r="H47" s="3715"/>
      <c r="I47" s="3715"/>
      <c r="J47" s="3715"/>
      <c r="K47" s="3715"/>
      <c r="L47" s="3715"/>
      <c r="M47" s="3715"/>
      <c r="N47" s="3715"/>
      <c r="O47" s="4207" t="s">
        <v>1167</v>
      </c>
      <c r="P47" s="4208"/>
      <c r="Q47" s="486"/>
      <c r="R47" s="486"/>
      <c r="S47" s="486"/>
      <c r="T47" s="486"/>
      <c r="U47" s="486"/>
      <c r="V47" s="486"/>
      <c r="W47" s="486"/>
      <c r="X47" s="486"/>
      <c r="Y47" s="486"/>
      <c r="Z47" s="486"/>
      <c r="AA47" s="486"/>
      <c r="AB47" s="486"/>
      <c r="AC47" s="486"/>
    </row>
    <row r="48" spans="1:29" ht="15" customHeight="1">
      <c r="A48" s="486"/>
      <c r="B48" s="4248"/>
      <c r="C48" s="3273"/>
      <c r="D48" s="4257"/>
      <c r="E48" s="4240" t="s">
        <v>14</v>
      </c>
      <c r="F48" s="3215"/>
      <c r="G48" s="3215"/>
      <c r="H48" s="3215"/>
      <c r="I48" s="3215"/>
      <c r="J48" s="3215"/>
      <c r="K48" s="3215"/>
      <c r="L48" s="3215"/>
      <c r="M48" s="3215"/>
      <c r="N48" s="3215"/>
      <c r="O48" s="4207" t="s">
        <v>50</v>
      </c>
      <c r="P48" s="4208"/>
      <c r="Q48" s="486"/>
      <c r="R48" s="486"/>
      <c r="S48" s="486"/>
      <c r="T48" s="486"/>
      <c r="U48" s="486"/>
      <c r="V48" s="486"/>
      <c r="W48" s="486"/>
      <c r="X48" s="486"/>
      <c r="Y48" s="486"/>
      <c r="Z48" s="486"/>
      <c r="AA48" s="486"/>
      <c r="AB48" s="486"/>
      <c r="AC48" s="486"/>
    </row>
    <row r="49" spans="1:29" ht="15" customHeight="1">
      <c r="A49" s="486"/>
      <c r="B49" s="4248"/>
      <c r="C49" s="3273"/>
      <c r="D49" s="4257"/>
      <c r="E49" s="3273"/>
      <c r="F49" s="3273"/>
      <c r="G49" s="3273"/>
      <c r="H49" s="3273"/>
      <c r="I49" s="3273"/>
      <c r="J49" s="3273"/>
      <c r="K49" s="3273"/>
      <c r="L49" s="3273"/>
      <c r="M49" s="3273"/>
      <c r="N49" s="3273"/>
      <c r="O49" s="4207" t="s">
        <v>1166</v>
      </c>
      <c r="P49" s="4208"/>
      <c r="Q49" s="486"/>
      <c r="R49" s="486"/>
      <c r="S49" s="486"/>
      <c r="T49" s="486"/>
      <c r="U49" s="486"/>
      <c r="V49" s="486"/>
      <c r="W49" s="486"/>
      <c r="X49" s="486"/>
      <c r="Y49" s="486"/>
      <c r="Z49" s="486"/>
      <c r="AA49" s="486"/>
      <c r="AB49" s="486"/>
      <c r="AC49" s="486"/>
    </row>
    <row r="50" spans="1:29" ht="15" customHeight="1">
      <c r="A50" s="486"/>
      <c r="B50" s="4248"/>
      <c r="C50" s="3273"/>
      <c r="D50" s="4257"/>
      <c r="E50" s="3273"/>
      <c r="F50" s="3273"/>
      <c r="G50" s="3273"/>
      <c r="H50" s="3273"/>
      <c r="I50" s="3273"/>
      <c r="J50" s="3273"/>
      <c r="K50" s="3273"/>
      <c r="L50" s="3273"/>
      <c r="M50" s="3273"/>
      <c r="N50" s="3273"/>
      <c r="O50" s="4207" t="s">
        <v>1167</v>
      </c>
      <c r="P50" s="4208"/>
      <c r="Q50" s="486"/>
      <c r="R50" s="486"/>
      <c r="S50" s="486"/>
      <c r="T50" s="486"/>
      <c r="U50" s="486"/>
      <c r="V50" s="486"/>
      <c r="W50" s="486"/>
      <c r="X50" s="486"/>
      <c r="Y50" s="486"/>
      <c r="Z50" s="486"/>
      <c r="AA50" s="486"/>
      <c r="AB50" s="486"/>
      <c r="AC50" s="486"/>
    </row>
    <row r="51" spans="1:29" ht="15" customHeight="1">
      <c r="A51" s="486"/>
      <c r="B51" s="4248"/>
      <c r="C51" s="3273"/>
      <c r="D51" s="4257"/>
      <c r="E51" s="3273"/>
      <c r="F51" s="3273"/>
      <c r="G51" s="3273"/>
      <c r="H51" s="3273"/>
      <c r="I51" s="3273"/>
      <c r="J51" s="3273"/>
      <c r="K51" s="3273"/>
      <c r="L51" s="3273"/>
      <c r="M51" s="3273"/>
      <c r="N51" s="3273"/>
      <c r="O51" s="4207" t="s">
        <v>1168</v>
      </c>
      <c r="P51" s="4208"/>
      <c r="Q51" s="486"/>
      <c r="R51" s="486"/>
      <c r="S51" s="486"/>
      <c r="T51" s="486"/>
      <c r="U51" s="486"/>
      <c r="V51" s="486"/>
      <c r="W51" s="486"/>
      <c r="X51" s="486"/>
      <c r="Y51" s="486"/>
      <c r="Z51" s="486"/>
      <c r="AA51" s="486"/>
      <c r="AB51" s="486"/>
      <c r="AC51" s="486"/>
    </row>
    <row r="52" spans="1:29" ht="15" customHeight="1">
      <c r="A52" s="486"/>
      <c r="B52" s="4248"/>
      <c r="C52" s="3273"/>
      <c r="D52" s="4257"/>
      <c r="E52" s="3273"/>
      <c r="F52" s="3273"/>
      <c r="G52" s="3273"/>
      <c r="H52" s="3273"/>
      <c r="I52" s="3273"/>
      <c r="J52" s="3273"/>
      <c r="K52" s="3273"/>
      <c r="L52" s="3273"/>
      <c r="M52" s="3273"/>
      <c r="N52" s="3273"/>
      <c r="O52" s="4207" t="s">
        <v>1169</v>
      </c>
      <c r="P52" s="4208"/>
      <c r="Q52" s="486"/>
      <c r="R52" s="486"/>
      <c r="S52" s="486"/>
      <c r="T52" s="486"/>
      <c r="U52" s="486"/>
      <c r="V52" s="486"/>
      <c r="W52" s="486"/>
      <c r="X52" s="486"/>
      <c r="Y52" s="486"/>
      <c r="Z52" s="486"/>
      <c r="AA52" s="486"/>
      <c r="AB52" s="486"/>
      <c r="AC52" s="486"/>
    </row>
    <row r="53" spans="1:29" ht="15" customHeight="1">
      <c r="A53" s="486"/>
      <c r="B53" s="4248"/>
      <c r="C53" s="3273"/>
      <c r="D53" s="4257"/>
      <c r="E53" s="3273"/>
      <c r="F53" s="3273"/>
      <c r="G53" s="3273"/>
      <c r="H53" s="3273"/>
      <c r="I53" s="3273"/>
      <c r="J53" s="3273"/>
      <c r="K53" s="3273"/>
      <c r="L53" s="3273"/>
      <c r="M53" s="3273"/>
      <c r="N53" s="3273"/>
      <c r="O53" s="4207" t="s">
        <v>1170</v>
      </c>
      <c r="P53" s="4208"/>
      <c r="Q53" s="486"/>
      <c r="R53" s="486"/>
      <c r="S53" s="486"/>
      <c r="T53" s="486"/>
      <c r="U53" s="486"/>
      <c r="V53" s="486"/>
      <c r="W53" s="486"/>
      <c r="X53" s="486"/>
      <c r="Y53" s="486"/>
      <c r="Z53" s="486"/>
      <c r="AA53" s="486"/>
      <c r="AB53" s="486"/>
      <c r="AC53" s="486"/>
    </row>
    <row r="54" spans="1:29" ht="15" customHeight="1">
      <c r="A54" s="486"/>
      <c r="B54" s="4248"/>
      <c r="C54" s="3273"/>
      <c r="D54" s="3207"/>
      <c r="E54" s="4241" t="s">
        <v>78</v>
      </c>
      <c r="F54" s="4225"/>
      <c r="G54" s="4225"/>
      <c r="H54" s="4225"/>
      <c r="I54" s="4225"/>
      <c r="J54" s="4225"/>
      <c r="K54" s="4225"/>
      <c r="L54" s="4225"/>
      <c r="M54" s="4225"/>
      <c r="N54" s="4226"/>
      <c r="O54" s="4234" t="s">
        <v>50</v>
      </c>
      <c r="P54" s="4208"/>
      <c r="Q54" s="486"/>
      <c r="R54" s="486"/>
      <c r="S54" s="486"/>
      <c r="T54" s="486"/>
      <c r="U54" s="486"/>
      <c r="V54" s="486"/>
      <c r="W54" s="486"/>
      <c r="X54" s="486"/>
      <c r="Y54" s="486"/>
      <c r="Z54" s="486"/>
      <c r="AA54" s="486"/>
      <c r="AB54" s="486"/>
      <c r="AC54" s="486"/>
    </row>
    <row r="55" spans="1:29" ht="15" customHeight="1">
      <c r="A55" s="486"/>
      <c r="B55" s="4248"/>
      <c r="C55" s="3273"/>
      <c r="D55" s="3207"/>
      <c r="E55" s="4227"/>
      <c r="F55" s="3273"/>
      <c r="G55" s="3273"/>
      <c r="H55" s="3273"/>
      <c r="I55" s="3273"/>
      <c r="J55" s="3273"/>
      <c r="K55" s="3273"/>
      <c r="L55" s="3273"/>
      <c r="M55" s="3273"/>
      <c r="N55" s="4228"/>
      <c r="O55" s="4234" t="s">
        <v>1166</v>
      </c>
      <c r="P55" s="4208"/>
      <c r="Q55" s="486"/>
      <c r="R55" s="486"/>
      <c r="S55" s="486"/>
      <c r="T55" s="486"/>
      <c r="U55" s="486"/>
      <c r="V55" s="486"/>
      <c r="W55" s="486"/>
      <c r="X55" s="486"/>
      <c r="Y55" s="486"/>
      <c r="Z55" s="486"/>
      <c r="AA55" s="486"/>
      <c r="AB55" s="486"/>
      <c r="AC55" s="486"/>
    </row>
    <row r="56" spans="1:29" ht="15" customHeight="1">
      <c r="A56" s="486"/>
      <c r="B56" s="4248"/>
      <c r="C56" s="3273"/>
      <c r="D56" s="3207"/>
      <c r="E56" s="4227"/>
      <c r="F56" s="3273"/>
      <c r="G56" s="3273"/>
      <c r="H56" s="3273"/>
      <c r="I56" s="3273"/>
      <c r="J56" s="3273"/>
      <c r="K56" s="3273"/>
      <c r="L56" s="3273"/>
      <c r="M56" s="3273"/>
      <c r="N56" s="4228"/>
      <c r="O56" s="4234" t="s">
        <v>1167</v>
      </c>
      <c r="P56" s="4208"/>
      <c r="Q56" s="486"/>
      <c r="R56" s="486"/>
      <c r="S56" s="486"/>
      <c r="T56" s="486"/>
      <c r="U56" s="486"/>
      <c r="V56" s="486"/>
      <c r="W56" s="486"/>
      <c r="X56" s="486"/>
      <c r="Y56" s="486"/>
      <c r="Z56" s="486"/>
      <c r="AA56" s="486"/>
      <c r="AB56" s="486"/>
      <c r="AC56" s="486"/>
    </row>
    <row r="57" spans="1:29" ht="15" customHeight="1">
      <c r="A57" s="486"/>
      <c r="B57" s="4248"/>
      <c r="C57" s="3273"/>
      <c r="D57" s="3207"/>
      <c r="E57" s="4227"/>
      <c r="F57" s="3273"/>
      <c r="G57" s="3273"/>
      <c r="H57" s="3273"/>
      <c r="I57" s="3273"/>
      <c r="J57" s="3273"/>
      <c r="K57" s="3273"/>
      <c r="L57" s="3273"/>
      <c r="M57" s="3273"/>
      <c r="N57" s="4228"/>
      <c r="O57" s="4234" t="s">
        <v>1168</v>
      </c>
      <c r="P57" s="4208"/>
      <c r="Q57" s="486"/>
      <c r="R57" s="486"/>
      <c r="S57" s="486"/>
      <c r="T57" s="486"/>
      <c r="U57" s="486"/>
      <c r="V57" s="486"/>
      <c r="W57" s="486"/>
      <c r="X57" s="486"/>
      <c r="Y57" s="486"/>
      <c r="Z57" s="486"/>
      <c r="AA57" s="486"/>
      <c r="AB57" s="486"/>
      <c r="AC57" s="486"/>
    </row>
    <row r="58" spans="1:29" ht="15" customHeight="1">
      <c r="A58" s="486"/>
      <c r="B58" s="4248"/>
      <c r="C58" s="3273"/>
      <c r="D58" s="3207"/>
      <c r="E58" s="4227"/>
      <c r="F58" s="3273"/>
      <c r="G58" s="3273"/>
      <c r="H58" s="3273"/>
      <c r="I58" s="3273"/>
      <c r="J58" s="3273"/>
      <c r="K58" s="3273"/>
      <c r="L58" s="3273"/>
      <c r="M58" s="3273"/>
      <c r="N58" s="4228"/>
      <c r="O58" s="4234" t="s">
        <v>1169</v>
      </c>
      <c r="P58" s="4208"/>
      <c r="Q58" s="486"/>
      <c r="R58" s="486"/>
      <c r="S58" s="486"/>
      <c r="T58" s="486"/>
      <c r="U58" s="486"/>
      <c r="V58" s="486"/>
      <c r="W58" s="486"/>
      <c r="X58" s="486"/>
      <c r="Y58" s="486"/>
      <c r="Z58" s="486"/>
      <c r="AA58" s="486"/>
      <c r="AB58" s="486"/>
      <c r="AC58" s="486"/>
    </row>
    <row r="59" spans="1:29" ht="15" customHeight="1">
      <c r="A59" s="486"/>
      <c r="B59" s="4248"/>
      <c r="C59" s="3273"/>
      <c r="D59" s="3207"/>
      <c r="E59" s="4229"/>
      <c r="F59" s="4230"/>
      <c r="G59" s="4230"/>
      <c r="H59" s="4230"/>
      <c r="I59" s="4230"/>
      <c r="J59" s="4230"/>
      <c r="K59" s="4230"/>
      <c r="L59" s="4230"/>
      <c r="M59" s="4230"/>
      <c r="N59" s="4231"/>
      <c r="O59" s="4234" t="s">
        <v>1170</v>
      </c>
      <c r="P59" s="4208"/>
      <c r="Q59" s="486"/>
      <c r="R59" s="486"/>
      <c r="S59" s="486"/>
      <c r="T59" s="486"/>
      <c r="U59" s="486"/>
      <c r="V59" s="486"/>
      <c r="W59" s="486"/>
      <c r="X59" s="486"/>
      <c r="Y59" s="486"/>
      <c r="Z59" s="486"/>
      <c r="AA59" s="486"/>
      <c r="AB59" s="486"/>
      <c r="AC59" s="486"/>
    </row>
    <row r="60" spans="1:29" ht="15" customHeight="1">
      <c r="A60" s="486"/>
      <c r="B60" s="4253" t="s">
        <v>1499</v>
      </c>
      <c r="C60" s="3675"/>
      <c r="D60" s="4254"/>
      <c r="E60" s="4233" t="s">
        <v>820</v>
      </c>
      <c r="F60" s="3207"/>
      <c r="G60" s="3207"/>
      <c r="H60" s="3207"/>
      <c r="I60" s="3207"/>
      <c r="J60" s="3207"/>
      <c r="K60" s="3207"/>
      <c r="L60" s="3207"/>
      <c r="M60" s="3207"/>
      <c r="N60" s="3207"/>
      <c r="O60" s="4234" t="s">
        <v>1167</v>
      </c>
      <c r="P60" s="4208"/>
      <c r="Q60" s="486"/>
      <c r="R60" s="486"/>
      <c r="S60" s="486"/>
      <c r="T60" s="486"/>
      <c r="U60" s="486"/>
      <c r="V60" s="486"/>
      <c r="W60" s="486"/>
      <c r="X60" s="486"/>
      <c r="Y60" s="486"/>
      <c r="Z60" s="486"/>
      <c r="AA60" s="486"/>
      <c r="AB60" s="486"/>
      <c r="AC60" s="486"/>
    </row>
    <row r="61" spans="1:29" ht="15" customHeight="1">
      <c r="A61" s="486"/>
      <c r="B61" s="4248"/>
      <c r="C61" s="3273"/>
      <c r="D61" s="4249"/>
      <c r="E61" s="3207"/>
      <c r="F61" s="3273"/>
      <c r="G61" s="3273"/>
      <c r="H61" s="3273"/>
      <c r="I61" s="3273"/>
      <c r="J61" s="3273"/>
      <c r="K61" s="3273"/>
      <c r="L61" s="3273"/>
      <c r="M61" s="3273"/>
      <c r="N61" s="3273"/>
      <c r="O61" s="4234" t="s">
        <v>1168</v>
      </c>
      <c r="P61" s="4208"/>
      <c r="Q61" s="486"/>
      <c r="R61" s="486"/>
      <c r="S61" s="486"/>
      <c r="T61" s="486"/>
      <c r="U61" s="486"/>
      <c r="V61" s="486"/>
      <c r="W61" s="486"/>
      <c r="X61" s="486"/>
      <c r="Y61" s="486"/>
      <c r="Z61" s="486"/>
      <c r="AA61" s="486"/>
      <c r="AB61" s="486"/>
      <c r="AC61" s="486"/>
    </row>
    <row r="62" spans="1:29" ht="15" customHeight="1">
      <c r="A62" s="486"/>
      <c r="B62" s="4248"/>
      <c r="C62" s="3273"/>
      <c r="D62" s="4249"/>
      <c r="E62" s="3207"/>
      <c r="F62" s="3273"/>
      <c r="G62" s="3273"/>
      <c r="H62" s="3273"/>
      <c r="I62" s="3273"/>
      <c r="J62" s="3273"/>
      <c r="K62" s="3273"/>
      <c r="L62" s="3273"/>
      <c r="M62" s="3273"/>
      <c r="N62" s="3273"/>
      <c r="O62" s="4234" t="s">
        <v>1169</v>
      </c>
      <c r="P62" s="4208"/>
      <c r="Q62" s="486"/>
      <c r="R62" s="486"/>
      <c r="S62" s="486"/>
      <c r="T62" s="486"/>
      <c r="U62" s="486"/>
      <c r="V62" s="486"/>
      <c r="W62" s="486"/>
      <c r="X62" s="486"/>
      <c r="Y62" s="486"/>
      <c r="Z62" s="486"/>
      <c r="AA62" s="486"/>
      <c r="AB62" s="486"/>
      <c r="AC62" s="486"/>
    </row>
    <row r="63" spans="1:29" ht="15" customHeight="1">
      <c r="A63" s="486"/>
      <c r="B63" s="4248"/>
      <c r="C63" s="3273"/>
      <c r="D63" s="4249"/>
      <c r="E63" s="4235" t="s">
        <v>838</v>
      </c>
      <c r="F63" s="4236"/>
      <c r="G63" s="4236"/>
      <c r="H63" s="4236"/>
      <c r="I63" s="4236"/>
      <c r="J63" s="4236"/>
      <c r="K63" s="4236"/>
      <c r="L63" s="4236"/>
      <c r="M63" s="4236"/>
      <c r="N63" s="4236"/>
      <c r="O63" s="4234" t="s">
        <v>1167</v>
      </c>
      <c r="P63" s="4208"/>
      <c r="Q63" s="486"/>
      <c r="R63" s="486"/>
      <c r="S63" s="486"/>
      <c r="T63" s="486"/>
      <c r="U63" s="486"/>
      <c r="V63" s="486"/>
      <c r="W63" s="486"/>
      <c r="X63" s="486"/>
      <c r="Y63" s="486"/>
      <c r="Z63" s="486"/>
      <c r="AA63" s="486"/>
      <c r="AB63" s="486"/>
      <c r="AC63" s="486"/>
    </row>
    <row r="64" spans="1:29" ht="15" customHeight="1">
      <c r="A64" s="486"/>
      <c r="B64" s="4248"/>
      <c r="C64" s="3273"/>
      <c r="D64" s="4249"/>
      <c r="E64" s="3207"/>
      <c r="F64" s="3273"/>
      <c r="G64" s="3273"/>
      <c r="H64" s="3273"/>
      <c r="I64" s="3273"/>
      <c r="J64" s="3273"/>
      <c r="K64" s="3273"/>
      <c r="L64" s="3273"/>
      <c r="M64" s="3273"/>
      <c r="N64" s="3273"/>
      <c r="O64" s="4234" t="s">
        <v>1168</v>
      </c>
      <c r="P64" s="4208"/>
      <c r="Q64" s="486"/>
      <c r="R64" s="486"/>
      <c r="S64" s="486"/>
      <c r="T64" s="486"/>
      <c r="U64" s="486"/>
      <c r="V64" s="486"/>
      <c r="W64" s="486"/>
      <c r="X64" s="486"/>
      <c r="Y64" s="486"/>
      <c r="Z64" s="486"/>
      <c r="AA64" s="486"/>
      <c r="AB64" s="486"/>
      <c r="AC64" s="486"/>
    </row>
    <row r="65" spans="1:29" ht="15" customHeight="1">
      <c r="A65" s="486"/>
      <c r="B65" s="4248"/>
      <c r="C65" s="3273"/>
      <c r="D65" s="4249"/>
      <c r="E65" s="3207"/>
      <c r="F65" s="3273"/>
      <c r="G65" s="3273"/>
      <c r="H65" s="3273"/>
      <c r="I65" s="3273"/>
      <c r="J65" s="3273"/>
      <c r="K65" s="3273"/>
      <c r="L65" s="3273"/>
      <c r="M65" s="3273"/>
      <c r="N65" s="3273"/>
      <c r="O65" s="4234" t="s">
        <v>1169</v>
      </c>
      <c r="P65" s="4208"/>
      <c r="Q65" s="486"/>
      <c r="R65" s="486"/>
      <c r="S65" s="486"/>
      <c r="T65" s="486"/>
      <c r="U65" s="486"/>
      <c r="V65" s="486"/>
      <c r="W65" s="486"/>
      <c r="X65" s="486"/>
      <c r="Y65" s="486"/>
      <c r="Z65" s="486"/>
      <c r="AA65" s="486"/>
      <c r="AB65" s="486"/>
      <c r="AC65" s="486"/>
    </row>
    <row r="66" spans="1:29" ht="15" customHeight="1">
      <c r="A66" s="486"/>
      <c r="B66" s="4255" t="s">
        <v>1500</v>
      </c>
      <c r="C66" s="3254"/>
      <c r="D66" s="4256"/>
      <c r="E66" s="4237" t="s">
        <v>1501</v>
      </c>
      <c r="F66" s="4238"/>
      <c r="G66" s="4238"/>
      <c r="H66" s="4238"/>
      <c r="I66" s="4238"/>
      <c r="J66" s="4238"/>
      <c r="K66" s="4238"/>
      <c r="L66" s="4238"/>
      <c r="M66" s="4238"/>
      <c r="N66" s="4238"/>
      <c r="O66" s="4209" t="s">
        <v>1502</v>
      </c>
      <c r="P66" s="4208"/>
      <c r="Q66" s="486"/>
      <c r="R66" s="486"/>
      <c r="S66" s="486"/>
      <c r="T66" s="486"/>
      <c r="U66" s="486"/>
      <c r="V66" s="486"/>
      <c r="W66" s="486"/>
      <c r="X66" s="486"/>
      <c r="Y66" s="486"/>
      <c r="Z66" s="486"/>
      <c r="AA66" s="486"/>
      <c r="AB66" s="486"/>
      <c r="AC66" s="486"/>
    </row>
    <row r="67" spans="1:29" ht="15" customHeight="1">
      <c r="A67" s="486"/>
      <c r="B67" s="4248"/>
      <c r="C67" s="3273"/>
      <c r="D67" s="4249"/>
      <c r="E67" s="4239" t="s">
        <v>239</v>
      </c>
      <c r="F67" s="3715"/>
      <c r="G67" s="3715"/>
      <c r="H67" s="3715"/>
      <c r="I67" s="3715"/>
      <c r="J67" s="3715"/>
      <c r="K67" s="3715"/>
      <c r="L67" s="3715"/>
      <c r="M67" s="3715"/>
      <c r="N67" s="3716"/>
      <c r="O67" s="4209" t="s">
        <v>50</v>
      </c>
      <c r="P67" s="4208"/>
      <c r="Q67" s="486"/>
      <c r="R67" s="486"/>
      <c r="S67" s="486"/>
      <c r="T67" s="486"/>
      <c r="U67" s="486"/>
      <c r="V67" s="486"/>
      <c r="W67" s="486"/>
      <c r="X67" s="486"/>
      <c r="Y67" s="486"/>
      <c r="Z67" s="486"/>
      <c r="AA67" s="486"/>
      <c r="AB67" s="486"/>
      <c r="AC67" s="486"/>
    </row>
    <row r="68" spans="1:29" ht="15" customHeight="1">
      <c r="A68" s="486"/>
      <c r="B68" s="4248"/>
      <c r="C68" s="3273"/>
      <c r="D68" s="4249"/>
      <c r="E68" s="3207"/>
      <c r="F68" s="3273"/>
      <c r="G68" s="3273"/>
      <c r="H68" s="3273"/>
      <c r="I68" s="3273"/>
      <c r="J68" s="3273"/>
      <c r="K68" s="3273"/>
      <c r="L68" s="3273"/>
      <c r="M68" s="3273"/>
      <c r="N68" s="3717"/>
      <c r="O68" s="4209" t="s">
        <v>1167</v>
      </c>
      <c r="P68" s="4208"/>
      <c r="Q68" s="486"/>
      <c r="R68" s="486"/>
      <c r="S68" s="486"/>
      <c r="T68" s="486"/>
      <c r="U68" s="486"/>
      <c r="V68" s="486"/>
      <c r="W68" s="486"/>
      <c r="X68" s="486"/>
      <c r="Y68" s="486"/>
      <c r="Z68" s="486"/>
      <c r="AA68" s="486"/>
      <c r="AB68" s="486"/>
      <c r="AC68" s="486"/>
    </row>
    <row r="69" spans="1:29" ht="15" customHeight="1">
      <c r="A69" s="486"/>
      <c r="B69" s="4248"/>
      <c r="C69" s="3273"/>
      <c r="D69" s="4249"/>
      <c r="E69" s="3207"/>
      <c r="F69" s="3273"/>
      <c r="G69" s="3273"/>
      <c r="H69" s="3273"/>
      <c r="I69" s="3273"/>
      <c r="J69" s="3273"/>
      <c r="K69" s="3273"/>
      <c r="L69" s="3273"/>
      <c r="M69" s="3273"/>
      <c r="N69" s="3717"/>
      <c r="O69" s="4209" t="s">
        <v>1166</v>
      </c>
      <c r="P69" s="4208"/>
      <c r="Q69" s="486"/>
      <c r="R69" s="486"/>
      <c r="S69" s="486"/>
      <c r="T69" s="486"/>
      <c r="U69" s="486"/>
      <c r="V69" s="486"/>
      <c r="W69" s="486"/>
      <c r="X69" s="486"/>
      <c r="Y69" s="486"/>
      <c r="Z69" s="486"/>
      <c r="AA69" s="486"/>
      <c r="AB69" s="486"/>
      <c r="AC69" s="486"/>
    </row>
    <row r="70" spans="1:29" ht="15" customHeight="1">
      <c r="A70" s="486"/>
      <c r="B70" s="4248"/>
      <c r="C70" s="3273"/>
      <c r="D70" s="4249"/>
      <c r="E70" s="3207"/>
      <c r="F70" s="3273"/>
      <c r="G70" s="3273"/>
      <c r="H70" s="3273"/>
      <c r="I70" s="3273"/>
      <c r="J70" s="3273"/>
      <c r="K70" s="3273"/>
      <c r="L70" s="3273"/>
      <c r="M70" s="3273"/>
      <c r="N70" s="3717"/>
      <c r="O70" s="4209" t="s">
        <v>1168</v>
      </c>
      <c r="P70" s="4208"/>
      <c r="Q70" s="486"/>
      <c r="R70" s="486"/>
      <c r="S70" s="486"/>
      <c r="T70" s="486"/>
      <c r="U70" s="486"/>
      <c r="V70" s="486"/>
      <c r="W70" s="486"/>
      <c r="X70" s="486"/>
      <c r="Y70" s="486"/>
      <c r="Z70" s="486"/>
      <c r="AA70" s="486"/>
      <c r="AB70" s="486"/>
      <c r="AC70" s="486"/>
    </row>
    <row r="71" spans="1:29" ht="15" customHeight="1">
      <c r="A71" s="486"/>
      <c r="B71" s="4248"/>
      <c r="C71" s="3273"/>
      <c r="D71" s="4249"/>
      <c r="E71" s="3207"/>
      <c r="F71" s="3273"/>
      <c r="G71" s="3273"/>
      <c r="H71" s="3273"/>
      <c r="I71" s="3273"/>
      <c r="J71" s="3273"/>
      <c r="K71" s="3273"/>
      <c r="L71" s="3273"/>
      <c r="M71" s="3273"/>
      <c r="N71" s="3717"/>
      <c r="O71" s="4209" t="s">
        <v>1169</v>
      </c>
      <c r="P71" s="4208"/>
      <c r="Q71" s="486"/>
      <c r="R71" s="486"/>
      <c r="S71" s="486"/>
      <c r="T71" s="486"/>
      <c r="U71" s="486"/>
      <c r="V71" s="486"/>
      <c r="W71" s="486"/>
      <c r="X71" s="486"/>
      <c r="Y71" s="486"/>
      <c r="Z71" s="486"/>
      <c r="AA71" s="486"/>
      <c r="AB71" s="486"/>
      <c r="AC71" s="486"/>
    </row>
    <row r="72" spans="1:29" ht="15" customHeight="1">
      <c r="A72" s="486"/>
      <c r="B72" s="4248"/>
      <c r="C72" s="3273"/>
      <c r="D72" s="4249"/>
      <c r="E72" s="3791"/>
      <c r="F72" s="3791"/>
      <c r="G72" s="3791"/>
      <c r="H72" s="3791"/>
      <c r="I72" s="3791"/>
      <c r="J72" s="3791"/>
      <c r="K72" s="3791"/>
      <c r="L72" s="3791"/>
      <c r="M72" s="3791"/>
      <c r="N72" s="3790"/>
      <c r="O72" s="4209" t="s">
        <v>1170</v>
      </c>
      <c r="P72" s="4208"/>
      <c r="Q72" s="486"/>
      <c r="R72" s="486"/>
      <c r="S72" s="486"/>
      <c r="T72" s="486"/>
      <c r="U72" s="486"/>
      <c r="V72" s="486"/>
      <c r="W72" s="486"/>
      <c r="X72" s="486"/>
      <c r="Y72" s="486"/>
      <c r="Z72" s="486"/>
      <c r="AA72" s="486"/>
      <c r="AB72" s="486"/>
      <c r="AC72" s="486"/>
    </row>
    <row r="73" spans="1:29" ht="15" customHeight="1">
      <c r="A73" s="486"/>
      <c r="B73" s="4248"/>
      <c r="C73" s="3273"/>
      <c r="D73" s="4249"/>
      <c r="E73" s="4239" t="s">
        <v>240</v>
      </c>
      <c r="F73" s="3715"/>
      <c r="G73" s="3715"/>
      <c r="H73" s="3715"/>
      <c r="I73" s="3715"/>
      <c r="J73" s="3715"/>
      <c r="K73" s="3715"/>
      <c r="L73" s="3715"/>
      <c r="M73" s="3715"/>
      <c r="N73" s="3716"/>
      <c r="O73" s="4209" t="s">
        <v>50</v>
      </c>
      <c r="P73" s="4208"/>
      <c r="Q73" s="486"/>
      <c r="R73" s="486"/>
      <c r="S73" s="486"/>
      <c r="T73" s="486"/>
      <c r="U73" s="486"/>
      <c r="V73" s="486"/>
      <c r="W73" s="486"/>
      <c r="X73" s="486"/>
      <c r="Y73" s="486"/>
      <c r="Z73" s="486"/>
      <c r="AA73" s="486"/>
      <c r="AB73" s="486"/>
      <c r="AC73" s="486"/>
    </row>
    <row r="74" spans="1:29" ht="15" customHeight="1">
      <c r="A74" s="486"/>
      <c r="B74" s="4248"/>
      <c r="C74" s="3273"/>
      <c r="D74" s="4249"/>
      <c r="E74" s="3207"/>
      <c r="F74" s="3273"/>
      <c r="G74" s="3273"/>
      <c r="H74" s="3273"/>
      <c r="I74" s="3273"/>
      <c r="J74" s="3273"/>
      <c r="K74" s="3273"/>
      <c r="L74" s="3273"/>
      <c r="M74" s="3273"/>
      <c r="N74" s="3717"/>
      <c r="O74" s="4209" t="s">
        <v>1167</v>
      </c>
      <c r="P74" s="4208"/>
      <c r="Q74" s="486"/>
      <c r="R74" s="486"/>
      <c r="S74" s="486"/>
      <c r="T74" s="486"/>
      <c r="U74" s="486"/>
      <c r="V74" s="486"/>
      <c r="W74" s="486"/>
      <c r="X74" s="486"/>
      <c r="Y74" s="486"/>
      <c r="Z74" s="486"/>
      <c r="AA74" s="486"/>
      <c r="AB74" s="486"/>
      <c r="AC74" s="486"/>
    </row>
    <row r="75" spans="1:29" ht="15" customHeight="1">
      <c r="A75" s="486"/>
      <c r="B75" s="4248"/>
      <c r="C75" s="3273"/>
      <c r="D75" s="4249"/>
      <c r="E75" s="3207"/>
      <c r="F75" s="3273"/>
      <c r="G75" s="3273"/>
      <c r="H75" s="3273"/>
      <c r="I75" s="3273"/>
      <c r="J75" s="3273"/>
      <c r="K75" s="3273"/>
      <c r="L75" s="3273"/>
      <c r="M75" s="3273"/>
      <c r="N75" s="3717"/>
      <c r="O75" s="4209" t="s">
        <v>1166</v>
      </c>
      <c r="P75" s="4208"/>
      <c r="Q75" s="486"/>
      <c r="R75" s="486"/>
      <c r="S75" s="486"/>
      <c r="T75" s="486"/>
      <c r="U75" s="486"/>
      <c r="V75" s="486"/>
      <c r="W75" s="486"/>
      <c r="X75" s="486"/>
      <c r="Y75" s="486"/>
      <c r="Z75" s="486"/>
      <c r="AA75" s="486"/>
      <c r="AB75" s="486"/>
      <c r="AC75" s="486"/>
    </row>
    <row r="76" spans="1:29" ht="15" customHeight="1">
      <c r="A76" s="486"/>
      <c r="B76" s="4248"/>
      <c r="C76" s="3273"/>
      <c r="D76" s="4249"/>
      <c r="E76" s="3207"/>
      <c r="F76" s="3273"/>
      <c r="G76" s="3273"/>
      <c r="H76" s="3273"/>
      <c r="I76" s="3273"/>
      <c r="J76" s="3273"/>
      <c r="K76" s="3273"/>
      <c r="L76" s="3273"/>
      <c r="M76" s="3273"/>
      <c r="N76" s="3717"/>
      <c r="O76" s="4209" t="s">
        <v>1168</v>
      </c>
      <c r="P76" s="4208"/>
      <c r="Q76" s="486"/>
      <c r="R76" s="486"/>
      <c r="S76" s="486"/>
      <c r="T76" s="486"/>
      <c r="U76" s="486"/>
      <c r="V76" s="486"/>
      <c r="W76" s="486"/>
      <c r="X76" s="486"/>
      <c r="Y76" s="486"/>
      <c r="Z76" s="486"/>
      <c r="AA76" s="486"/>
      <c r="AB76" s="486"/>
      <c r="AC76" s="486"/>
    </row>
    <row r="77" spans="1:29" ht="15" customHeight="1">
      <c r="A77" s="486"/>
      <c r="B77" s="4248"/>
      <c r="C77" s="3273"/>
      <c r="D77" s="4249"/>
      <c r="E77" s="3207"/>
      <c r="F77" s="3273"/>
      <c r="G77" s="3273"/>
      <c r="H77" s="3273"/>
      <c r="I77" s="3273"/>
      <c r="J77" s="3273"/>
      <c r="K77" s="3273"/>
      <c r="L77" s="3273"/>
      <c r="M77" s="3273"/>
      <c r="N77" s="3717"/>
      <c r="O77" s="4209" t="s">
        <v>1169</v>
      </c>
      <c r="P77" s="4208"/>
      <c r="Q77" s="486"/>
      <c r="R77" s="486"/>
      <c r="S77" s="486"/>
      <c r="T77" s="486"/>
      <c r="U77" s="486"/>
      <c r="V77" s="486"/>
      <c r="W77" s="486"/>
      <c r="X77" s="486"/>
      <c r="Y77" s="486"/>
      <c r="Z77" s="486"/>
      <c r="AA77" s="486"/>
      <c r="AB77" s="486"/>
      <c r="AC77" s="486"/>
    </row>
    <row r="78" spans="1:29" ht="15" customHeight="1">
      <c r="A78" s="486"/>
      <c r="B78" s="4248"/>
      <c r="C78" s="3273"/>
      <c r="D78" s="4249"/>
      <c r="E78" s="3791"/>
      <c r="F78" s="3791"/>
      <c r="G78" s="3791"/>
      <c r="H78" s="3791"/>
      <c r="I78" s="3791"/>
      <c r="J78" s="3791"/>
      <c r="K78" s="3791"/>
      <c r="L78" s="3791"/>
      <c r="M78" s="3791"/>
      <c r="N78" s="3790"/>
      <c r="O78" s="4209" t="s">
        <v>1170</v>
      </c>
      <c r="P78" s="4208"/>
      <c r="Q78" s="486"/>
      <c r="R78" s="486"/>
      <c r="S78" s="486"/>
      <c r="T78" s="486"/>
      <c r="U78" s="486"/>
      <c r="V78" s="486"/>
      <c r="W78" s="486"/>
      <c r="X78" s="486"/>
      <c r="Y78" s="486"/>
      <c r="Z78" s="486"/>
      <c r="AA78" s="486"/>
      <c r="AB78" s="486"/>
      <c r="AC78" s="486"/>
    </row>
    <row r="79" spans="1:29" ht="15" customHeight="1">
      <c r="A79" s="486"/>
      <c r="B79" s="4248"/>
      <c r="C79" s="3273"/>
      <c r="D79" s="4249"/>
      <c r="E79" s="4239" t="s">
        <v>241</v>
      </c>
      <c r="F79" s="3715"/>
      <c r="G79" s="3715"/>
      <c r="H79" s="3715"/>
      <c r="I79" s="3715"/>
      <c r="J79" s="3715"/>
      <c r="K79" s="3715"/>
      <c r="L79" s="3715"/>
      <c r="M79" s="3715"/>
      <c r="N79" s="3716"/>
      <c r="O79" s="4209" t="s">
        <v>50</v>
      </c>
      <c r="P79" s="4208"/>
      <c r="Q79" s="486"/>
      <c r="R79" s="486"/>
      <c r="S79" s="486"/>
      <c r="T79" s="486"/>
      <c r="U79" s="486"/>
      <c r="V79" s="486"/>
      <c r="W79" s="486"/>
      <c r="X79" s="486"/>
      <c r="Y79" s="486"/>
      <c r="Z79" s="486"/>
      <c r="AA79" s="486"/>
      <c r="AB79" s="486"/>
      <c r="AC79" s="486"/>
    </row>
    <row r="80" spans="1:29" ht="15" customHeight="1">
      <c r="A80" s="486"/>
      <c r="B80" s="4248"/>
      <c r="C80" s="3273"/>
      <c r="D80" s="4249"/>
      <c r="E80" s="3207"/>
      <c r="F80" s="3273"/>
      <c r="G80" s="3273"/>
      <c r="H80" s="3273"/>
      <c r="I80" s="3273"/>
      <c r="J80" s="3273"/>
      <c r="K80" s="3273"/>
      <c r="L80" s="3273"/>
      <c r="M80" s="3273"/>
      <c r="N80" s="3717"/>
      <c r="O80" s="4209" t="s">
        <v>1167</v>
      </c>
      <c r="P80" s="4208"/>
      <c r="Q80" s="486"/>
      <c r="R80" s="486"/>
      <c r="S80" s="486"/>
      <c r="T80" s="486"/>
      <c r="U80" s="486"/>
      <c r="V80" s="486"/>
      <c r="W80" s="486"/>
      <c r="X80" s="486"/>
      <c r="Y80" s="486"/>
      <c r="Z80" s="486"/>
      <c r="AA80" s="486"/>
      <c r="AB80" s="486"/>
      <c r="AC80" s="486"/>
    </row>
    <row r="81" spans="1:29" ht="15" customHeight="1">
      <c r="A81" s="486"/>
      <c r="B81" s="4248"/>
      <c r="C81" s="3273"/>
      <c r="D81" s="4249"/>
      <c r="E81" s="3207"/>
      <c r="F81" s="3273"/>
      <c r="G81" s="3273"/>
      <c r="H81" s="3273"/>
      <c r="I81" s="3273"/>
      <c r="J81" s="3273"/>
      <c r="K81" s="3273"/>
      <c r="L81" s="3273"/>
      <c r="M81" s="3273"/>
      <c r="N81" s="3717"/>
      <c r="O81" s="4209" t="s">
        <v>1166</v>
      </c>
      <c r="P81" s="4208"/>
      <c r="Q81" s="486"/>
      <c r="R81" s="486"/>
      <c r="S81" s="486"/>
      <c r="T81" s="486"/>
      <c r="U81" s="486"/>
      <c r="V81" s="486"/>
      <c r="W81" s="486"/>
      <c r="X81" s="486"/>
      <c r="Y81" s="486"/>
      <c r="Z81" s="486"/>
      <c r="AA81" s="486"/>
      <c r="AB81" s="486"/>
      <c r="AC81" s="486"/>
    </row>
    <row r="82" spans="1:29" ht="15" customHeight="1">
      <c r="A82" s="486"/>
      <c r="B82" s="4248"/>
      <c r="C82" s="3273"/>
      <c r="D82" s="4249"/>
      <c r="E82" s="3207"/>
      <c r="F82" s="3273"/>
      <c r="G82" s="3273"/>
      <c r="H82" s="3273"/>
      <c r="I82" s="3273"/>
      <c r="J82" s="3273"/>
      <c r="K82" s="3273"/>
      <c r="L82" s="3273"/>
      <c r="M82" s="3273"/>
      <c r="N82" s="3717"/>
      <c r="O82" s="4209" t="s">
        <v>1168</v>
      </c>
      <c r="P82" s="4208"/>
      <c r="Q82" s="486"/>
      <c r="R82" s="486"/>
      <c r="S82" s="486"/>
      <c r="T82" s="486"/>
      <c r="U82" s="486"/>
      <c r="V82" s="486"/>
      <c r="W82" s="486"/>
      <c r="X82" s="486"/>
      <c r="Y82" s="486"/>
      <c r="Z82" s="486"/>
      <c r="AA82" s="486"/>
      <c r="AB82" s="486"/>
      <c r="AC82" s="486"/>
    </row>
    <row r="83" spans="1:29" ht="15" customHeight="1">
      <c r="A83" s="486"/>
      <c r="B83" s="4248"/>
      <c r="C83" s="3273"/>
      <c r="D83" s="4249"/>
      <c r="E83" s="3207"/>
      <c r="F83" s="3273"/>
      <c r="G83" s="3273"/>
      <c r="H83" s="3273"/>
      <c r="I83" s="3273"/>
      <c r="J83" s="3273"/>
      <c r="K83" s="3273"/>
      <c r="L83" s="3273"/>
      <c r="M83" s="3273"/>
      <c r="N83" s="3717"/>
      <c r="O83" s="4209" t="s">
        <v>1169</v>
      </c>
      <c r="P83" s="4208"/>
      <c r="Q83" s="486"/>
      <c r="R83" s="486"/>
      <c r="S83" s="486"/>
      <c r="T83" s="486"/>
      <c r="U83" s="486"/>
      <c r="V83" s="486"/>
      <c r="W83" s="486"/>
      <c r="X83" s="486"/>
      <c r="Y83" s="486"/>
      <c r="Z83" s="486"/>
      <c r="AA83" s="486"/>
      <c r="AB83" s="486"/>
      <c r="AC83" s="486"/>
    </row>
    <row r="84" spans="1:29" ht="15" customHeight="1">
      <c r="A84" s="486"/>
      <c r="B84" s="4248"/>
      <c r="C84" s="3273"/>
      <c r="D84" s="4249"/>
      <c r="E84" s="3791"/>
      <c r="F84" s="3791"/>
      <c r="G84" s="3791"/>
      <c r="H84" s="3791"/>
      <c r="I84" s="3791"/>
      <c r="J84" s="3791"/>
      <c r="K84" s="3791"/>
      <c r="L84" s="3791"/>
      <c r="M84" s="3791"/>
      <c r="N84" s="3790"/>
      <c r="O84" s="4209" t="s">
        <v>1170</v>
      </c>
      <c r="P84" s="4208"/>
      <c r="Q84" s="486"/>
      <c r="R84" s="486"/>
      <c r="S84" s="486"/>
      <c r="T84" s="486"/>
      <c r="U84" s="486"/>
      <c r="V84" s="486"/>
      <c r="W84" s="486"/>
      <c r="X84" s="486"/>
      <c r="Y84" s="486"/>
      <c r="Z84" s="486"/>
      <c r="AA84" s="486"/>
      <c r="AB84" s="486"/>
      <c r="AC84" s="486"/>
    </row>
    <row r="85" spans="1:29" ht="15" customHeight="1">
      <c r="A85" s="486"/>
      <c r="B85" s="4248"/>
      <c r="C85" s="3273"/>
      <c r="D85" s="4249"/>
      <c r="E85" s="4233" t="s">
        <v>1503</v>
      </c>
      <c r="F85" s="3273"/>
      <c r="G85" s="3273"/>
      <c r="H85" s="3273"/>
      <c r="I85" s="3273"/>
      <c r="J85" s="3273"/>
      <c r="K85" s="3273"/>
      <c r="L85" s="3273"/>
      <c r="M85" s="3273"/>
      <c r="N85" s="3273"/>
      <c r="O85" s="4207" t="s">
        <v>50</v>
      </c>
      <c r="P85" s="4208"/>
      <c r="Q85" s="486"/>
      <c r="R85" s="486"/>
      <c r="S85" s="486"/>
      <c r="T85" s="486"/>
      <c r="U85" s="486"/>
      <c r="V85" s="486"/>
      <c r="W85" s="486"/>
      <c r="X85" s="486"/>
      <c r="Y85" s="486"/>
      <c r="Z85" s="486"/>
      <c r="AA85" s="486"/>
      <c r="AB85" s="486"/>
      <c r="AC85" s="486"/>
    </row>
    <row r="86" spans="1:29" ht="15" customHeight="1">
      <c r="A86" s="486"/>
      <c r="B86" s="4248"/>
      <c r="C86" s="3273"/>
      <c r="D86" s="4249"/>
      <c r="E86" s="3207"/>
      <c r="F86" s="3273"/>
      <c r="G86" s="3273"/>
      <c r="H86" s="3273"/>
      <c r="I86" s="3273"/>
      <c r="J86" s="3273"/>
      <c r="K86" s="3273"/>
      <c r="L86" s="3273"/>
      <c r="M86" s="3273"/>
      <c r="N86" s="3273"/>
      <c r="O86" s="4207" t="s">
        <v>1167</v>
      </c>
      <c r="P86" s="4208"/>
      <c r="Q86" s="486"/>
      <c r="R86" s="486"/>
      <c r="S86" s="486"/>
      <c r="T86" s="486"/>
      <c r="U86" s="486"/>
      <c r="V86" s="486"/>
      <c r="W86" s="486"/>
      <c r="X86" s="486"/>
      <c r="Y86" s="486"/>
      <c r="Z86" s="486"/>
      <c r="AA86" s="486"/>
      <c r="AB86" s="486"/>
      <c r="AC86" s="486"/>
    </row>
    <row r="87" spans="1:29" ht="15" customHeight="1">
      <c r="A87" s="486"/>
      <c r="B87" s="4248"/>
      <c r="C87" s="3273"/>
      <c r="D87" s="4249"/>
      <c r="E87" s="3207"/>
      <c r="F87" s="3273"/>
      <c r="G87" s="3273"/>
      <c r="H87" s="3273"/>
      <c r="I87" s="3273"/>
      <c r="J87" s="3273"/>
      <c r="K87" s="3273"/>
      <c r="L87" s="3273"/>
      <c r="M87" s="3273"/>
      <c r="N87" s="3273"/>
      <c r="O87" s="4207" t="s">
        <v>1166</v>
      </c>
      <c r="P87" s="4208"/>
      <c r="Q87" s="486"/>
      <c r="R87" s="486"/>
      <c r="S87" s="486"/>
      <c r="T87" s="486"/>
      <c r="U87" s="486"/>
      <c r="V87" s="486"/>
      <c r="W87" s="486"/>
      <c r="X87" s="486"/>
      <c r="Y87" s="486"/>
      <c r="Z87" s="486"/>
      <c r="AA87" s="486"/>
      <c r="AB87" s="486"/>
      <c r="AC87" s="486"/>
    </row>
    <row r="88" spans="1:29" ht="15" customHeight="1">
      <c r="A88" s="486"/>
      <c r="B88" s="4248"/>
      <c r="C88" s="3273"/>
      <c r="D88" s="4249"/>
      <c r="E88" s="3207"/>
      <c r="F88" s="3273"/>
      <c r="G88" s="3273"/>
      <c r="H88" s="3273"/>
      <c r="I88" s="3273"/>
      <c r="J88" s="3273"/>
      <c r="K88" s="3273"/>
      <c r="L88" s="3273"/>
      <c r="M88" s="3273"/>
      <c r="N88" s="3273"/>
      <c r="O88" s="4207" t="s">
        <v>1168</v>
      </c>
      <c r="P88" s="4208"/>
      <c r="Q88" s="486"/>
      <c r="R88" s="486"/>
      <c r="S88" s="486"/>
      <c r="T88" s="486"/>
      <c r="U88" s="486"/>
      <c r="V88" s="486"/>
      <c r="W88" s="486"/>
      <c r="X88" s="486"/>
      <c r="Y88" s="486"/>
      <c r="Z88" s="486"/>
      <c r="AA88" s="486"/>
      <c r="AB88" s="486"/>
      <c r="AC88" s="486"/>
    </row>
    <row r="89" spans="1:29" ht="15" customHeight="1">
      <c r="A89" s="486"/>
      <c r="B89" s="4253" t="s">
        <v>1504</v>
      </c>
      <c r="C89" s="3675"/>
      <c r="D89" s="4254"/>
      <c r="E89" s="4280" t="s">
        <v>1505</v>
      </c>
      <c r="F89" s="3675"/>
      <c r="G89" s="3675"/>
      <c r="H89" s="3675"/>
      <c r="I89" s="3675"/>
      <c r="J89" s="3675"/>
      <c r="K89" s="3675"/>
      <c r="L89" s="3675"/>
      <c r="M89" s="3675"/>
      <c r="N89" s="3675"/>
      <c r="O89" s="4207" t="s">
        <v>50</v>
      </c>
      <c r="P89" s="4208"/>
      <c r="Q89" s="486"/>
      <c r="R89" s="486"/>
      <c r="S89" s="486"/>
      <c r="T89" s="486"/>
      <c r="U89" s="486"/>
      <c r="V89" s="486"/>
      <c r="W89" s="486"/>
      <c r="X89" s="486"/>
      <c r="Y89" s="486"/>
      <c r="Z89" s="486"/>
      <c r="AA89" s="486"/>
      <c r="AB89" s="486"/>
      <c r="AC89" s="486"/>
    </row>
    <row r="90" spans="1:29" ht="15" customHeight="1">
      <c r="A90" s="486"/>
      <c r="B90" s="4248"/>
      <c r="C90" s="3273"/>
      <c r="D90" s="4249"/>
      <c r="E90" s="3207"/>
      <c r="F90" s="3273"/>
      <c r="G90" s="3273"/>
      <c r="H90" s="3273"/>
      <c r="I90" s="3273"/>
      <c r="J90" s="3273"/>
      <c r="K90" s="3273"/>
      <c r="L90" s="3273"/>
      <c r="M90" s="3273"/>
      <c r="N90" s="3273"/>
      <c r="O90" s="4207" t="s">
        <v>1167</v>
      </c>
      <c r="P90" s="4208"/>
      <c r="Q90" s="486"/>
      <c r="R90" s="486"/>
      <c r="S90" s="486"/>
      <c r="T90" s="486"/>
      <c r="U90" s="486"/>
      <c r="V90" s="486"/>
      <c r="W90" s="486"/>
      <c r="X90" s="486"/>
      <c r="Y90" s="486"/>
      <c r="Z90" s="486"/>
      <c r="AA90" s="486"/>
      <c r="AB90" s="486"/>
      <c r="AC90" s="486"/>
    </row>
    <row r="91" spans="1:29" ht="15" customHeight="1">
      <c r="A91" s="486"/>
      <c r="B91" s="4248"/>
      <c r="C91" s="3273"/>
      <c r="D91" s="4249"/>
      <c r="E91" s="3207"/>
      <c r="F91" s="3273"/>
      <c r="G91" s="3273"/>
      <c r="H91" s="3273"/>
      <c r="I91" s="3273"/>
      <c r="J91" s="3273"/>
      <c r="K91" s="3273"/>
      <c r="L91" s="3273"/>
      <c r="M91" s="3273"/>
      <c r="N91" s="3273"/>
      <c r="O91" s="4207" t="s">
        <v>1166</v>
      </c>
      <c r="P91" s="4208"/>
      <c r="Q91" s="486"/>
      <c r="R91" s="486"/>
      <c r="S91" s="486"/>
      <c r="T91" s="486"/>
      <c r="U91" s="486"/>
      <c r="V91" s="486"/>
      <c r="W91" s="486"/>
      <c r="X91" s="486"/>
      <c r="Y91" s="486"/>
      <c r="Z91" s="486"/>
      <c r="AA91" s="486"/>
      <c r="AB91" s="486"/>
      <c r="AC91" s="486"/>
    </row>
    <row r="92" spans="1:29" ht="15" customHeight="1">
      <c r="A92" s="486"/>
      <c r="B92" s="4248"/>
      <c r="C92" s="3273"/>
      <c r="D92" s="4249"/>
      <c r="E92" s="3207"/>
      <c r="F92" s="3273"/>
      <c r="G92" s="3273"/>
      <c r="H92" s="3273"/>
      <c r="I92" s="3273"/>
      <c r="J92" s="3273"/>
      <c r="K92" s="3273"/>
      <c r="L92" s="3273"/>
      <c r="M92" s="3273"/>
      <c r="N92" s="3273"/>
      <c r="O92" s="4207" t="s">
        <v>1168</v>
      </c>
      <c r="P92" s="4208"/>
      <c r="Q92" s="486"/>
      <c r="R92" s="486"/>
      <c r="S92" s="486"/>
      <c r="T92" s="486"/>
      <c r="U92" s="486"/>
      <c r="V92" s="486"/>
      <c r="W92" s="486"/>
      <c r="X92" s="486"/>
      <c r="Y92" s="486"/>
      <c r="Z92" s="486"/>
      <c r="AA92" s="486"/>
      <c r="AB92" s="486"/>
      <c r="AC92" s="486"/>
    </row>
    <row r="93" spans="1:29" ht="15" customHeight="1">
      <c r="A93" s="486"/>
      <c r="B93" s="4248"/>
      <c r="C93" s="3273"/>
      <c r="D93" s="4249"/>
      <c r="E93" s="3207"/>
      <c r="F93" s="3273"/>
      <c r="G93" s="3273"/>
      <c r="H93" s="3273"/>
      <c r="I93" s="3273"/>
      <c r="J93" s="3273"/>
      <c r="K93" s="3273"/>
      <c r="L93" s="3273"/>
      <c r="M93" s="3273"/>
      <c r="N93" s="3273"/>
      <c r="O93" s="4207" t="s">
        <v>1169</v>
      </c>
      <c r="P93" s="4208"/>
      <c r="Q93" s="486"/>
      <c r="R93" s="486"/>
      <c r="S93" s="486"/>
      <c r="T93" s="486"/>
      <c r="U93" s="486"/>
      <c r="V93" s="486"/>
      <c r="W93" s="486"/>
      <c r="X93" s="486"/>
      <c r="Y93" s="486"/>
      <c r="Z93" s="486"/>
      <c r="AA93" s="486"/>
      <c r="AB93" s="486"/>
      <c r="AC93" s="486"/>
    </row>
    <row r="94" spans="1:29" ht="15" customHeight="1">
      <c r="A94" s="486"/>
      <c r="B94" s="4248"/>
      <c r="C94" s="3273"/>
      <c r="D94" s="4249"/>
      <c r="E94" s="4281"/>
      <c r="F94" s="4281"/>
      <c r="G94" s="4281"/>
      <c r="H94" s="4281"/>
      <c r="I94" s="4281"/>
      <c r="J94" s="4281"/>
      <c r="K94" s="4281"/>
      <c r="L94" s="4281"/>
      <c r="M94" s="4281"/>
      <c r="N94" s="4281"/>
      <c r="O94" s="4207" t="s">
        <v>1170</v>
      </c>
      <c r="P94" s="4208"/>
      <c r="Q94" s="486"/>
      <c r="R94" s="486"/>
      <c r="S94" s="486"/>
      <c r="T94" s="486"/>
      <c r="U94" s="486"/>
      <c r="V94" s="486"/>
      <c r="W94" s="486"/>
      <c r="X94" s="486"/>
      <c r="Y94" s="486"/>
      <c r="Z94" s="486"/>
      <c r="AA94" s="486"/>
      <c r="AB94" s="486"/>
      <c r="AC94" s="486"/>
    </row>
    <row r="95" spans="1:29" ht="15" customHeight="1">
      <c r="A95" s="486"/>
      <c r="B95" s="4248"/>
      <c r="C95" s="3273"/>
      <c r="D95" s="4249"/>
      <c r="E95" s="4239" t="s">
        <v>990</v>
      </c>
      <c r="F95" s="3715"/>
      <c r="G95" s="3715"/>
      <c r="H95" s="3715"/>
      <c r="I95" s="3715"/>
      <c r="J95" s="3715"/>
      <c r="K95" s="3715"/>
      <c r="L95" s="3715"/>
      <c r="M95" s="3715"/>
      <c r="N95" s="3715"/>
      <c r="O95" s="4207" t="s">
        <v>50</v>
      </c>
      <c r="P95" s="4208"/>
      <c r="Q95" s="486"/>
      <c r="R95" s="486"/>
      <c r="S95" s="486"/>
      <c r="T95" s="486"/>
      <c r="U95" s="486"/>
      <c r="V95" s="486"/>
      <c r="W95" s="486"/>
      <c r="X95" s="486"/>
      <c r="Y95" s="486"/>
      <c r="Z95" s="486"/>
      <c r="AA95" s="486"/>
      <c r="AB95" s="486"/>
      <c r="AC95" s="486"/>
    </row>
    <row r="96" spans="1:29" ht="15" customHeight="1">
      <c r="A96" s="486"/>
      <c r="B96" s="4248"/>
      <c r="C96" s="3273"/>
      <c r="D96" s="4249"/>
      <c r="E96" s="3207"/>
      <c r="F96" s="3273"/>
      <c r="G96" s="3273"/>
      <c r="H96" s="3273"/>
      <c r="I96" s="3273"/>
      <c r="J96" s="3273"/>
      <c r="K96" s="3273"/>
      <c r="L96" s="3273"/>
      <c r="M96" s="3273"/>
      <c r="N96" s="3273"/>
      <c r="O96" s="4207" t="s">
        <v>1167</v>
      </c>
      <c r="P96" s="4208"/>
      <c r="Q96" s="486"/>
      <c r="R96" s="486"/>
      <c r="S96" s="486"/>
      <c r="T96" s="486"/>
      <c r="U96" s="486"/>
      <c r="V96" s="486"/>
      <c r="W96" s="486"/>
      <c r="X96" s="486"/>
      <c r="Y96" s="486"/>
      <c r="Z96" s="486"/>
      <c r="AA96" s="486"/>
      <c r="AB96" s="486"/>
      <c r="AC96" s="486"/>
    </row>
    <row r="97" spans="1:29" ht="15" customHeight="1">
      <c r="A97" s="486"/>
      <c r="B97" s="4248"/>
      <c r="C97" s="3273"/>
      <c r="D97" s="4249"/>
      <c r="E97" s="3207"/>
      <c r="F97" s="3273"/>
      <c r="G97" s="3273"/>
      <c r="H97" s="3273"/>
      <c r="I97" s="3273"/>
      <c r="J97" s="3273"/>
      <c r="K97" s="3273"/>
      <c r="L97" s="3273"/>
      <c r="M97" s="3273"/>
      <c r="N97" s="3273"/>
      <c r="O97" s="4207" t="s">
        <v>1166</v>
      </c>
      <c r="P97" s="4208"/>
      <c r="Q97" s="486"/>
      <c r="R97" s="486"/>
      <c r="S97" s="486"/>
      <c r="T97" s="486"/>
      <c r="U97" s="486"/>
      <c r="V97" s="486"/>
      <c r="W97" s="486"/>
      <c r="X97" s="486"/>
      <c r="Y97" s="486"/>
      <c r="Z97" s="486"/>
      <c r="AA97" s="486"/>
      <c r="AB97" s="486"/>
      <c r="AC97" s="486"/>
    </row>
    <row r="98" spans="1:29" ht="15" customHeight="1">
      <c r="A98" s="486"/>
      <c r="B98" s="4248"/>
      <c r="C98" s="3273"/>
      <c r="D98" s="4249"/>
      <c r="E98" s="3207"/>
      <c r="F98" s="3273"/>
      <c r="G98" s="3273"/>
      <c r="H98" s="3273"/>
      <c r="I98" s="3273"/>
      <c r="J98" s="3273"/>
      <c r="K98" s="3273"/>
      <c r="L98" s="3273"/>
      <c r="M98" s="3273"/>
      <c r="N98" s="3273"/>
      <c r="O98" s="4207" t="s">
        <v>1168</v>
      </c>
      <c r="P98" s="4208"/>
      <c r="Q98" s="486"/>
      <c r="R98" s="486"/>
      <c r="S98" s="486"/>
      <c r="T98" s="486"/>
      <c r="U98" s="486"/>
      <c r="V98" s="486"/>
      <c r="W98" s="486"/>
      <c r="X98" s="486"/>
      <c r="Y98" s="486"/>
      <c r="Z98" s="486"/>
      <c r="AA98" s="486"/>
      <c r="AB98" s="486"/>
      <c r="AC98" s="486"/>
    </row>
    <row r="99" spans="1:29" ht="15" customHeight="1">
      <c r="A99" s="486"/>
      <c r="B99" s="4248"/>
      <c r="C99" s="3273"/>
      <c r="D99" s="4249"/>
      <c r="E99" s="3207"/>
      <c r="F99" s="3273"/>
      <c r="G99" s="3273"/>
      <c r="H99" s="3273"/>
      <c r="I99" s="3273"/>
      <c r="J99" s="3273"/>
      <c r="K99" s="3273"/>
      <c r="L99" s="3273"/>
      <c r="M99" s="3273"/>
      <c r="N99" s="3273"/>
      <c r="O99" s="4207" t="s">
        <v>1169</v>
      </c>
      <c r="P99" s="4208"/>
      <c r="Q99" s="486"/>
      <c r="R99" s="486"/>
      <c r="S99" s="486"/>
      <c r="T99" s="486"/>
      <c r="U99" s="486"/>
      <c r="V99" s="486"/>
      <c r="W99" s="486"/>
      <c r="X99" s="486"/>
      <c r="Y99" s="486"/>
      <c r="Z99" s="486"/>
      <c r="AA99" s="486"/>
      <c r="AB99" s="486"/>
      <c r="AC99" s="486"/>
    </row>
    <row r="100" spans="1:29" ht="15" customHeight="1">
      <c r="A100" s="486"/>
      <c r="B100" s="4248"/>
      <c r="C100" s="3273"/>
      <c r="D100" s="4249"/>
      <c r="E100" s="4281"/>
      <c r="F100" s="4281"/>
      <c r="G100" s="4281"/>
      <c r="H100" s="4281"/>
      <c r="I100" s="4281"/>
      <c r="J100" s="4281"/>
      <c r="K100" s="4281"/>
      <c r="L100" s="4281"/>
      <c r="M100" s="4281"/>
      <c r="N100" s="4281"/>
      <c r="O100" s="4207" t="s">
        <v>1170</v>
      </c>
      <c r="P100" s="4208"/>
      <c r="Q100" s="486"/>
      <c r="R100" s="486"/>
      <c r="S100" s="486"/>
      <c r="T100" s="486"/>
      <c r="U100" s="486"/>
      <c r="V100" s="486"/>
      <c r="W100" s="486"/>
      <c r="X100" s="486"/>
      <c r="Y100" s="486"/>
      <c r="Z100" s="486"/>
      <c r="AA100" s="486"/>
      <c r="AB100" s="486"/>
      <c r="AC100" s="486"/>
    </row>
    <row r="101" spans="1:29" ht="15" customHeight="1">
      <c r="A101" s="486"/>
      <c r="B101" s="4248"/>
      <c r="C101" s="3273"/>
      <c r="D101" s="4249"/>
      <c r="E101" s="4239" t="s">
        <v>457</v>
      </c>
      <c r="F101" s="3715"/>
      <c r="G101" s="3715"/>
      <c r="H101" s="3715"/>
      <c r="I101" s="3715"/>
      <c r="J101" s="3715"/>
      <c r="K101" s="3715"/>
      <c r="L101" s="3715"/>
      <c r="M101" s="3715"/>
      <c r="N101" s="3715"/>
      <c r="O101" s="4207" t="s">
        <v>50</v>
      </c>
      <c r="P101" s="4208"/>
      <c r="Q101" s="486"/>
      <c r="R101" s="486"/>
      <c r="S101" s="486"/>
      <c r="T101" s="486"/>
      <c r="U101" s="486"/>
      <c r="V101" s="486"/>
      <c r="W101" s="486"/>
      <c r="X101" s="486"/>
      <c r="Y101" s="486"/>
      <c r="Z101" s="486"/>
      <c r="AA101" s="486"/>
      <c r="AB101" s="486"/>
      <c r="AC101" s="486"/>
    </row>
    <row r="102" spans="1:29" ht="15" customHeight="1">
      <c r="A102" s="486"/>
      <c r="B102" s="4248"/>
      <c r="C102" s="3273"/>
      <c r="D102" s="4249"/>
      <c r="E102" s="3207"/>
      <c r="F102" s="3273"/>
      <c r="G102" s="3273"/>
      <c r="H102" s="3273"/>
      <c r="I102" s="3273"/>
      <c r="J102" s="3273"/>
      <c r="K102" s="3273"/>
      <c r="L102" s="3273"/>
      <c r="M102" s="3273"/>
      <c r="N102" s="3273"/>
      <c r="O102" s="4207" t="s">
        <v>1167</v>
      </c>
      <c r="P102" s="4208"/>
      <c r="Q102" s="486"/>
      <c r="R102" s="486"/>
      <c r="S102" s="486"/>
      <c r="T102" s="486"/>
      <c r="U102" s="486"/>
      <c r="V102" s="486"/>
      <c r="W102" s="486"/>
      <c r="X102" s="486"/>
      <c r="Y102" s="486"/>
      <c r="Z102" s="486"/>
      <c r="AA102" s="486"/>
      <c r="AB102" s="486"/>
      <c r="AC102" s="486"/>
    </row>
    <row r="103" spans="1:29" ht="15" customHeight="1">
      <c r="A103" s="486"/>
      <c r="B103" s="4248"/>
      <c r="C103" s="3273"/>
      <c r="D103" s="4249"/>
      <c r="E103" s="3207"/>
      <c r="F103" s="3273"/>
      <c r="G103" s="3273"/>
      <c r="H103" s="3273"/>
      <c r="I103" s="3273"/>
      <c r="J103" s="3273"/>
      <c r="K103" s="3273"/>
      <c r="L103" s="3273"/>
      <c r="M103" s="3273"/>
      <c r="N103" s="3273"/>
      <c r="O103" s="4207" t="s">
        <v>1168</v>
      </c>
      <c r="P103" s="4208"/>
      <c r="Q103" s="486"/>
      <c r="R103" s="486"/>
      <c r="S103" s="486"/>
      <c r="T103" s="486"/>
      <c r="U103" s="486"/>
      <c r="V103" s="486"/>
      <c r="W103" s="486"/>
      <c r="X103" s="486"/>
      <c r="Y103" s="486"/>
      <c r="Z103" s="486"/>
      <c r="AA103" s="486"/>
      <c r="AB103" s="486"/>
      <c r="AC103" s="486"/>
    </row>
    <row r="104" spans="1:29" ht="15" customHeight="1">
      <c r="A104" s="486"/>
      <c r="B104" s="4248"/>
      <c r="C104" s="3273"/>
      <c r="D104" s="4249"/>
      <c r="E104" s="3277"/>
      <c r="F104" s="3277"/>
      <c r="G104" s="3277"/>
      <c r="H104" s="3277"/>
      <c r="I104" s="3277"/>
      <c r="J104" s="3277"/>
      <c r="K104" s="3277"/>
      <c r="L104" s="3277"/>
      <c r="M104" s="3277"/>
      <c r="N104" s="3277"/>
      <c r="O104" s="4207" t="s">
        <v>1166</v>
      </c>
      <c r="P104" s="4208"/>
      <c r="Q104" s="486"/>
      <c r="R104" s="486"/>
      <c r="S104" s="486"/>
      <c r="T104" s="486"/>
      <c r="U104" s="486"/>
      <c r="V104" s="486"/>
      <c r="W104" s="486"/>
      <c r="X104" s="486"/>
      <c r="Y104" s="486"/>
      <c r="Z104" s="486"/>
      <c r="AA104" s="486"/>
      <c r="AB104" s="486"/>
      <c r="AC104" s="486"/>
    </row>
    <row r="105" spans="1:29" ht="15" customHeight="1">
      <c r="A105" s="486"/>
      <c r="B105" s="4255" t="s">
        <v>1506</v>
      </c>
      <c r="C105" s="3254"/>
      <c r="D105" s="4256"/>
      <c r="E105" s="4233" t="s">
        <v>314</v>
      </c>
      <c r="F105" s="3207"/>
      <c r="G105" s="3207"/>
      <c r="H105" s="3207"/>
      <c r="I105" s="3207"/>
      <c r="J105" s="3207"/>
      <c r="K105" s="3207"/>
      <c r="L105" s="3207"/>
      <c r="M105" s="3207"/>
      <c r="N105" s="3207"/>
      <c r="O105" s="4207" t="s">
        <v>50</v>
      </c>
      <c r="P105" s="4208"/>
      <c r="Q105" s="486"/>
      <c r="R105" s="486"/>
      <c r="S105" s="486"/>
      <c r="T105" s="486"/>
      <c r="U105" s="486"/>
      <c r="V105" s="486"/>
      <c r="W105" s="486"/>
      <c r="X105" s="486"/>
      <c r="Y105" s="486"/>
      <c r="Z105" s="486"/>
      <c r="AA105" s="486"/>
      <c r="AB105" s="486"/>
      <c r="AC105" s="486"/>
    </row>
    <row r="106" spans="1:29" ht="15" customHeight="1">
      <c r="A106" s="486"/>
      <c r="B106" s="4248"/>
      <c r="C106" s="3273"/>
      <c r="D106" s="4249"/>
      <c r="E106" s="3207"/>
      <c r="F106" s="3273"/>
      <c r="G106" s="3273"/>
      <c r="H106" s="3273"/>
      <c r="I106" s="3273"/>
      <c r="J106" s="3273"/>
      <c r="K106" s="3273"/>
      <c r="L106" s="3273"/>
      <c r="M106" s="3273"/>
      <c r="N106" s="3273"/>
      <c r="O106" s="4207" t="s">
        <v>1166</v>
      </c>
      <c r="P106" s="4208"/>
      <c r="Q106" s="486"/>
      <c r="R106" s="486"/>
      <c r="S106" s="486"/>
      <c r="T106" s="486"/>
      <c r="U106" s="486"/>
      <c r="V106" s="486"/>
      <c r="W106" s="486"/>
      <c r="X106" s="486"/>
      <c r="Y106" s="486"/>
      <c r="Z106" s="486"/>
      <c r="AA106" s="486"/>
      <c r="AB106" s="486"/>
      <c r="AC106" s="486"/>
    </row>
    <row r="107" spans="1:29" ht="15" customHeight="1">
      <c r="A107" s="486"/>
      <c r="B107" s="4248"/>
      <c r="C107" s="3273"/>
      <c r="D107" s="4249"/>
      <c r="E107" s="3207"/>
      <c r="F107" s="3273"/>
      <c r="G107" s="3273"/>
      <c r="H107" s="3273"/>
      <c r="I107" s="3273"/>
      <c r="J107" s="3273"/>
      <c r="K107" s="3273"/>
      <c r="L107" s="3273"/>
      <c r="M107" s="3273"/>
      <c r="N107" s="3273"/>
      <c r="O107" s="4207" t="s">
        <v>1167</v>
      </c>
      <c r="P107" s="4208"/>
      <c r="Q107" s="486"/>
      <c r="R107" s="486"/>
      <c r="S107" s="486"/>
      <c r="T107" s="486"/>
      <c r="U107" s="486"/>
      <c r="V107" s="486"/>
      <c r="W107" s="486"/>
      <c r="X107" s="486"/>
      <c r="Y107" s="486"/>
      <c r="Z107" s="486"/>
      <c r="AA107" s="486"/>
      <c r="AB107" s="486"/>
      <c r="AC107" s="486"/>
    </row>
    <row r="108" spans="1:29" ht="15" customHeight="1">
      <c r="A108" s="486"/>
      <c r="B108" s="4248"/>
      <c r="C108" s="3273"/>
      <c r="D108" s="4249"/>
      <c r="E108" s="3207"/>
      <c r="F108" s="3273"/>
      <c r="G108" s="3273"/>
      <c r="H108" s="3273"/>
      <c r="I108" s="3273"/>
      <c r="J108" s="3273"/>
      <c r="K108" s="3273"/>
      <c r="L108" s="3273"/>
      <c r="M108" s="3273"/>
      <c r="N108" s="3273"/>
      <c r="O108" s="4207" t="s">
        <v>1168</v>
      </c>
      <c r="P108" s="4208"/>
      <c r="Q108" s="486"/>
      <c r="R108" s="486"/>
      <c r="S108" s="486"/>
      <c r="T108" s="486"/>
      <c r="U108" s="486"/>
      <c r="V108" s="486"/>
      <c r="W108" s="486"/>
      <c r="X108" s="486"/>
      <c r="Y108" s="486"/>
      <c r="Z108" s="486"/>
      <c r="AA108" s="486"/>
      <c r="AB108" s="486"/>
      <c r="AC108" s="486"/>
    </row>
    <row r="109" spans="1:29" ht="15" customHeight="1">
      <c r="A109" s="486"/>
      <c r="B109" s="4248"/>
      <c r="C109" s="3273"/>
      <c r="D109" s="4249"/>
      <c r="E109" s="3207"/>
      <c r="F109" s="3273"/>
      <c r="G109" s="3273"/>
      <c r="H109" s="3273"/>
      <c r="I109" s="3273"/>
      <c r="J109" s="3273"/>
      <c r="K109" s="3273"/>
      <c r="L109" s="3273"/>
      <c r="M109" s="3273"/>
      <c r="N109" s="3273"/>
      <c r="O109" s="4207" t="s">
        <v>1170</v>
      </c>
      <c r="P109" s="4208"/>
      <c r="Q109" s="486"/>
      <c r="R109" s="486"/>
      <c r="S109" s="486"/>
      <c r="T109" s="486"/>
      <c r="U109" s="486"/>
      <c r="V109" s="486"/>
      <c r="W109" s="486"/>
      <c r="X109" s="486"/>
      <c r="Y109" s="486"/>
      <c r="Z109" s="486"/>
      <c r="AA109" s="486"/>
      <c r="AB109" s="486"/>
      <c r="AC109" s="486"/>
    </row>
    <row r="110" spans="1:29" ht="15" customHeight="1">
      <c r="A110" s="486"/>
      <c r="B110" s="4248"/>
      <c r="C110" s="3273"/>
      <c r="D110" s="4249"/>
      <c r="E110" s="3207"/>
      <c r="F110" s="3273"/>
      <c r="G110" s="3273"/>
      <c r="H110" s="3273"/>
      <c r="I110" s="3273"/>
      <c r="J110" s="3273"/>
      <c r="K110" s="3273"/>
      <c r="L110" s="3273"/>
      <c r="M110" s="3273"/>
      <c r="N110" s="3273"/>
      <c r="O110" s="4207" t="s">
        <v>1169</v>
      </c>
      <c r="P110" s="4208"/>
      <c r="Q110" s="486"/>
      <c r="R110" s="486"/>
      <c r="S110" s="486"/>
      <c r="T110" s="486"/>
      <c r="U110" s="486"/>
      <c r="V110" s="486"/>
      <c r="W110" s="486"/>
      <c r="X110" s="486"/>
      <c r="Y110" s="486"/>
      <c r="Z110" s="486"/>
      <c r="AA110" s="486"/>
      <c r="AB110" s="486"/>
      <c r="AC110" s="486"/>
    </row>
    <row r="111" spans="1:29" ht="15" customHeight="1">
      <c r="A111" s="486"/>
      <c r="B111" s="4255" t="s">
        <v>1507</v>
      </c>
      <c r="C111" s="3254"/>
      <c r="D111" s="4256"/>
      <c r="E111" s="4244" t="s">
        <v>178</v>
      </c>
      <c r="F111" s="3254"/>
      <c r="G111" s="3254"/>
      <c r="H111" s="3254"/>
      <c r="I111" s="3254"/>
      <c r="J111" s="3254"/>
      <c r="K111" s="3254"/>
      <c r="L111" s="3254"/>
      <c r="M111" s="3254"/>
      <c r="N111" s="3254"/>
      <c r="O111" s="4207" t="s">
        <v>50</v>
      </c>
      <c r="P111" s="4208"/>
      <c r="Q111" s="486"/>
      <c r="R111" s="486"/>
      <c r="S111" s="486"/>
      <c r="T111" s="486"/>
      <c r="U111" s="486"/>
      <c r="V111" s="486"/>
      <c r="W111" s="486"/>
      <c r="X111" s="486"/>
      <c r="Y111" s="486"/>
      <c r="Z111" s="486"/>
      <c r="AA111" s="486"/>
      <c r="AB111" s="486"/>
      <c r="AC111" s="486"/>
    </row>
    <row r="112" spans="1:29" ht="15" customHeight="1">
      <c r="A112" s="486"/>
      <c r="B112" s="4248"/>
      <c r="C112" s="3273"/>
      <c r="D112" s="4249"/>
      <c r="E112" s="3207"/>
      <c r="F112" s="3273"/>
      <c r="G112" s="3273"/>
      <c r="H112" s="3273"/>
      <c r="I112" s="3273"/>
      <c r="J112" s="3273"/>
      <c r="K112" s="3273"/>
      <c r="L112" s="3273"/>
      <c r="M112" s="3273"/>
      <c r="N112" s="3273"/>
      <c r="O112" s="4207" t="s">
        <v>1166</v>
      </c>
      <c r="P112" s="4208"/>
      <c r="Q112" s="486"/>
      <c r="R112" s="486"/>
      <c r="S112" s="486"/>
      <c r="T112" s="486"/>
      <c r="U112" s="486"/>
      <c r="V112" s="486"/>
      <c r="W112" s="486"/>
      <c r="X112" s="486"/>
      <c r="Y112" s="486"/>
      <c r="Z112" s="486"/>
      <c r="AA112" s="486"/>
      <c r="AB112" s="486"/>
      <c r="AC112" s="486"/>
    </row>
    <row r="113" spans="1:29" ht="15" customHeight="1">
      <c r="A113" s="486"/>
      <c r="B113" s="4248"/>
      <c r="C113" s="3273"/>
      <c r="D113" s="4249"/>
      <c r="E113" s="3207"/>
      <c r="F113" s="3273"/>
      <c r="G113" s="3273"/>
      <c r="H113" s="3273"/>
      <c r="I113" s="3273"/>
      <c r="J113" s="3273"/>
      <c r="K113" s="3273"/>
      <c r="L113" s="3273"/>
      <c r="M113" s="3273"/>
      <c r="N113" s="3273"/>
      <c r="O113" s="4207" t="s">
        <v>1167</v>
      </c>
      <c r="P113" s="4208"/>
      <c r="Q113" s="486"/>
      <c r="R113" s="486"/>
      <c r="S113" s="486"/>
      <c r="T113" s="486"/>
      <c r="U113" s="486"/>
      <c r="V113" s="486"/>
      <c r="W113" s="486"/>
      <c r="X113" s="486"/>
      <c r="Y113" s="486"/>
      <c r="Z113" s="486"/>
      <c r="AA113" s="486"/>
      <c r="AB113" s="486"/>
      <c r="AC113" s="486"/>
    </row>
    <row r="114" spans="1:29" ht="15" customHeight="1">
      <c r="A114" s="486"/>
      <c r="B114" s="4248"/>
      <c r="C114" s="3273"/>
      <c r="D114" s="4249"/>
      <c r="E114" s="3207"/>
      <c r="F114" s="3273"/>
      <c r="G114" s="3273"/>
      <c r="H114" s="3273"/>
      <c r="I114" s="3273"/>
      <c r="J114" s="3273"/>
      <c r="K114" s="3273"/>
      <c r="L114" s="3273"/>
      <c r="M114" s="3273"/>
      <c r="N114" s="3273"/>
      <c r="O114" s="4207" t="s">
        <v>1168</v>
      </c>
      <c r="P114" s="4208"/>
      <c r="Q114" s="486"/>
      <c r="R114" s="486"/>
      <c r="S114" s="486"/>
      <c r="T114" s="486"/>
      <c r="U114" s="486"/>
      <c r="V114" s="486"/>
      <c r="W114" s="486"/>
      <c r="X114" s="486"/>
      <c r="Y114" s="486"/>
      <c r="Z114" s="486"/>
      <c r="AA114" s="486"/>
      <c r="AB114" s="486"/>
      <c r="AC114" s="486"/>
    </row>
    <row r="115" spans="1:29" ht="15" customHeight="1">
      <c r="A115" s="486"/>
      <c r="B115" s="4248"/>
      <c r="C115" s="3273"/>
      <c r="D115" s="4249"/>
      <c r="E115" s="3207"/>
      <c r="F115" s="3273"/>
      <c r="G115" s="3273"/>
      <c r="H115" s="3273"/>
      <c r="I115" s="3273"/>
      <c r="J115" s="3273"/>
      <c r="K115" s="3273"/>
      <c r="L115" s="3273"/>
      <c r="M115" s="3273"/>
      <c r="N115" s="3273"/>
      <c r="O115" s="4207" t="s">
        <v>1170</v>
      </c>
      <c r="P115" s="4208"/>
      <c r="Q115" s="486"/>
      <c r="R115" s="486"/>
      <c r="S115" s="486"/>
      <c r="T115" s="486"/>
      <c r="U115" s="486"/>
      <c r="V115" s="486"/>
      <c r="W115" s="486"/>
      <c r="X115" s="486"/>
      <c r="Y115" s="486"/>
      <c r="Z115" s="486"/>
      <c r="AA115" s="486"/>
      <c r="AB115" s="486"/>
      <c r="AC115" s="486"/>
    </row>
    <row r="116" spans="1:29" ht="15" customHeight="1">
      <c r="A116" s="486"/>
      <c r="B116" s="4248"/>
      <c r="C116" s="3273"/>
      <c r="D116" s="4249"/>
      <c r="E116" s="3207"/>
      <c r="F116" s="3273"/>
      <c r="G116" s="3273"/>
      <c r="H116" s="3273"/>
      <c r="I116" s="3273"/>
      <c r="J116" s="3273"/>
      <c r="K116" s="3273"/>
      <c r="L116" s="3273"/>
      <c r="M116" s="3273"/>
      <c r="N116" s="3273"/>
      <c r="O116" s="4207" t="s">
        <v>1169</v>
      </c>
      <c r="P116" s="4208"/>
      <c r="Q116" s="486"/>
      <c r="R116" s="486"/>
      <c r="S116" s="486"/>
      <c r="T116" s="486"/>
      <c r="U116" s="486"/>
      <c r="V116" s="486"/>
      <c r="W116" s="486"/>
      <c r="X116" s="486"/>
      <c r="Y116" s="486"/>
      <c r="Z116" s="486"/>
      <c r="AA116" s="486"/>
      <c r="AB116" s="486"/>
      <c r="AC116" s="486"/>
    </row>
    <row r="117" spans="1:29" ht="15" customHeight="1">
      <c r="A117" s="486"/>
      <c r="B117" s="4255" t="s">
        <v>1508</v>
      </c>
      <c r="C117" s="3254"/>
      <c r="D117" s="4256"/>
      <c r="E117" s="4244" t="s">
        <v>17</v>
      </c>
      <c r="F117" s="3254"/>
      <c r="G117" s="3254"/>
      <c r="H117" s="3254"/>
      <c r="I117" s="3254"/>
      <c r="J117" s="3254"/>
      <c r="K117" s="3254"/>
      <c r="L117" s="3254"/>
      <c r="M117" s="3254"/>
      <c r="N117" s="3254"/>
      <c r="O117" s="4207" t="s">
        <v>50</v>
      </c>
      <c r="P117" s="4208"/>
      <c r="Q117" s="486"/>
      <c r="R117" s="486"/>
      <c r="S117" s="486"/>
      <c r="T117" s="486"/>
      <c r="U117" s="486"/>
      <c r="V117" s="486"/>
      <c r="W117" s="486"/>
      <c r="X117" s="486"/>
      <c r="Y117" s="486"/>
      <c r="Z117" s="486"/>
      <c r="AA117" s="486"/>
      <c r="AB117" s="486"/>
      <c r="AC117" s="486"/>
    </row>
    <row r="118" spans="1:29" ht="15" customHeight="1">
      <c r="A118" s="486"/>
      <c r="B118" s="4278"/>
      <c r="C118" s="3640"/>
      <c r="D118" s="4279"/>
      <c r="E118" s="3277"/>
      <c r="F118" s="3277"/>
      <c r="G118" s="3277"/>
      <c r="H118" s="3277"/>
      <c r="I118" s="3277"/>
      <c r="J118" s="3277"/>
      <c r="K118" s="3277"/>
      <c r="L118" s="3277"/>
      <c r="M118" s="3277"/>
      <c r="N118" s="3277"/>
      <c r="O118" s="4207" t="s">
        <v>1167</v>
      </c>
      <c r="P118" s="4208"/>
      <c r="Q118" s="486"/>
      <c r="R118" s="486"/>
      <c r="S118" s="486"/>
      <c r="T118" s="486"/>
      <c r="U118" s="486"/>
      <c r="V118" s="486"/>
      <c r="W118" s="486"/>
      <c r="X118" s="486"/>
      <c r="Y118" s="486"/>
      <c r="Z118" s="486"/>
      <c r="AA118" s="486"/>
      <c r="AB118" s="486"/>
      <c r="AC118" s="486"/>
    </row>
    <row r="119" spans="1:29" ht="15" customHeight="1">
      <c r="A119" s="486"/>
      <c r="B119" s="4263" t="s">
        <v>1509</v>
      </c>
      <c r="C119" s="3273"/>
      <c r="D119" s="4249"/>
      <c r="E119" s="4267" t="s">
        <v>15</v>
      </c>
      <c r="F119" s="3207"/>
      <c r="G119" s="3207"/>
      <c r="H119" s="3207"/>
      <c r="I119" s="3207"/>
      <c r="J119" s="3207"/>
      <c r="K119" s="3207"/>
      <c r="L119" s="3207"/>
      <c r="M119" s="3207"/>
      <c r="N119" s="3207"/>
      <c r="O119" s="4207" t="s">
        <v>50</v>
      </c>
      <c r="P119" s="4208"/>
      <c r="Q119" s="486"/>
      <c r="R119" s="486"/>
      <c r="S119" s="486"/>
      <c r="T119" s="486"/>
      <c r="U119" s="486"/>
      <c r="V119" s="486"/>
      <c r="W119" s="486"/>
      <c r="X119" s="486"/>
      <c r="Y119" s="486"/>
      <c r="Z119" s="486"/>
      <c r="AA119" s="486"/>
      <c r="AB119" s="486"/>
      <c r="AC119" s="486"/>
    </row>
    <row r="120" spans="1:29" ht="15" customHeight="1">
      <c r="A120" s="486"/>
      <c r="B120" s="4248"/>
      <c r="C120" s="3273"/>
      <c r="D120" s="4249"/>
      <c r="E120" s="3207"/>
      <c r="F120" s="3273"/>
      <c r="G120" s="3273"/>
      <c r="H120" s="3273"/>
      <c r="I120" s="3273"/>
      <c r="J120" s="3273"/>
      <c r="K120" s="3273"/>
      <c r="L120" s="3273"/>
      <c r="M120" s="3273"/>
      <c r="N120" s="3273"/>
      <c r="O120" s="4207" t="s">
        <v>1167</v>
      </c>
      <c r="P120" s="4208"/>
      <c r="Q120" s="486"/>
      <c r="R120" s="486"/>
      <c r="S120" s="486"/>
      <c r="T120" s="486"/>
      <c r="U120" s="486"/>
      <c r="V120" s="486"/>
      <c r="W120" s="486"/>
      <c r="X120" s="486"/>
      <c r="Y120" s="486"/>
      <c r="Z120" s="486"/>
      <c r="AA120" s="486"/>
      <c r="AB120" s="486"/>
      <c r="AC120" s="486"/>
    </row>
    <row r="121" spans="1:29" ht="15" customHeight="1">
      <c r="A121" s="486"/>
      <c r="B121" s="4255" t="s">
        <v>1510</v>
      </c>
      <c r="C121" s="3254"/>
      <c r="D121" s="4256"/>
      <c r="E121" s="4244" t="s">
        <v>48</v>
      </c>
      <c r="F121" s="3254"/>
      <c r="G121" s="3254"/>
      <c r="H121" s="3254"/>
      <c r="I121" s="3254"/>
      <c r="J121" s="3254"/>
      <c r="K121" s="3254"/>
      <c r="L121" s="3254"/>
      <c r="M121" s="3254"/>
      <c r="N121" s="3254"/>
      <c r="O121" s="4207" t="s">
        <v>50</v>
      </c>
      <c r="P121" s="4208"/>
      <c r="Q121" s="486"/>
      <c r="R121" s="486"/>
      <c r="S121" s="486"/>
      <c r="T121" s="486"/>
      <c r="U121" s="486"/>
      <c r="V121" s="486"/>
      <c r="W121" s="486"/>
      <c r="X121" s="486"/>
      <c r="Y121" s="486"/>
      <c r="Z121" s="486"/>
      <c r="AA121" s="486"/>
      <c r="AB121" s="486"/>
      <c r="AC121" s="486"/>
    </row>
    <row r="122" spans="1:29" ht="15" customHeight="1">
      <c r="A122" s="486"/>
      <c r="B122" s="4248"/>
      <c r="C122" s="3273"/>
      <c r="D122" s="4249"/>
      <c r="E122" s="3207"/>
      <c r="F122" s="3273"/>
      <c r="G122" s="3273"/>
      <c r="H122" s="3273"/>
      <c r="I122" s="3273"/>
      <c r="J122" s="3273"/>
      <c r="K122" s="3273"/>
      <c r="L122" s="3273"/>
      <c r="M122" s="3273"/>
      <c r="N122" s="3273"/>
      <c r="O122" s="4207" t="s">
        <v>1167</v>
      </c>
      <c r="P122" s="4208"/>
      <c r="Q122" s="486"/>
      <c r="R122" s="486"/>
      <c r="S122" s="486"/>
      <c r="T122" s="486"/>
      <c r="U122" s="486"/>
      <c r="V122" s="486"/>
      <c r="W122" s="486"/>
      <c r="X122" s="486"/>
      <c r="Y122" s="486"/>
      <c r="Z122" s="486"/>
      <c r="AA122" s="486"/>
      <c r="AB122" s="486"/>
      <c r="AC122" s="486"/>
    </row>
    <row r="123" spans="1:29" ht="15" customHeight="1">
      <c r="A123" s="486"/>
      <c r="B123" s="4255" t="s">
        <v>1511</v>
      </c>
      <c r="C123" s="3254"/>
      <c r="D123" s="4256"/>
      <c r="E123" s="4244" t="s">
        <v>317</v>
      </c>
      <c r="F123" s="3254"/>
      <c r="G123" s="3254"/>
      <c r="H123" s="3254"/>
      <c r="I123" s="3254"/>
      <c r="J123" s="3254"/>
      <c r="K123" s="3254"/>
      <c r="L123" s="3254"/>
      <c r="M123" s="3254"/>
      <c r="N123" s="3254"/>
      <c r="O123" s="4207" t="s">
        <v>50</v>
      </c>
      <c r="P123" s="4208"/>
      <c r="Q123" s="486"/>
      <c r="R123" s="486"/>
      <c r="S123" s="486"/>
      <c r="T123" s="486"/>
      <c r="U123" s="486"/>
      <c r="V123" s="486"/>
      <c r="W123" s="486"/>
      <c r="X123" s="486"/>
      <c r="Y123" s="486"/>
      <c r="Z123" s="486"/>
      <c r="AA123" s="486"/>
      <c r="AB123" s="486"/>
      <c r="AC123" s="486"/>
    </row>
    <row r="124" spans="1:29" ht="15" customHeight="1">
      <c r="A124" s="486"/>
      <c r="B124" s="4248"/>
      <c r="C124" s="3273"/>
      <c r="D124" s="4249"/>
      <c r="E124" s="3207"/>
      <c r="F124" s="3273"/>
      <c r="G124" s="3273"/>
      <c r="H124" s="3273"/>
      <c r="I124" s="3273"/>
      <c r="J124" s="3273"/>
      <c r="K124" s="3273"/>
      <c r="L124" s="3273"/>
      <c r="M124" s="3273"/>
      <c r="N124" s="3273"/>
      <c r="O124" s="4207" t="s">
        <v>1166</v>
      </c>
      <c r="P124" s="4208"/>
      <c r="Q124" s="486"/>
      <c r="R124" s="486"/>
      <c r="S124" s="486"/>
      <c r="T124" s="486"/>
      <c r="U124" s="486"/>
      <c r="V124" s="486"/>
      <c r="W124" s="486"/>
      <c r="X124" s="486"/>
      <c r="Y124" s="486"/>
      <c r="Z124" s="486"/>
      <c r="AA124" s="486"/>
      <c r="AB124" s="486"/>
      <c r="AC124" s="486"/>
    </row>
    <row r="125" spans="1:29" ht="15" customHeight="1">
      <c r="A125" s="486"/>
      <c r="B125" s="4248"/>
      <c r="C125" s="3273"/>
      <c r="D125" s="4249"/>
      <c r="E125" s="3207"/>
      <c r="F125" s="3273"/>
      <c r="G125" s="3273"/>
      <c r="H125" s="3273"/>
      <c r="I125" s="3273"/>
      <c r="J125" s="3273"/>
      <c r="K125" s="3273"/>
      <c r="L125" s="3273"/>
      <c r="M125" s="3273"/>
      <c r="N125" s="3273"/>
      <c r="O125" s="4207" t="s">
        <v>1167</v>
      </c>
      <c r="P125" s="4208"/>
      <c r="Q125" s="486"/>
      <c r="R125" s="486"/>
      <c r="S125" s="486"/>
      <c r="T125" s="486"/>
      <c r="U125" s="486"/>
      <c r="V125" s="486"/>
      <c r="W125" s="486"/>
      <c r="X125" s="486"/>
      <c r="Y125" s="486"/>
      <c r="Z125" s="486"/>
      <c r="AA125" s="486"/>
      <c r="AB125" s="486"/>
      <c r="AC125" s="486"/>
    </row>
    <row r="126" spans="1:29" ht="15" customHeight="1">
      <c r="A126" s="486"/>
      <c r="B126" s="4248"/>
      <c r="C126" s="3273"/>
      <c r="D126" s="4249"/>
      <c r="E126" s="3207"/>
      <c r="F126" s="3273"/>
      <c r="G126" s="3273"/>
      <c r="H126" s="3273"/>
      <c r="I126" s="3273"/>
      <c r="J126" s="3273"/>
      <c r="K126" s="3273"/>
      <c r="L126" s="3273"/>
      <c r="M126" s="3273"/>
      <c r="N126" s="3273"/>
      <c r="O126" s="4207" t="s">
        <v>1168</v>
      </c>
      <c r="P126" s="4208"/>
      <c r="Q126" s="486"/>
      <c r="R126" s="486"/>
      <c r="S126" s="486"/>
      <c r="T126" s="486"/>
      <c r="U126" s="486"/>
      <c r="V126" s="486"/>
      <c r="W126" s="486"/>
      <c r="X126" s="486"/>
      <c r="Y126" s="486"/>
      <c r="Z126" s="486"/>
      <c r="AA126" s="486"/>
      <c r="AB126" s="486"/>
      <c r="AC126" s="486"/>
    </row>
    <row r="127" spans="1:29" ht="15" customHeight="1">
      <c r="A127" s="486"/>
      <c r="B127" s="4248"/>
      <c r="C127" s="3273"/>
      <c r="D127" s="4249"/>
      <c r="E127" s="3207"/>
      <c r="F127" s="3273"/>
      <c r="G127" s="3273"/>
      <c r="H127" s="3273"/>
      <c r="I127" s="3273"/>
      <c r="J127" s="3273"/>
      <c r="K127" s="3273"/>
      <c r="L127" s="3273"/>
      <c r="M127" s="3273"/>
      <c r="N127" s="3273"/>
      <c r="O127" s="4207" t="s">
        <v>1169</v>
      </c>
      <c r="P127" s="4208"/>
      <c r="Q127" s="486"/>
      <c r="R127" s="486"/>
      <c r="S127" s="486"/>
      <c r="T127" s="486"/>
      <c r="U127" s="486"/>
      <c r="V127" s="486"/>
      <c r="W127" s="486"/>
      <c r="X127" s="486"/>
      <c r="Y127" s="486"/>
      <c r="Z127" s="486"/>
      <c r="AA127" s="486"/>
      <c r="AB127" s="486"/>
      <c r="AC127" s="486"/>
    </row>
    <row r="128" spans="1:29" ht="15" customHeight="1">
      <c r="A128" s="486"/>
      <c r="B128" s="4248"/>
      <c r="C128" s="3273"/>
      <c r="D128" s="4249"/>
      <c r="E128" s="4243" t="s">
        <v>318</v>
      </c>
      <c r="F128" s="3215"/>
      <c r="G128" s="3215"/>
      <c r="H128" s="3215"/>
      <c r="I128" s="3215"/>
      <c r="J128" s="3215"/>
      <c r="K128" s="3215"/>
      <c r="L128" s="3215"/>
      <c r="M128" s="3215"/>
      <c r="N128" s="3215"/>
      <c r="O128" s="4207" t="s">
        <v>50</v>
      </c>
      <c r="P128" s="4208"/>
      <c r="Q128" s="486"/>
      <c r="R128" s="486"/>
      <c r="S128" s="486"/>
      <c r="T128" s="486"/>
      <c r="U128" s="486"/>
      <c r="V128" s="486"/>
      <c r="W128" s="486"/>
      <c r="X128" s="486"/>
      <c r="Y128" s="486"/>
      <c r="Z128" s="486"/>
      <c r="AA128" s="486"/>
      <c r="AB128" s="486"/>
      <c r="AC128" s="486"/>
    </row>
    <row r="129" spans="1:29" ht="15" customHeight="1">
      <c r="A129" s="486"/>
      <c r="B129" s="4248"/>
      <c r="C129" s="3273"/>
      <c r="D129" s="4249"/>
      <c r="E129" s="3207"/>
      <c r="F129" s="3273"/>
      <c r="G129" s="3273"/>
      <c r="H129" s="3273"/>
      <c r="I129" s="3273"/>
      <c r="J129" s="3273"/>
      <c r="K129" s="3273"/>
      <c r="L129" s="3273"/>
      <c r="M129" s="3273"/>
      <c r="N129" s="3273"/>
      <c r="O129" s="4207" t="s">
        <v>1166</v>
      </c>
      <c r="P129" s="4208"/>
      <c r="Q129" s="486"/>
      <c r="R129" s="486"/>
      <c r="S129" s="486"/>
      <c r="T129" s="486"/>
      <c r="U129" s="486"/>
      <c r="V129" s="486"/>
      <c r="W129" s="486"/>
      <c r="X129" s="486"/>
      <c r="Y129" s="486"/>
      <c r="Z129" s="486"/>
      <c r="AA129" s="486"/>
      <c r="AB129" s="486"/>
      <c r="AC129" s="486"/>
    </row>
    <row r="130" spans="1:29" ht="15" customHeight="1">
      <c r="A130" s="486"/>
      <c r="B130" s="4248"/>
      <c r="C130" s="3273"/>
      <c r="D130" s="4249"/>
      <c r="E130" s="3207"/>
      <c r="F130" s="3273"/>
      <c r="G130" s="3273"/>
      <c r="H130" s="3273"/>
      <c r="I130" s="3273"/>
      <c r="J130" s="3273"/>
      <c r="K130" s="3273"/>
      <c r="L130" s="3273"/>
      <c r="M130" s="3273"/>
      <c r="N130" s="3273"/>
      <c r="O130" s="4207" t="s">
        <v>1167</v>
      </c>
      <c r="P130" s="4208"/>
      <c r="Q130" s="486"/>
      <c r="R130" s="486"/>
      <c r="S130" s="486"/>
      <c r="T130" s="486"/>
      <c r="U130" s="486"/>
      <c r="V130" s="486"/>
      <c r="W130" s="486"/>
      <c r="X130" s="486"/>
      <c r="Y130" s="486"/>
      <c r="Z130" s="486"/>
      <c r="AA130" s="486"/>
      <c r="AB130" s="486"/>
      <c r="AC130" s="486"/>
    </row>
    <row r="131" spans="1:29" ht="15" customHeight="1">
      <c r="A131" s="486"/>
      <c r="B131" s="4248"/>
      <c r="C131" s="3273"/>
      <c r="D131" s="4249"/>
      <c r="E131" s="3207"/>
      <c r="F131" s="3273"/>
      <c r="G131" s="3273"/>
      <c r="H131" s="3273"/>
      <c r="I131" s="3273"/>
      <c r="J131" s="3273"/>
      <c r="K131" s="3273"/>
      <c r="L131" s="3273"/>
      <c r="M131" s="3273"/>
      <c r="N131" s="3273"/>
      <c r="O131" s="4207" t="s">
        <v>1168</v>
      </c>
      <c r="P131" s="4208"/>
      <c r="Q131" s="486"/>
      <c r="R131" s="486"/>
      <c r="S131" s="486"/>
      <c r="T131" s="486"/>
      <c r="U131" s="486"/>
      <c r="V131" s="486"/>
      <c r="W131" s="486"/>
      <c r="X131" s="486"/>
      <c r="Y131" s="486"/>
      <c r="Z131" s="486"/>
      <c r="AA131" s="486"/>
      <c r="AB131" s="486"/>
      <c r="AC131" s="486"/>
    </row>
    <row r="132" spans="1:29" ht="15" customHeight="1">
      <c r="A132" s="486"/>
      <c r="B132" s="4248"/>
      <c r="C132" s="3273"/>
      <c r="D132" s="4249"/>
      <c r="E132" s="3207"/>
      <c r="F132" s="3273"/>
      <c r="G132" s="3273"/>
      <c r="H132" s="3273"/>
      <c r="I132" s="3273"/>
      <c r="J132" s="3273"/>
      <c r="K132" s="3273"/>
      <c r="L132" s="3273"/>
      <c r="M132" s="3273"/>
      <c r="N132" s="3273"/>
      <c r="O132" s="4207" t="s">
        <v>1169</v>
      </c>
      <c r="P132" s="4208"/>
      <c r="Q132" s="486"/>
      <c r="R132" s="486"/>
      <c r="S132" s="486"/>
      <c r="T132" s="486"/>
      <c r="U132" s="486"/>
      <c r="V132" s="486"/>
      <c r="W132" s="486"/>
      <c r="X132" s="486"/>
      <c r="Y132" s="486"/>
      <c r="Z132" s="486"/>
      <c r="AA132" s="486"/>
      <c r="AB132" s="486"/>
      <c r="AC132" s="486"/>
    </row>
    <row r="133" spans="1:29" ht="15" customHeight="1">
      <c r="A133" s="486"/>
      <c r="B133" s="4255" t="s">
        <v>1512</v>
      </c>
      <c r="C133" s="3254"/>
      <c r="D133" s="4256"/>
      <c r="E133" s="4244" t="s">
        <v>326</v>
      </c>
      <c r="F133" s="3254"/>
      <c r="G133" s="3254"/>
      <c r="H133" s="3254"/>
      <c r="I133" s="3254"/>
      <c r="J133" s="3254"/>
      <c r="K133" s="3254"/>
      <c r="L133" s="3254"/>
      <c r="M133" s="3254"/>
      <c r="N133" s="3254"/>
      <c r="O133" s="4207" t="s">
        <v>50</v>
      </c>
      <c r="P133" s="4208"/>
      <c r="Q133" s="486"/>
      <c r="R133" s="486"/>
      <c r="S133" s="486"/>
      <c r="T133" s="486"/>
      <c r="U133" s="486"/>
      <c r="V133" s="486"/>
      <c r="W133" s="486"/>
      <c r="X133" s="486"/>
      <c r="Y133" s="486"/>
      <c r="Z133" s="486"/>
      <c r="AA133" s="486"/>
      <c r="AB133" s="486"/>
      <c r="AC133" s="486"/>
    </row>
    <row r="134" spans="1:29" ht="15" customHeight="1">
      <c r="A134" s="486"/>
      <c r="B134" s="4248"/>
      <c r="C134" s="3273"/>
      <c r="D134" s="4249"/>
      <c r="E134" s="3207"/>
      <c r="F134" s="3273"/>
      <c r="G134" s="3273"/>
      <c r="H134" s="3273"/>
      <c r="I134" s="3273"/>
      <c r="J134" s="3273"/>
      <c r="K134" s="3273"/>
      <c r="L134" s="3273"/>
      <c r="M134" s="3273"/>
      <c r="N134" s="3273"/>
      <c r="O134" s="4207" t="s">
        <v>1166</v>
      </c>
      <c r="P134" s="4208"/>
      <c r="Q134" s="486"/>
      <c r="R134" s="486"/>
      <c r="S134" s="486"/>
      <c r="T134" s="486"/>
      <c r="U134" s="486"/>
      <c r="V134" s="486"/>
      <c r="W134" s="486"/>
      <c r="X134" s="486"/>
      <c r="Y134" s="486"/>
      <c r="Z134" s="486"/>
      <c r="AA134" s="486"/>
      <c r="AB134" s="486"/>
      <c r="AC134" s="486"/>
    </row>
    <row r="135" spans="1:29" ht="15" customHeight="1">
      <c r="A135" s="486"/>
      <c r="B135" s="4248"/>
      <c r="C135" s="3273"/>
      <c r="D135" s="4249"/>
      <c r="E135" s="3207"/>
      <c r="F135" s="3273"/>
      <c r="G135" s="3273"/>
      <c r="H135" s="3273"/>
      <c r="I135" s="3273"/>
      <c r="J135" s="3273"/>
      <c r="K135" s="3273"/>
      <c r="L135" s="3273"/>
      <c r="M135" s="3273"/>
      <c r="N135" s="3273"/>
      <c r="O135" s="4207" t="s">
        <v>1167</v>
      </c>
      <c r="P135" s="4208"/>
      <c r="Q135" s="486"/>
      <c r="R135" s="486"/>
      <c r="S135" s="486"/>
      <c r="T135" s="486"/>
      <c r="U135" s="486"/>
      <c r="V135" s="486"/>
      <c r="W135" s="486"/>
      <c r="X135" s="486"/>
      <c r="Y135" s="486"/>
      <c r="Z135" s="486"/>
      <c r="AA135" s="486"/>
      <c r="AB135" s="486"/>
      <c r="AC135" s="486"/>
    </row>
    <row r="136" spans="1:29" ht="15" customHeight="1">
      <c r="A136" s="486"/>
      <c r="B136" s="4248"/>
      <c r="C136" s="3273"/>
      <c r="D136" s="4249"/>
      <c r="E136" s="3207"/>
      <c r="F136" s="3273"/>
      <c r="G136" s="3273"/>
      <c r="H136" s="3273"/>
      <c r="I136" s="3273"/>
      <c r="J136" s="3273"/>
      <c r="K136" s="3273"/>
      <c r="L136" s="3273"/>
      <c r="M136" s="3273"/>
      <c r="N136" s="3273"/>
      <c r="O136" s="4207" t="s">
        <v>1168</v>
      </c>
      <c r="P136" s="4208"/>
      <c r="Q136" s="486"/>
      <c r="R136" s="486"/>
      <c r="S136" s="486"/>
      <c r="T136" s="486"/>
      <c r="U136" s="486"/>
      <c r="V136" s="486"/>
      <c r="W136" s="486"/>
      <c r="X136" s="486"/>
      <c r="Y136" s="486"/>
      <c r="Z136" s="486"/>
      <c r="AA136" s="486"/>
      <c r="AB136" s="486"/>
      <c r="AC136" s="486"/>
    </row>
    <row r="137" spans="1:29" ht="15" customHeight="1">
      <c r="A137" s="486"/>
      <c r="B137" s="4248"/>
      <c r="C137" s="3273"/>
      <c r="D137" s="4249"/>
      <c r="E137" s="3207"/>
      <c r="F137" s="3273"/>
      <c r="G137" s="3273"/>
      <c r="H137" s="3273"/>
      <c r="I137" s="3273"/>
      <c r="J137" s="3273"/>
      <c r="K137" s="3273"/>
      <c r="L137" s="3273"/>
      <c r="M137" s="3273"/>
      <c r="N137" s="3273"/>
      <c r="O137" s="4207" t="s">
        <v>1169</v>
      </c>
      <c r="P137" s="4208"/>
      <c r="Q137" s="486"/>
      <c r="R137" s="486"/>
      <c r="S137" s="486"/>
      <c r="T137" s="486"/>
      <c r="U137" s="486"/>
      <c r="V137" s="486"/>
      <c r="W137" s="486"/>
      <c r="X137" s="486"/>
      <c r="Y137" s="486"/>
      <c r="Z137" s="486"/>
      <c r="AA137" s="486"/>
      <c r="AB137" s="486"/>
      <c r="AC137" s="486"/>
    </row>
    <row r="138" spans="1:29" ht="15" customHeight="1">
      <c r="A138" s="486"/>
      <c r="B138" s="4248"/>
      <c r="C138" s="3273"/>
      <c r="D138" s="4249"/>
      <c r="E138" s="4243" t="s">
        <v>336</v>
      </c>
      <c r="F138" s="3215"/>
      <c r="G138" s="3215"/>
      <c r="H138" s="3215"/>
      <c r="I138" s="3215"/>
      <c r="J138" s="3215"/>
      <c r="K138" s="3215"/>
      <c r="L138" s="3215"/>
      <c r="M138" s="3215"/>
      <c r="N138" s="3215"/>
      <c r="O138" s="4207" t="s">
        <v>50</v>
      </c>
      <c r="P138" s="4208"/>
      <c r="Q138" s="486"/>
      <c r="R138" s="486"/>
      <c r="S138" s="486"/>
      <c r="T138" s="486"/>
      <c r="U138" s="486"/>
      <c r="V138" s="486"/>
      <c r="W138" s="486"/>
      <c r="X138" s="486"/>
      <c r="Y138" s="486"/>
      <c r="Z138" s="486"/>
      <c r="AA138" s="486"/>
      <c r="AB138" s="486"/>
      <c r="AC138" s="486"/>
    </row>
    <row r="139" spans="1:29" ht="15" customHeight="1">
      <c r="A139" s="486"/>
      <c r="B139" s="4248"/>
      <c r="C139" s="3273"/>
      <c r="D139" s="4249"/>
      <c r="E139" s="3207"/>
      <c r="F139" s="3273"/>
      <c r="G139" s="3273"/>
      <c r="H139" s="3273"/>
      <c r="I139" s="3273"/>
      <c r="J139" s="3273"/>
      <c r="K139" s="3273"/>
      <c r="L139" s="3273"/>
      <c r="M139" s="3273"/>
      <c r="N139" s="3273"/>
      <c r="O139" s="4207" t="s">
        <v>1166</v>
      </c>
      <c r="P139" s="4208"/>
      <c r="Q139" s="486"/>
      <c r="R139" s="486"/>
      <c r="S139" s="486"/>
      <c r="T139" s="486"/>
      <c r="U139" s="486"/>
      <c r="V139" s="486"/>
      <c r="W139" s="486"/>
      <c r="X139" s="486"/>
      <c r="Y139" s="486"/>
      <c r="Z139" s="486"/>
      <c r="AA139" s="486"/>
      <c r="AB139" s="486"/>
      <c r="AC139" s="486"/>
    </row>
    <row r="140" spans="1:29" ht="15" customHeight="1">
      <c r="A140" s="486"/>
      <c r="B140" s="4248"/>
      <c r="C140" s="3273"/>
      <c r="D140" s="4249"/>
      <c r="E140" s="3207"/>
      <c r="F140" s="3273"/>
      <c r="G140" s="3273"/>
      <c r="H140" s="3273"/>
      <c r="I140" s="3273"/>
      <c r="J140" s="3273"/>
      <c r="K140" s="3273"/>
      <c r="L140" s="3273"/>
      <c r="M140" s="3273"/>
      <c r="N140" s="3273"/>
      <c r="O140" s="4207" t="s">
        <v>1167</v>
      </c>
      <c r="P140" s="4208"/>
      <c r="Q140" s="486"/>
      <c r="R140" s="486"/>
      <c r="S140" s="486"/>
      <c r="T140" s="486"/>
      <c r="U140" s="486"/>
      <c r="V140" s="486"/>
      <c r="W140" s="486"/>
      <c r="X140" s="486"/>
      <c r="Y140" s="486"/>
      <c r="Z140" s="486"/>
      <c r="AA140" s="486"/>
      <c r="AB140" s="486"/>
      <c r="AC140" s="486"/>
    </row>
    <row r="141" spans="1:29" ht="15" customHeight="1">
      <c r="A141" s="486"/>
      <c r="B141" s="4248"/>
      <c r="C141" s="3273"/>
      <c r="D141" s="4249"/>
      <c r="E141" s="3207"/>
      <c r="F141" s="3273"/>
      <c r="G141" s="3273"/>
      <c r="H141" s="3273"/>
      <c r="I141" s="3273"/>
      <c r="J141" s="3273"/>
      <c r="K141" s="3273"/>
      <c r="L141" s="3273"/>
      <c r="M141" s="3273"/>
      <c r="N141" s="3273"/>
      <c r="O141" s="4207" t="s">
        <v>1168</v>
      </c>
      <c r="P141" s="4208"/>
      <c r="Q141" s="486"/>
      <c r="R141" s="486"/>
      <c r="S141" s="486"/>
      <c r="T141" s="486"/>
      <c r="U141" s="486"/>
      <c r="V141" s="486"/>
      <c r="W141" s="486"/>
      <c r="X141" s="486"/>
      <c r="Y141" s="486"/>
      <c r="Z141" s="486"/>
      <c r="AA141" s="486"/>
      <c r="AB141" s="486"/>
      <c r="AC141" s="486"/>
    </row>
    <row r="142" spans="1:29" ht="15" customHeight="1">
      <c r="A142" s="486"/>
      <c r="B142" s="4248"/>
      <c r="C142" s="3273"/>
      <c r="D142" s="4249"/>
      <c r="E142" s="3207"/>
      <c r="F142" s="3273"/>
      <c r="G142" s="3273"/>
      <c r="H142" s="3273"/>
      <c r="I142" s="3273"/>
      <c r="J142" s="3273"/>
      <c r="K142" s="3273"/>
      <c r="L142" s="3273"/>
      <c r="M142" s="3273"/>
      <c r="N142" s="3273"/>
      <c r="O142" s="4207" t="s">
        <v>1169</v>
      </c>
      <c r="P142" s="4208"/>
      <c r="Q142" s="486"/>
      <c r="R142" s="486"/>
      <c r="S142" s="486"/>
      <c r="T142" s="486"/>
      <c r="U142" s="486"/>
      <c r="V142" s="486"/>
      <c r="W142" s="486"/>
      <c r="X142" s="486"/>
      <c r="Y142" s="486"/>
      <c r="Z142" s="486"/>
      <c r="AA142" s="486"/>
      <c r="AB142" s="486"/>
      <c r="AC142" s="486"/>
    </row>
    <row r="143" spans="1:29" ht="15" customHeight="1">
      <c r="A143" s="486"/>
      <c r="B143" s="4248"/>
      <c r="C143" s="3273"/>
      <c r="D143" s="4249"/>
      <c r="E143" s="4243" t="s">
        <v>343</v>
      </c>
      <c r="F143" s="3215"/>
      <c r="G143" s="3215"/>
      <c r="H143" s="3215"/>
      <c r="I143" s="3215"/>
      <c r="J143" s="3215"/>
      <c r="K143" s="3215"/>
      <c r="L143" s="3215"/>
      <c r="M143" s="3215"/>
      <c r="N143" s="3215"/>
      <c r="O143" s="4207" t="s">
        <v>50</v>
      </c>
      <c r="P143" s="4208"/>
      <c r="Q143" s="486"/>
      <c r="R143" s="486"/>
      <c r="S143" s="486"/>
      <c r="T143" s="486"/>
      <c r="U143" s="486"/>
      <c r="V143" s="486"/>
      <c r="W143" s="486"/>
      <c r="X143" s="486"/>
      <c r="Y143" s="486"/>
      <c r="Z143" s="486"/>
      <c r="AA143" s="486"/>
      <c r="AB143" s="486"/>
      <c r="AC143" s="486"/>
    </row>
    <row r="144" spans="1:29" ht="15" customHeight="1">
      <c r="A144" s="486"/>
      <c r="B144" s="4248"/>
      <c r="C144" s="3273"/>
      <c r="D144" s="4249"/>
      <c r="E144" s="3207"/>
      <c r="F144" s="3273"/>
      <c r="G144" s="3273"/>
      <c r="H144" s="3273"/>
      <c r="I144" s="3273"/>
      <c r="J144" s="3273"/>
      <c r="K144" s="3273"/>
      <c r="L144" s="3273"/>
      <c r="M144" s="3273"/>
      <c r="N144" s="3273"/>
      <c r="O144" s="4207" t="s">
        <v>1166</v>
      </c>
      <c r="P144" s="4208"/>
      <c r="Q144" s="486"/>
      <c r="R144" s="486"/>
      <c r="S144" s="486"/>
      <c r="T144" s="486"/>
      <c r="U144" s="486"/>
      <c r="V144" s="486"/>
      <c r="W144" s="486"/>
      <c r="X144" s="486"/>
      <c r="Y144" s="486"/>
      <c r="Z144" s="486"/>
      <c r="AA144" s="486"/>
      <c r="AB144" s="486"/>
      <c r="AC144" s="486"/>
    </row>
    <row r="145" spans="1:29" ht="15" customHeight="1">
      <c r="A145" s="486"/>
      <c r="B145" s="4248"/>
      <c r="C145" s="3273"/>
      <c r="D145" s="4249"/>
      <c r="E145" s="3207"/>
      <c r="F145" s="3273"/>
      <c r="G145" s="3273"/>
      <c r="H145" s="3273"/>
      <c r="I145" s="3273"/>
      <c r="J145" s="3273"/>
      <c r="K145" s="3273"/>
      <c r="L145" s="3273"/>
      <c r="M145" s="3273"/>
      <c r="N145" s="3273"/>
      <c r="O145" s="4207" t="s">
        <v>1167</v>
      </c>
      <c r="P145" s="4208"/>
      <c r="Q145" s="486"/>
      <c r="R145" s="486"/>
      <c r="S145" s="486"/>
      <c r="T145" s="486"/>
      <c r="U145" s="486"/>
      <c r="V145" s="486"/>
      <c r="W145" s="486"/>
      <c r="X145" s="486"/>
      <c r="Y145" s="486"/>
      <c r="Z145" s="486"/>
      <c r="AA145" s="486"/>
      <c r="AB145" s="486"/>
      <c r="AC145" s="486"/>
    </row>
    <row r="146" spans="1:29" ht="15" customHeight="1">
      <c r="A146" s="486"/>
      <c r="B146" s="4248"/>
      <c r="C146" s="3273"/>
      <c r="D146" s="4249"/>
      <c r="E146" s="3207"/>
      <c r="F146" s="3273"/>
      <c r="G146" s="3273"/>
      <c r="H146" s="3273"/>
      <c r="I146" s="3273"/>
      <c r="J146" s="3273"/>
      <c r="K146" s="3273"/>
      <c r="L146" s="3273"/>
      <c r="M146" s="3273"/>
      <c r="N146" s="3273"/>
      <c r="O146" s="4207" t="s">
        <v>1168</v>
      </c>
      <c r="P146" s="4208"/>
      <c r="Q146" s="486"/>
      <c r="R146" s="486"/>
      <c r="S146" s="486"/>
      <c r="T146" s="486"/>
      <c r="U146" s="486"/>
      <c r="V146" s="486"/>
      <c r="W146" s="486"/>
      <c r="X146" s="486"/>
      <c r="Y146" s="486"/>
      <c r="Z146" s="486"/>
      <c r="AA146" s="486"/>
      <c r="AB146" s="486"/>
      <c r="AC146" s="486"/>
    </row>
    <row r="147" spans="1:29" ht="15" customHeight="1">
      <c r="A147" s="486"/>
      <c r="B147" s="4259"/>
      <c r="C147" s="3277"/>
      <c r="D147" s="4260"/>
      <c r="E147" s="3277"/>
      <c r="F147" s="3277"/>
      <c r="G147" s="3277"/>
      <c r="H147" s="3277"/>
      <c r="I147" s="3277"/>
      <c r="J147" s="3277"/>
      <c r="K147" s="3277"/>
      <c r="L147" s="3277"/>
      <c r="M147" s="3277"/>
      <c r="N147" s="3277"/>
      <c r="O147" s="4207" t="s">
        <v>1169</v>
      </c>
      <c r="P147" s="4208"/>
      <c r="Q147" s="486"/>
      <c r="R147" s="486"/>
      <c r="S147" s="486"/>
      <c r="T147" s="486"/>
      <c r="U147" s="486"/>
      <c r="V147" s="486"/>
      <c r="W147" s="486"/>
      <c r="X147" s="486"/>
      <c r="Y147" s="486"/>
      <c r="Z147" s="486"/>
      <c r="AA147" s="486"/>
      <c r="AB147" s="486"/>
      <c r="AC147" s="486"/>
    </row>
    <row r="148" spans="1:29" ht="15" customHeight="1">
      <c r="A148" s="486"/>
      <c r="B148" s="4283" t="s">
        <v>1513</v>
      </c>
      <c r="C148" s="3273"/>
      <c r="D148" s="4249"/>
      <c r="E148" s="4233" t="s">
        <v>1514</v>
      </c>
      <c r="F148" s="3273"/>
      <c r="G148" s="3273"/>
      <c r="H148" s="3273"/>
      <c r="I148" s="3273"/>
      <c r="J148" s="3273"/>
      <c r="K148" s="3273"/>
      <c r="L148" s="3273"/>
      <c r="M148" s="3273"/>
      <c r="N148" s="3273"/>
      <c r="O148" s="4274" t="s">
        <v>50</v>
      </c>
      <c r="P148" s="4275"/>
      <c r="Q148" s="486"/>
      <c r="R148" s="486"/>
      <c r="S148" s="486"/>
      <c r="T148" s="486"/>
      <c r="U148" s="486"/>
      <c r="V148" s="486"/>
      <c r="W148" s="486"/>
      <c r="X148" s="486"/>
      <c r="Y148" s="486"/>
      <c r="Z148" s="486"/>
      <c r="AA148" s="486"/>
      <c r="AB148" s="486"/>
      <c r="AC148" s="486"/>
    </row>
    <row r="149" spans="1:29" ht="15" customHeight="1">
      <c r="A149" s="486"/>
      <c r="B149" s="4259"/>
      <c r="C149" s="3277"/>
      <c r="D149" s="4260"/>
      <c r="E149" s="3277"/>
      <c r="F149" s="3277"/>
      <c r="G149" s="3277"/>
      <c r="H149" s="3277"/>
      <c r="I149" s="3277"/>
      <c r="J149" s="3277"/>
      <c r="K149" s="3277"/>
      <c r="L149" s="3277"/>
      <c r="M149" s="3277"/>
      <c r="N149" s="3277"/>
      <c r="O149" s="4276"/>
      <c r="P149" s="4277"/>
      <c r="Q149" s="486"/>
      <c r="R149" s="486"/>
      <c r="S149" s="486"/>
      <c r="T149" s="486"/>
      <c r="U149" s="486"/>
      <c r="V149" s="486"/>
      <c r="W149" s="486"/>
      <c r="X149" s="486"/>
      <c r="Y149" s="486"/>
      <c r="Z149" s="486"/>
      <c r="AA149" s="486"/>
      <c r="AB149" s="486"/>
      <c r="AC149" s="486"/>
    </row>
    <row r="150" spans="1:29" ht="15" customHeight="1">
      <c r="A150" s="486"/>
      <c r="B150" s="4263" t="s">
        <v>1515</v>
      </c>
      <c r="C150" s="3273"/>
      <c r="D150" s="4257"/>
      <c r="E150" s="4243" t="s">
        <v>254</v>
      </c>
      <c r="F150" s="3215"/>
      <c r="G150" s="3215"/>
      <c r="H150" s="3215"/>
      <c r="I150" s="3215"/>
      <c r="J150" s="3215"/>
      <c r="K150" s="3215"/>
      <c r="L150" s="3215"/>
      <c r="M150" s="3215"/>
      <c r="N150" s="3215"/>
      <c r="O150" s="4207" t="s">
        <v>50</v>
      </c>
      <c r="P150" s="4208"/>
      <c r="Q150" s="486"/>
      <c r="R150" s="486"/>
      <c r="S150" s="486"/>
      <c r="T150" s="486"/>
      <c r="U150" s="486"/>
      <c r="V150" s="486"/>
      <c r="W150" s="486"/>
      <c r="X150" s="486"/>
      <c r="Y150" s="486"/>
      <c r="Z150" s="486"/>
      <c r="AA150" s="486"/>
      <c r="AB150" s="486"/>
      <c r="AC150" s="486"/>
    </row>
    <row r="151" spans="1:29" ht="15" customHeight="1">
      <c r="A151" s="486"/>
      <c r="B151" s="4248"/>
      <c r="C151" s="3273"/>
      <c r="D151" s="4257"/>
      <c r="E151" s="3273"/>
      <c r="F151" s="3273"/>
      <c r="G151" s="3273"/>
      <c r="H151" s="3273"/>
      <c r="I151" s="3273"/>
      <c r="J151" s="3273"/>
      <c r="K151" s="3273"/>
      <c r="L151" s="3273"/>
      <c r="M151" s="3273"/>
      <c r="N151" s="3273"/>
      <c r="O151" s="4207" t="s">
        <v>1167</v>
      </c>
      <c r="P151" s="4208"/>
      <c r="Q151" s="486"/>
      <c r="R151" s="486"/>
      <c r="S151" s="486"/>
      <c r="T151" s="486"/>
      <c r="U151" s="486"/>
      <c r="V151" s="486"/>
      <c r="W151" s="486"/>
      <c r="X151" s="486"/>
      <c r="Y151" s="486"/>
      <c r="Z151" s="486"/>
      <c r="AA151" s="486"/>
      <c r="AB151" s="486"/>
      <c r="AC151" s="486"/>
    </row>
    <row r="152" spans="1:29" ht="15" customHeight="1">
      <c r="A152" s="486"/>
      <c r="B152" s="4248"/>
      <c r="C152" s="3273"/>
      <c r="D152" s="4257"/>
      <c r="E152" s="4243" t="s">
        <v>257</v>
      </c>
      <c r="F152" s="3215"/>
      <c r="G152" s="3215"/>
      <c r="H152" s="3215"/>
      <c r="I152" s="3215"/>
      <c r="J152" s="3215"/>
      <c r="K152" s="3215"/>
      <c r="L152" s="3215"/>
      <c r="M152" s="3215"/>
      <c r="N152" s="3215"/>
      <c r="O152" s="4207" t="s">
        <v>50</v>
      </c>
      <c r="P152" s="4208"/>
      <c r="Q152" s="486"/>
      <c r="R152" s="486"/>
      <c r="S152" s="486"/>
      <c r="T152" s="486"/>
      <c r="U152" s="486"/>
      <c r="V152" s="486"/>
      <c r="W152" s="486"/>
      <c r="X152" s="486"/>
      <c r="Y152" s="486"/>
      <c r="Z152" s="486"/>
      <c r="AA152" s="486"/>
      <c r="AB152" s="486"/>
      <c r="AC152" s="486"/>
    </row>
    <row r="153" spans="1:29" ht="15" customHeight="1">
      <c r="A153" s="486"/>
      <c r="B153" s="4248"/>
      <c r="C153" s="3273"/>
      <c r="D153" s="4257"/>
      <c r="E153" s="3273"/>
      <c r="F153" s="3273"/>
      <c r="G153" s="3273"/>
      <c r="H153" s="3273"/>
      <c r="I153" s="3273"/>
      <c r="J153" s="3273"/>
      <c r="K153" s="3273"/>
      <c r="L153" s="3273"/>
      <c r="M153" s="3273"/>
      <c r="N153" s="3273"/>
      <c r="O153" s="4207" t="s">
        <v>1166</v>
      </c>
      <c r="P153" s="4208"/>
      <c r="Q153" s="486"/>
      <c r="R153" s="486"/>
      <c r="S153" s="486"/>
      <c r="T153" s="486"/>
      <c r="U153" s="486"/>
      <c r="V153" s="486"/>
      <c r="W153" s="486"/>
      <c r="X153" s="486"/>
      <c r="Y153" s="486"/>
      <c r="Z153" s="486"/>
      <c r="AA153" s="486"/>
      <c r="AB153" s="486"/>
      <c r="AC153" s="486"/>
    </row>
    <row r="154" spans="1:29" ht="15" customHeight="1">
      <c r="A154" s="486"/>
      <c r="B154" s="4248"/>
      <c r="C154" s="3273"/>
      <c r="D154" s="4257"/>
      <c r="E154" s="3273"/>
      <c r="F154" s="3273"/>
      <c r="G154" s="3273"/>
      <c r="H154" s="3273"/>
      <c r="I154" s="3273"/>
      <c r="J154" s="3273"/>
      <c r="K154" s="3273"/>
      <c r="L154" s="3273"/>
      <c r="M154" s="3273"/>
      <c r="N154" s="3273"/>
      <c r="O154" s="4207" t="s">
        <v>1167</v>
      </c>
      <c r="P154" s="4208"/>
      <c r="Q154" s="486"/>
      <c r="R154" s="486"/>
      <c r="S154" s="486"/>
      <c r="T154" s="486"/>
      <c r="U154" s="486"/>
      <c r="V154" s="486"/>
      <c r="W154" s="486"/>
      <c r="X154" s="486"/>
      <c r="Y154" s="486"/>
      <c r="Z154" s="486"/>
      <c r="AA154" s="486"/>
      <c r="AB154" s="486"/>
      <c r="AC154" s="486"/>
    </row>
    <row r="155" spans="1:29" ht="15" customHeight="1">
      <c r="A155" s="486"/>
      <c r="B155" s="4248"/>
      <c r="C155" s="3273"/>
      <c r="D155" s="4257"/>
      <c r="E155" s="3273"/>
      <c r="F155" s="3273"/>
      <c r="G155" s="3273"/>
      <c r="H155" s="3273"/>
      <c r="I155" s="3273"/>
      <c r="J155" s="3273"/>
      <c r="K155" s="3273"/>
      <c r="L155" s="3273"/>
      <c r="M155" s="3273"/>
      <c r="N155" s="3273"/>
      <c r="O155" s="4207" t="s">
        <v>1168</v>
      </c>
      <c r="P155" s="4208"/>
      <c r="Q155" s="486"/>
      <c r="R155" s="486"/>
      <c r="S155" s="486"/>
      <c r="T155" s="486"/>
      <c r="U155" s="486"/>
      <c r="V155" s="486"/>
      <c r="W155" s="486"/>
      <c r="X155" s="486"/>
      <c r="Y155" s="486"/>
      <c r="Z155" s="486"/>
      <c r="AA155" s="486"/>
      <c r="AB155" s="486"/>
      <c r="AC155" s="486"/>
    </row>
    <row r="156" spans="1:29" ht="15" customHeight="1">
      <c r="A156" s="486"/>
      <c r="B156" s="4255" t="s">
        <v>1516</v>
      </c>
      <c r="C156" s="3254"/>
      <c r="D156" s="4256"/>
      <c r="E156" s="4244" t="s">
        <v>279</v>
      </c>
      <c r="F156" s="3254"/>
      <c r="G156" s="3254"/>
      <c r="H156" s="3254"/>
      <c r="I156" s="3254"/>
      <c r="J156" s="3254"/>
      <c r="K156" s="3254"/>
      <c r="L156" s="3254"/>
      <c r="M156" s="3254"/>
      <c r="N156" s="3254"/>
      <c r="O156" s="4207" t="s">
        <v>50</v>
      </c>
      <c r="P156" s="4208"/>
      <c r="Q156" s="486"/>
      <c r="R156" s="486"/>
      <c r="S156" s="486"/>
      <c r="T156" s="486"/>
      <c r="U156" s="486"/>
      <c r="V156" s="486"/>
      <c r="W156" s="486"/>
      <c r="X156" s="486"/>
      <c r="Y156" s="486"/>
      <c r="Z156" s="486"/>
      <c r="AA156" s="486"/>
      <c r="AB156" s="486"/>
      <c r="AC156" s="486"/>
    </row>
    <row r="157" spans="1:29" ht="15" customHeight="1">
      <c r="A157" s="486"/>
      <c r="B157" s="4248"/>
      <c r="C157" s="3273"/>
      <c r="D157" s="4257"/>
      <c r="E157" s="3273"/>
      <c r="F157" s="3273"/>
      <c r="G157" s="3273"/>
      <c r="H157" s="3273"/>
      <c r="I157" s="3273"/>
      <c r="J157" s="3273"/>
      <c r="K157" s="3273"/>
      <c r="L157" s="3273"/>
      <c r="M157" s="3273"/>
      <c r="N157" s="3273"/>
      <c r="O157" s="4207" t="s">
        <v>1166</v>
      </c>
      <c r="P157" s="4208"/>
      <c r="Q157" s="486"/>
      <c r="R157" s="486"/>
      <c r="S157" s="486"/>
      <c r="T157" s="486"/>
      <c r="U157" s="486"/>
      <c r="V157" s="486"/>
      <c r="W157" s="486"/>
      <c r="X157" s="486"/>
      <c r="Y157" s="486"/>
      <c r="Z157" s="486"/>
      <c r="AA157" s="486"/>
      <c r="AB157" s="486"/>
      <c r="AC157" s="486"/>
    </row>
    <row r="158" spans="1:29" ht="15" customHeight="1">
      <c r="A158" s="486"/>
      <c r="B158" s="4248"/>
      <c r="C158" s="3273"/>
      <c r="D158" s="4257"/>
      <c r="E158" s="3273"/>
      <c r="F158" s="3273"/>
      <c r="G158" s="3273"/>
      <c r="H158" s="3273"/>
      <c r="I158" s="3273"/>
      <c r="J158" s="3273"/>
      <c r="K158" s="3273"/>
      <c r="L158" s="3273"/>
      <c r="M158" s="3273"/>
      <c r="N158" s="3273"/>
      <c r="O158" s="4207" t="s">
        <v>1167</v>
      </c>
      <c r="P158" s="4208"/>
      <c r="Q158" s="486"/>
      <c r="R158" s="486"/>
      <c r="S158" s="486"/>
      <c r="T158" s="486"/>
      <c r="U158" s="486"/>
      <c r="V158" s="486"/>
      <c r="W158" s="486"/>
      <c r="X158" s="486"/>
      <c r="Y158" s="486"/>
      <c r="Z158" s="486"/>
      <c r="AA158" s="486"/>
      <c r="AB158" s="486"/>
      <c r="AC158" s="486"/>
    </row>
    <row r="159" spans="1:29" ht="15" customHeight="1">
      <c r="A159" s="486"/>
      <c r="B159" s="4248"/>
      <c r="C159" s="3273"/>
      <c r="D159" s="4257"/>
      <c r="E159" s="3273"/>
      <c r="F159" s="3273"/>
      <c r="G159" s="3273"/>
      <c r="H159" s="3273"/>
      <c r="I159" s="3273"/>
      <c r="J159" s="3273"/>
      <c r="K159" s="3273"/>
      <c r="L159" s="3273"/>
      <c r="M159" s="3273"/>
      <c r="N159" s="3273"/>
      <c r="O159" s="4207" t="s">
        <v>1168</v>
      </c>
      <c r="P159" s="4208"/>
      <c r="Q159" s="486"/>
      <c r="R159" s="486"/>
      <c r="S159" s="486"/>
      <c r="T159" s="486"/>
      <c r="U159" s="486"/>
      <c r="V159" s="486"/>
      <c r="W159" s="486"/>
      <c r="X159" s="486"/>
      <c r="Y159" s="486"/>
      <c r="Z159" s="486"/>
      <c r="AA159" s="486"/>
      <c r="AB159" s="486"/>
      <c r="AC159" s="486"/>
    </row>
    <row r="160" spans="1:29" ht="15" customHeight="1">
      <c r="A160" s="486"/>
      <c r="B160" s="4248"/>
      <c r="C160" s="3273"/>
      <c r="D160" s="4257"/>
      <c r="E160" s="3273"/>
      <c r="F160" s="3273"/>
      <c r="G160" s="3273"/>
      <c r="H160" s="3273"/>
      <c r="I160" s="3273"/>
      <c r="J160" s="3273"/>
      <c r="K160" s="3273"/>
      <c r="L160" s="3273"/>
      <c r="M160" s="3273"/>
      <c r="N160" s="3273"/>
      <c r="O160" s="4207" t="s">
        <v>1169</v>
      </c>
      <c r="P160" s="4208"/>
      <c r="Q160" s="486"/>
      <c r="R160" s="486"/>
      <c r="S160" s="486"/>
      <c r="T160" s="486"/>
      <c r="U160" s="486"/>
      <c r="V160" s="486"/>
      <c r="W160" s="486"/>
      <c r="X160" s="486"/>
      <c r="Y160" s="486"/>
      <c r="Z160" s="486"/>
      <c r="AA160" s="486"/>
      <c r="AB160" s="486"/>
      <c r="AC160" s="486"/>
    </row>
    <row r="161" spans="1:29" ht="15" customHeight="1">
      <c r="A161" s="486"/>
      <c r="B161" s="4248"/>
      <c r="C161" s="3273"/>
      <c r="D161" s="4257"/>
      <c r="E161" s="3273"/>
      <c r="F161" s="3273"/>
      <c r="G161" s="3273"/>
      <c r="H161" s="3273"/>
      <c r="I161" s="3273"/>
      <c r="J161" s="3273"/>
      <c r="K161" s="3273"/>
      <c r="L161" s="3273"/>
      <c r="M161" s="3273"/>
      <c r="N161" s="3273"/>
      <c r="O161" s="4207" t="s">
        <v>1170</v>
      </c>
      <c r="P161" s="4208"/>
      <c r="Q161" s="486"/>
      <c r="R161" s="486"/>
      <c r="S161" s="486"/>
      <c r="T161" s="486"/>
      <c r="U161" s="486"/>
      <c r="V161" s="486"/>
      <c r="W161" s="486"/>
      <c r="X161" s="486"/>
      <c r="Y161" s="486"/>
      <c r="Z161" s="486"/>
      <c r="AA161" s="486"/>
      <c r="AB161" s="486"/>
      <c r="AC161" s="486"/>
    </row>
    <row r="162" spans="1:29" ht="15" customHeight="1">
      <c r="A162" s="486"/>
      <c r="B162" s="4248"/>
      <c r="C162" s="3273"/>
      <c r="D162" s="4257"/>
      <c r="E162" s="4243" t="s">
        <v>297</v>
      </c>
      <c r="F162" s="3215"/>
      <c r="G162" s="3215"/>
      <c r="H162" s="3215"/>
      <c r="I162" s="3215"/>
      <c r="J162" s="3215"/>
      <c r="K162" s="3215"/>
      <c r="L162" s="3215"/>
      <c r="M162" s="3215"/>
      <c r="N162" s="3215"/>
      <c r="O162" s="4207" t="s">
        <v>50</v>
      </c>
      <c r="P162" s="4208"/>
      <c r="Q162" s="486"/>
      <c r="R162" s="486"/>
      <c r="S162" s="486"/>
      <c r="T162" s="486"/>
      <c r="U162" s="486"/>
      <c r="V162" s="486"/>
      <c r="W162" s="486"/>
      <c r="X162" s="486"/>
      <c r="Y162" s="486"/>
      <c r="Z162" s="486"/>
      <c r="AA162" s="486"/>
      <c r="AB162" s="486"/>
      <c r="AC162" s="486"/>
    </row>
    <row r="163" spans="1:29" ht="15" customHeight="1">
      <c r="A163" s="486"/>
      <c r="B163" s="4248"/>
      <c r="C163" s="3273"/>
      <c r="D163" s="4257"/>
      <c r="E163" s="3273"/>
      <c r="F163" s="3273"/>
      <c r="G163" s="3273"/>
      <c r="H163" s="3273"/>
      <c r="I163" s="3273"/>
      <c r="J163" s="3273"/>
      <c r="K163" s="3273"/>
      <c r="L163" s="3273"/>
      <c r="M163" s="3273"/>
      <c r="N163" s="3273"/>
      <c r="O163" s="4207" t="s">
        <v>1166</v>
      </c>
      <c r="P163" s="4208"/>
      <c r="Q163" s="486"/>
      <c r="R163" s="486"/>
      <c r="S163" s="486"/>
      <c r="T163" s="486"/>
      <c r="U163" s="486"/>
      <c r="V163" s="486"/>
      <c r="W163" s="486"/>
      <c r="X163" s="486"/>
      <c r="Y163" s="486"/>
      <c r="Z163" s="486"/>
      <c r="AA163" s="486"/>
      <c r="AB163" s="486"/>
      <c r="AC163" s="486"/>
    </row>
    <row r="164" spans="1:29" ht="15" customHeight="1">
      <c r="A164" s="486"/>
      <c r="B164" s="4248"/>
      <c r="C164" s="3273"/>
      <c r="D164" s="4257"/>
      <c r="E164" s="3273"/>
      <c r="F164" s="3273"/>
      <c r="G164" s="3273"/>
      <c r="H164" s="3273"/>
      <c r="I164" s="3273"/>
      <c r="J164" s="3273"/>
      <c r="K164" s="3273"/>
      <c r="L164" s="3273"/>
      <c r="M164" s="3273"/>
      <c r="N164" s="3273"/>
      <c r="O164" s="4207" t="s">
        <v>1167</v>
      </c>
      <c r="P164" s="4208"/>
      <c r="Q164" s="486"/>
      <c r="R164" s="486"/>
      <c r="S164" s="486"/>
      <c r="T164" s="486"/>
      <c r="U164" s="486"/>
      <c r="V164" s="486"/>
      <c r="W164" s="486"/>
      <c r="X164" s="486"/>
      <c r="Y164" s="486"/>
      <c r="Z164" s="486"/>
      <c r="AA164" s="486"/>
      <c r="AB164" s="486"/>
      <c r="AC164" s="486"/>
    </row>
    <row r="165" spans="1:29" ht="15" customHeight="1">
      <c r="A165" s="486"/>
      <c r="B165" s="4248"/>
      <c r="C165" s="3273"/>
      <c r="D165" s="4257"/>
      <c r="E165" s="3273"/>
      <c r="F165" s="3273"/>
      <c r="G165" s="3273"/>
      <c r="H165" s="3273"/>
      <c r="I165" s="3273"/>
      <c r="J165" s="3273"/>
      <c r="K165" s="3273"/>
      <c r="L165" s="3273"/>
      <c r="M165" s="3273"/>
      <c r="N165" s="3273"/>
      <c r="O165" s="4207" t="s">
        <v>1168</v>
      </c>
      <c r="P165" s="4208"/>
      <c r="Q165" s="486"/>
      <c r="R165" s="486"/>
      <c r="S165" s="486"/>
      <c r="T165" s="486"/>
      <c r="U165" s="486"/>
      <c r="V165" s="486"/>
      <c r="W165" s="486"/>
      <c r="X165" s="486"/>
      <c r="Y165" s="486"/>
      <c r="Z165" s="486"/>
      <c r="AA165" s="486"/>
      <c r="AB165" s="486"/>
      <c r="AC165" s="486"/>
    </row>
    <row r="166" spans="1:29" ht="15" customHeight="1">
      <c r="A166" s="486"/>
      <c r="B166" s="4248"/>
      <c r="C166" s="3273"/>
      <c r="D166" s="4257"/>
      <c r="E166" s="3273"/>
      <c r="F166" s="3273"/>
      <c r="G166" s="3273"/>
      <c r="H166" s="3273"/>
      <c r="I166" s="3273"/>
      <c r="J166" s="3273"/>
      <c r="K166" s="3273"/>
      <c r="L166" s="3273"/>
      <c r="M166" s="3273"/>
      <c r="N166" s="3273"/>
      <c r="O166" s="4207" t="s">
        <v>1169</v>
      </c>
      <c r="P166" s="4208"/>
      <c r="Q166" s="486"/>
      <c r="R166" s="486"/>
      <c r="S166" s="486"/>
      <c r="T166" s="486"/>
      <c r="U166" s="486"/>
      <c r="V166" s="486"/>
      <c r="W166" s="486"/>
      <c r="X166" s="486"/>
      <c r="Y166" s="486"/>
      <c r="Z166" s="486"/>
      <c r="AA166" s="486"/>
      <c r="AB166" s="486"/>
      <c r="AC166" s="486"/>
    </row>
    <row r="167" spans="1:29" ht="15" customHeight="1">
      <c r="A167" s="486"/>
      <c r="B167" s="4248"/>
      <c r="C167" s="3273"/>
      <c r="D167" s="4257"/>
      <c r="E167" s="3273"/>
      <c r="F167" s="3273"/>
      <c r="G167" s="3273"/>
      <c r="H167" s="3273"/>
      <c r="I167" s="3273"/>
      <c r="J167" s="3273"/>
      <c r="K167" s="3273"/>
      <c r="L167" s="3273"/>
      <c r="M167" s="3273"/>
      <c r="N167" s="3273"/>
      <c r="O167" s="4207" t="s">
        <v>1170</v>
      </c>
      <c r="P167" s="4208"/>
      <c r="Q167" s="486"/>
      <c r="R167" s="486"/>
      <c r="S167" s="486"/>
      <c r="T167" s="486"/>
      <c r="U167" s="486"/>
      <c r="V167" s="486"/>
      <c r="W167" s="486"/>
      <c r="X167" s="486"/>
      <c r="Y167" s="486"/>
      <c r="Z167" s="486"/>
      <c r="AA167" s="486"/>
      <c r="AB167" s="486"/>
      <c r="AC167" s="486"/>
    </row>
    <row r="168" spans="1:29" ht="15" customHeight="1">
      <c r="A168" s="486"/>
      <c r="B168" s="4248"/>
      <c r="C168" s="3273"/>
      <c r="D168" s="4257"/>
      <c r="E168" s="4243" t="s">
        <v>306</v>
      </c>
      <c r="F168" s="3215"/>
      <c r="G168" s="3215"/>
      <c r="H168" s="3215"/>
      <c r="I168" s="3215"/>
      <c r="J168" s="3215"/>
      <c r="K168" s="3215"/>
      <c r="L168" s="3215"/>
      <c r="M168" s="3215"/>
      <c r="N168" s="3215"/>
      <c r="O168" s="4207" t="s">
        <v>50</v>
      </c>
      <c r="P168" s="4208"/>
      <c r="Q168" s="486"/>
      <c r="R168" s="486"/>
      <c r="S168" s="486"/>
      <c r="T168" s="486"/>
      <c r="U168" s="486"/>
      <c r="V168" s="486"/>
      <c r="W168" s="486"/>
      <c r="X168" s="486"/>
      <c r="Y168" s="486"/>
      <c r="Z168" s="486"/>
      <c r="AA168" s="486"/>
      <c r="AB168" s="486"/>
      <c r="AC168" s="486"/>
    </row>
    <row r="169" spans="1:29" ht="15" customHeight="1">
      <c r="A169" s="486"/>
      <c r="B169" s="4248"/>
      <c r="C169" s="3273"/>
      <c r="D169" s="4257"/>
      <c r="E169" s="3273"/>
      <c r="F169" s="3273"/>
      <c r="G169" s="3273"/>
      <c r="H169" s="3273"/>
      <c r="I169" s="3273"/>
      <c r="J169" s="3273"/>
      <c r="K169" s="3273"/>
      <c r="L169" s="3273"/>
      <c r="M169" s="3273"/>
      <c r="N169" s="3273"/>
      <c r="O169" s="4207" t="s">
        <v>1166</v>
      </c>
      <c r="P169" s="4208"/>
      <c r="Q169" s="486"/>
      <c r="R169" s="486"/>
      <c r="S169" s="486"/>
      <c r="T169" s="486"/>
      <c r="U169" s="486"/>
      <c r="V169" s="486"/>
      <c r="W169" s="486"/>
      <c r="X169" s="486"/>
      <c r="Y169" s="486"/>
      <c r="Z169" s="486"/>
      <c r="AA169" s="486"/>
      <c r="AB169" s="486"/>
      <c r="AC169" s="486"/>
    </row>
    <row r="170" spans="1:29" ht="15" customHeight="1">
      <c r="A170" s="486"/>
      <c r="B170" s="4248"/>
      <c r="C170" s="3273"/>
      <c r="D170" s="4257"/>
      <c r="E170" s="3273"/>
      <c r="F170" s="3273"/>
      <c r="G170" s="3273"/>
      <c r="H170" s="3273"/>
      <c r="I170" s="3273"/>
      <c r="J170" s="3273"/>
      <c r="K170" s="3273"/>
      <c r="L170" s="3273"/>
      <c r="M170" s="3273"/>
      <c r="N170" s="3273"/>
      <c r="O170" s="4207" t="s">
        <v>1167</v>
      </c>
      <c r="P170" s="4208"/>
      <c r="Q170" s="486"/>
      <c r="R170" s="486"/>
      <c r="S170" s="486"/>
      <c r="T170" s="486"/>
      <c r="U170" s="486"/>
      <c r="V170" s="486"/>
      <c r="W170" s="486"/>
      <c r="X170" s="486"/>
      <c r="Y170" s="486"/>
      <c r="Z170" s="486"/>
      <c r="AA170" s="486"/>
      <c r="AB170" s="486"/>
      <c r="AC170" s="486"/>
    </row>
    <row r="171" spans="1:29" ht="15" customHeight="1">
      <c r="A171" s="486"/>
      <c r="B171" s="4248"/>
      <c r="C171" s="3273"/>
      <c r="D171" s="4257"/>
      <c r="E171" s="3273"/>
      <c r="F171" s="3273"/>
      <c r="G171" s="3273"/>
      <c r="H171" s="3273"/>
      <c r="I171" s="3273"/>
      <c r="J171" s="3273"/>
      <c r="K171" s="3273"/>
      <c r="L171" s="3273"/>
      <c r="M171" s="3273"/>
      <c r="N171" s="3273"/>
      <c r="O171" s="4207" t="s">
        <v>1168</v>
      </c>
      <c r="P171" s="4208"/>
      <c r="Q171" s="486"/>
      <c r="R171" s="486"/>
      <c r="S171" s="486"/>
      <c r="T171" s="486"/>
      <c r="U171" s="486"/>
      <c r="V171" s="486"/>
      <c r="W171" s="486"/>
      <c r="X171" s="486"/>
      <c r="Y171" s="486"/>
      <c r="Z171" s="486"/>
      <c r="AA171" s="486"/>
      <c r="AB171" s="486"/>
      <c r="AC171" s="486"/>
    </row>
    <row r="172" spans="1:29" ht="15" customHeight="1">
      <c r="A172" s="486"/>
      <c r="B172" s="4248"/>
      <c r="C172" s="3273"/>
      <c r="D172" s="4257"/>
      <c r="E172" s="3273"/>
      <c r="F172" s="3273"/>
      <c r="G172" s="3273"/>
      <c r="H172" s="3273"/>
      <c r="I172" s="3273"/>
      <c r="J172" s="3273"/>
      <c r="K172" s="3273"/>
      <c r="L172" s="3273"/>
      <c r="M172" s="3273"/>
      <c r="N172" s="3273"/>
      <c r="O172" s="4207" t="s">
        <v>1169</v>
      </c>
      <c r="P172" s="4208"/>
      <c r="Q172" s="486"/>
      <c r="R172" s="486"/>
      <c r="S172" s="486"/>
      <c r="T172" s="486"/>
      <c r="U172" s="486"/>
      <c r="V172" s="486"/>
      <c r="W172" s="486"/>
      <c r="X172" s="486"/>
      <c r="Y172" s="486"/>
      <c r="Z172" s="486"/>
      <c r="AA172" s="486"/>
      <c r="AB172" s="486"/>
      <c r="AC172" s="486"/>
    </row>
    <row r="173" spans="1:29" ht="15" customHeight="1">
      <c r="A173" s="486"/>
      <c r="B173" s="4248"/>
      <c r="C173" s="3273"/>
      <c r="D173" s="4257"/>
      <c r="E173" s="3273"/>
      <c r="F173" s="3273"/>
      <c r="G173" s="3273"/>
      <c r="H173" s="3273"/>
      <c r="I173" s="3273"/>
      <c r="J173" s="3273"/>
      <c r="K173" s="3273"/>
      <c r="L173" s="3273"/>
      <c r="M173" s="3273"/>
      <c r="N173" s="3273"/>
      <c r="O173" s="4207" t="s">
        <v>1170</v>
      </c>
      <c r="P173" s="4208"/>
      <c r="Q173" s="486"/>
      <c r="R173" s="486"/>
      <c r="S173" s="486"/>
      <c r="T173" s="486"/>
      <c r="U173" s="486"/>
      <c r="V173" s="486"/>
      <c r="W173" s="486"/>
      <c r="X173" s="486"/>
      <c r="Y173" s="486"/>
      <c r="Z173" s="486"/>
      <c r="AA173" s="486"/>
      <c r="AB173" s="486"/>
      <c r="AC173" s="486"/>
    </row>
    <row r="174" spans="1:29" ht="15" customHeight="1">
      <c r="A174" s="486"/>
      <c r="B174" s="4255" t="s">
        <v>1517</v>
      </c>
      <c r="C174" s="3254"/>
      <c r="D174" s="4256"/>
      <c r="E174" s="4244" t="s">
        <v>184</v>
      </c>
      <c r="F174" s="3254"/>
      <c r="G174" s="3254"/>
      <c r="H174" s="3254"/>
      <c r="I174" s="3254"/>
      <c r="J174" s="3254"/>
      <c r="K174" s="3254"/>
      <c r="L174" s="3254"/>
      <c r="M174" s="3254"/>
      <c r="N174" s="3254"/>
      <c r="O174" s="4207" t="s">
        <v>50</v>
      </c>
      <c r="P174" s="4208"/>
      <c r="Q174" s="486"/>
      <c r="R174" s="486"/>
      <c r="S174" s="486"/>
      <c r="T174" s="486"/>
      <c r="U174" s="486"/>
      <c r="V174" s="486"/>
      <c r="W174" s="486"/>
      <c r="X174" s="486"/>
      <c r="Y174" s="486"/>
      <c r="Z174" s="486"/>
      <c r="AA174" s="486"/>
      <c r="AB174" s="486"/>
      <c r="AC174" s="486"/>
    </row>
    <row r="175" spans="1:29" ht="15" customHeight="1">
      <c r="A175" s="486"/>
      <c r="B175" s="4248"/>
      <c r="C175" s="3273"/>
      <c r="D175" s="4249"/>
      <c r="E175" s="3207"/>
      <c r="F175" s="3273"/>
      <c r="G175" s="3273"/>
      <c r="H175" s="3273"/>
      <c r="I175" s="3273"/>
      <c r="J175" s="3273"/>
      <c r="K175" s="3273"/>
      <c r="L175" s="3273"/>
      <c r="M175" s="3273"/>
      <c r="N175" s="3273"/>
      <c r="O175" s="4207" t="s">
        <v>1167</v>
      </c>
      <c r="P175" s="4208"/>
      <c r="Q175" s="486"/>
      <c r="R175" s="486"/>
      <c r="S175" s="486"/>
      <c r="T175" s="486"/>
      <c r="U175" s="486"/>
      <c r="V175" s="486"/>
      <c r="W175" s="486"/>
      <c r="X175" s="486"/>
      <c r="Y175" s="486"/>
      <c r="Z175" s="486"/>
      <c r="AA175" s="486"/>
      <c r="AB175" s="486"/>
      <c r="AC175" s="486"/>
    </row>
    <row r="176" spans="1:29" ht="15" customHeight="1">
      <c r="A176" s="486"/>
      <c r="B176" s="4245" t="s">
        <v>1518</v>
      </c>
      <c r="C176" s="4246"/>
      <c r="D176" s="4247"/>
      <c r="E176" s="4250" t="s">
        <v>101</v>
      </c>
      <c r="F176" s="4246"/>
      <c r="G176" s="4246"/>
      <c r="H176" s="4246"/>
      <c r="I176" s="4246"/>
      <c r="J176" s="4246"/>
      <c r="K176" s="4246"/>
      <c r="L176" s="4246"/>
      <c r="M176" s="4246"/>
      <c r="N176" s="4246"/>
      <c r="O176" s="4207" t="s">
        <v>50</v>
      </c>
      <c r="P176" s="4208"/>
      <c r="Q176" s="486"/>
      <c r="R176" s="486"/>
      <c r="S176" s="486"/>
      <c r="T176" s="486"/>
      <c r="U176" s="486"/>
      <c r="V176" s="486"/>
      <c r="W176" s="486"/>
      <c r="X176" s="486"/>
      <c r="Y176" s="486"/>
      <c r="Z176" s="486"/>
      <c r="AA176" s="486"/>
      <c r="AB176" s="486"/>
      <c r="AC176" s="486"/>
    </row>
    <row r="177" spans="1:29" ht="15" customHeight="1">
      <c r="A177" s="486"/>
      <c r="B177" s="4248"/>
      <c r="C177" s="3273"/>
      <c r="D177" s="4249"/>
      <c r="E177" s="3207"/>
      <c r="F177" s="3273"/>
      <c r="G177" s="3273"/>
      <c r="H177" s="3273"/>
      <c r="I177" s="3273"/>
      <c r="J177" s="3273"/>
      <c r="K177" s="3273"/>
      <c r="L177" s="3273"/>
      <c r="M177" s="3273"/>
      <c r="N177" s="3273"/>
      <c r="O177" s="4207" t="s">
        <v>1166</v>
      </c>
      <c r="P177" s="4208"/>
      <c r="Q177" s="486"/>
      <c r="R177" s="486"/>
      <c r="S177" s="486"/>
      <c r="T177" s="486"/>
      <c r="U177" s="486"/>
      <c r="V177" s="486"/>
      <c r="W177" s="486"/>
      <c r="X177" s="486"/>
      <c r="Y177" s="486"/>
      <c r="Z177" s="486"/>
      <c r="AA177" s="486"/>
      <c r="AB177" s="486"/>
      <c r="AC177" s="486"/>
    </row>
    <row r="178" spans="1:29" ht="15" customHeight="1">
      <c r="A178" s="486"/>
      <c r="B178" s="4248"/>
      <c r="C178" s="3273"/>
      <c r="D178" s="4249"/>
      <c r="E178" s="3207"/>
      <c r="F178" s="3273"/>
      <c r="G178" s="3273"/>
      <c r="H178" s="3273"/>
      <c r="I178" s="3273"/>
      <c r="J178" s="3273"/>
      <c r="K178" s="3273"/>
      <c r="L178" s="3273"/>
      <c r="M178" s="3273"/>
      <c r="N178" s="3273"/>
      <c r="O178" s="4207" t="s">
        <v>1167</v>
      </c>
      <c r="P178" s="4208"/>
      <c r="Q178" s="486"/>
      <c r="R178" s="486"/>
      <c r="S178" s="486"/>
      <c r="T178" s="486"/>
      <c r="U178" s="486"/>
      <c r="V178" s="486"/>
      <c r="W178" s="486"/>
      <c r="X178" s="486"/>
      <c r="Y178" s="486"/>
      <c r="Z178" s="486"/>
      <c r="AA178" s="486"/>
      <c r="AB178" s="486"/>
      <c r="AC178" s="486"/>
    </row>
    <row r="179" spans="1:29" ht="15" customHeight="1">
      <c r="A179" s="486"/>
      <c r="B179" s="4248"/>
      <c r="C179" s="3273"/>
      <c r="D179" s="4249"/>
      <c r="E179" s="3207"/>
      <c r="F179" s="3273"/>
      <c r="G179" s="3273"/>
      <c r="H179" s="3273"/>
      <c r="I179" s="3273"/>
      <c r="J179" s="3273"/>
      <c r="K179" s="3273"/>
      <c r="L179" s="3273"/>
      <c r="M179" s="3273"/>
      <c r="N179" s="3273"/>
      <c r="O179" s="4207" t="s">
        <v>1168</v>
      </c>
      <c r="P179" s="4208"/>
      <c r="Q179" s="486"/>
      <c r="R179" s="486"/>
      <c r="S179" s="486"/>
      <c r="T179" s="486"/>
      <c r="U179" s="486"/>
      <c r="V179" s="486"/>
      <c r="W179" s="486"/>
      <c r="X179" s="486"/>
      <c r="Y179" s="486"/>
      <c r="Z179" s="486"/>
      <c r="AA179" s="486"/>
      <c r="AB179" s="486"/>
      <c r="AC179" s="486"/>
    </row>
    <row r="180" spans="1:29" ht="15" customHeight="1">
      <c r="A180" s="486"/>
      <c r="B180" s="4248"/>
      <c r="C180" s="3273"/>
      <c r="D180" s="4249"/>
      <c r="E180" s="3207"/>
      <c r="F180" s="3273"/>
      <c r="G180" s="3273"/>
      <c r="H180" s="3273"/>
      <c r="I180" s="3273"/>
      <c r="J180" s="3273"/>
      <c r="K180" s="3273"/>
      <c r="L180" s="3273"/>
      <c r="M180" s="3273"/>
      <c r="N180" s="3273"/>
      <c r="O180" s="4207" t="s">
        <v>1170</v>
      </c>
      <c r="P180" s="4208"/>
      <c r="Q180" s="486"/>
      <c r="R180" s="486"/>
      <c r="S180" s="486"/>
      <c r="T180" s="486"/>
      <c r="U180" s="486"/>
      <c r="V180" s="486"/>
      <c r="W180" s="486"/>
      <c r="X180" s="486"/>
      <c r="Y180" s="486"/>
      <c r="Z180" s="486"/>
      <c r="AA180" s="486"/>
      <c r="AB180" s="486"/>
      <c r="AC180" s="486"/>
    </row>
    <row r="181" spans="1:29" ht="15" customHeight="1">
      <c r="A181" s="486"/>
      <c r="B181" s="4248"/>
      <c r="C181" s="3273"/>
      <c r="D181" s="4249"/>
      <c r="E181" s="3754"/>
      <c r="F181" s="3754"/>
      <c r="G181" s="3754"/>
      <c r="H181" s="3754"/>
      <c r="I181" s="3754"/>
      <c r="J181" s="3754"/>
      <c r="K181" s="3754"/>
      <c r="L181" s="3754"/>
      <c r="M181" s="3754"/>
      <c r="N181" s="3754"/>
      <c r="O181" s="4207" t="s">
        <v>1169</v>
      </c>
      <c r="P181" s="4208"/>
      <c r="Q181" s="486"/>
      <c r="R181" s="486"/>
      <c r="S181" s="486"/>
      <c r="T181" s="486"/>
      <c r="U181" s="486"/>
      <c r="V181" s="486"/>
      <c r="W181" s="486"/>
      <c r="X181" s="486"/>
      <c r="Y181" s="486"/>
      <c r="Z181" s="486"/>
      <c r="AA181" s="486"/>
      <c r="AB181" s="486"/>
      <c r="AC181" s="486"/>
    </row>
    <row r="182" spans="1:29" ht="15" customHeight="1">
      <c r="A182" s="486"/>
      <c r="B182" s="4248"/>
      <c r="C182" s="3273"/>
      <c r="D182" s="4249"/>
      <c r="E182" s="4251" t="s">
        <v>115</v>
      </c>
      <c r="F182" s="3783"/>
      <c r="G182" s="3783"/>
      <c r="H182" s="3783"/>
      <c r="I182" s="3783"/>
      <c r="J182" s="3783"/>
      <c r="K182" s="3783"/>
      <c r="L182" s="3783"/>
      <c r="M182" s="3783"/>
      <c r="N182" s="4252"/>
      <c r="O182" s="4209" t="s">
        <v>50</v>
      </c>
      <c r="P182" s="4208"/>
      <c r="Q182" s="486"/>
      <c r="R182" s="486"/>
      <c r="S182" s="486"/>
      <c r="T182" s="486"/>
      <c r="U182" s="486"/>
      <c r="V182" s="486"/>
      <c r="W182" s="486"/>
      <c r="X182" s="486"/>
      <c r="Y182" s="486"/>
      <c r="Z182" s="486"/>
      <c r="AA182" s="486"/>
      <c r="AB182" s="486"/>
      <c r="AC182" s="486"/>
    </row>
    <row r="183" spans="1:29" ht="15" customHeight="1">
      <c r="A183" s="486"/>
      <c r="B183" s="4248"/>
      <c r="C183" s="3273"/>
      <c r="D183" s="4249"/>
      <c r="E183" s="3207"/>
      <c r="F183" s="3207"/>
      <c r="G183" s="3207"/>
      <c r="H183" s="3207"/>
      <c r="I183" s="3207"/>
      <c r="J183" s="3207"/>
      <c r="K183" s="3207"/>
      <c r="L183" s="3207"/>
      <c r="M183" s="3207"/>
      <c r="N183" s="3717"/>
      <c r="O183" s="4209" t="s">
        <v>1167</v>
      </c>
      <c r="P183" s="4208"/>
      <c r="Q183" s="486"/>
      <c r="R183" s="486"/>
      <c r="S183" s="486"/>
      <c r="T183" s="486"/>
      <c r="U183" s="486"/>
      <c r="V183" s="486"/>
      <c r="W183" s="486"/>
      <c r="X183" s="486"/>
      <c r="Y183" s="486"/>
      <c r="Z183" s="486"/>
      <c r="AA183" s="486"/>
      <c r="AB183" s="486"/>
      <c r="AC183" s="486"/>
    </row>
    <row r="184" spans="1:29" ht="15" customHeight="1">
      <c r="A184" s="486"/>
      <c r="B184" s="4253" t="s">
        <v>1519</v>
      </c>
      <c r="C184" s="3675"/>
      <c r="D184" s="4254"/>
      <c r="E184" s="4242" t="s">
        <v>156</v>
      </c>
      <c r="F184" s="3675"/>
      <c r="G184" s="3675"/>
      <c r="H184" s="3675"/>
      <c r="I184" s="3675"/>
      <c r="J184" s="3675"/>
      <c r="K184" s="3675"/>
      <c r="L184" s="3675"/>
      <c r="M184" s="3675"/>
      <c r="N184" s="3675"/>
      <c r="O184" s="4207" t="s">
        <v>50</v>
      </c>
      <c r="P184" s="4208"/>
      <c r="Q184" s="486"/>
      <c r="R184" s="486"/>
      <c r="S184" s="486"/>
      <c r="T184" s="486"/>
      <c r="U184" s="486"/>
      <c r="V184" s="486"/>
      <c r="W184" s="486"/>
      <c r="X184" s="486"/>
      <c r="Y184" s="486"/>
      <c r="Z184" s="486"/>
      <c r="AA184" s="486"/>
      <c r="AB184" s="486"/>
      <c r="AC184" s="486"/>
    </row>
    <row r="185" spans="1:29" ht="15" customHeight="1">
      <c r="A185" s="486"/>
      <c r="B185" s="4248"/>
      <c r="C185" s="3273"/>
      <c r="D185" s="4249"/>
      <c r="E185" s="3207"/>
      <c r="F185" s="3273"/>
      <c r="G185" s="3273"/>
      <c r="H185" s="3273"/>
      <c r="I185" s="3273"/>
      <c r="J185" s="3273"/>
      <c r="K185" s="3273"/>
      <c r="L185" s="3273"/>
      <c r="M185" s="3273"/>
      <c r="N185" s="3273"/>
      <c r="O185" s="4207" t="s">
        <v>1166</v>
      </c>
      <c r="P185" s="4208"/>
      <c r="Q185" s="486"/>
      <c r="R185" s="486"/>
      <c r="S185" s="486"/>
      <c r="T185" s="486"/>
      <c r="U185" s="486"/>
      <c r="V185" s="486"/>
      <c r="W185" s="486"/>
      <c r="X185" s="486"/>
      <c r="Y185" s="486"/>
      <c r="Z185" s="486"/>
      <c r="AA185" s="486"/>
      <c r="AB185" s="486"/>
      <c r="AC185" s="486"/>
    </row>
    <row r="186" spans="1:29" ht="15" customHeight="1">
      <c r="A186" s="486"/>
      <c r="B186" s="4248"/>
      <c r="C186" s="3273"/>
      <c r="D186" s="4249"/>
      <c r="E186" s="3207"/>
      <c r="F186" s="3273"/>
      <c r="G186" s="3273"/>
      <c r="H186" s="3273"/>
      <c r="I186" s="3273"/>
      <c r="J186" s="3273"/>
      <c r="K186" s="3273"/>
      <c r="L186" s="3273"/>
      <c r="M186" s="3273"/>
      <c r="N186" s="3273"/>
      <c r="O186" s="4207" t="s">
        <v>1167</v>
      </c>
      <c r="P186" s="4208"/>
      <c r="Q186" s="486"/>
      <c r="R186" s="486"/>
      <c r="S186" s="486"/>
      <c r="T186" s="486"/>
      <c r="U186" s="486"/>
      <c r="V186" s="486"/>
      <c r="W186" s="486"/>
      <c r="X186" s="486"/>
      <c r="Y186" s="486"/>
      <c r="Z186" s="486"/>
      <c r="AA186" s="486"/>
      <c r="AB186" s="486"/>
      <c r="AC186" s="486"/>
    </row>
    <row r="187" spans="1:29" ht="15" customHeight="1">
      <c r="A187" s="486"/>
      <c r="B187" s="4248"/>
      <c r="C187" s="3273"/>
      <c r="D187" s="4249"/>
      <c r="E187" s="3207"/>
      <c r="F187" s="3273"/>
      <c r="G187" s="3273"/>
      <c r="H187" s="3273"/>
      <c r="I187" s="3273"/>
      <c r="J187" s="3273"/>
      <c r="K187" s="3273"/>
      <c r="L187" s="3273"/>
      <c r="M187" s="3273"/>
      <c r="N187" s="3273"/>
      <c r="O187" s="4207" t="s">
        <v>1168</v>
      </c>
      <c r="P187" s="4208"/>
      <c r="Q187" s="486"/>
      <c r="R187" s="486"/>
      <c r="S187" s="486"/>
      <c r="T187" s="486"/>
      <c r="U187" s="486"/>
      <c r="V187" s="486"/>
      <c r="W187" s="486"/>
      <c r="X187" s="486"/>
      <c r="Y187" s="486"/>
      <c r="Z187" s="486"/>
      <c r="AA187" s="486"/>
      <c r="AB187" s="486"/>
      <c r="AC187" s="486"/>
    </row>
    <row r="188" spans="1:29" ht="15" customHeight="1">
      <c r="A188" s="486"/>
      <c r="B188" s="4248"/>
      <c r="C188" s="3273"/>
      <c r="D188" s="4249"/>
      <c r="E188" s="3207"/>
      <c r="F188" s="3273"/>
      <c r="G188" s="3273"/>
      <c r="H188" s="3273"/>
      <c r="I188" s="3273"/>
      <c r="J188" s="3273"/>
      <c r="K188" s="3273"/>
      <c r="L188" s="3273"/>
      <c r="M188" s="3273"/>
      <c r="N188" s="3273"/>
      <c r="O188" s="4207" t="s">
        <v>1169</v>
      </c>
      <c r="P188" s="4208"/>
      <c r="Q188" s="486"/>
      <c r="R188" s="486"/>
      <c r="S188" s="486"/>
      <c r="T188" s="486"/>
      <c r="U188" s="486"/>
      <c r="V188" s="486"/>
      <c r="W188" s="486"/>
      <c r="X188" s="486"/>
      <c r="Y188" s="486"/>
      <c r="Z188" s="486"/>
      <c r="AA188" s="486"/>
      <c r="AB188" s="486"/>
      <c r="AC188" s="486"/>
    </row>
    <row r="189" spans="1:29" ht="15" customHeight="1">
      <c r="A189" s="486"/>
      <c r="B189" s="4248"/>
      <c r="C189" s="3273"/>
      <c r="D189" s="4249"/>
      <c r="E189" s="3207"/>
      <c r="F189" s="3273"/>
      <c r="G189" s="3273"/>
      <c r="H189" s="3273"/>
      <c r="I189" s="3273"/>
      <c r="J189" s="3273"/>
      <c r="K189" s="3273"/>
      <c r="L189" s="3273"/>
      <c r="M189" s="3273"/>
      <c r="N189" s="3273"/>
      <c r="O189" s="4207" t="s">
        <v>1170</v>
      </c>
      <c r="P189" s="4208"/>
      <c r="Q189" s="486"/>
      <c r="R189" s="486"/>
      <c r="S189" s="486"/>
      <c r="T189" s="486"/>
      <c r="U189" s="486"/>
      <c r="V189" s="486"/>
      <c r="W189" s="486"/>
      <c r="X189" s="486"/>
      <c r="Y189" s="486"/>
      <c r="Z189" s="486"/>
      <c r="AA189" s="486"/>
      <c r="AB189" s="486"/>
      <c r="AC189" s="486"/>
    </row>
    <row r="190" spans="1:29" ht="15" customHeight="1">
      <c r="A190" s="486"/>
      <c r="B190" s="4248"/>
      <c r="C190" s="3273"/>
      <c r="D190" s="4249"/>
      <c r="E190" s="4243" t="s">
        <v>170</v>
      </c>
      <c r="F190" s="3215"/>
      <c r="G190" s="3215"/>
      <c r="H190" s="3215"/>
      <c r="I190" s="3215"/>
      <c r="J190" s="3215"/>
      <c r="K190" s="3215"/>
      <c r="L190" s="3215"/>
      <c r="M190" s="3215"/>
      <c r="N190" s="3215"/>
      <c r="O190" s="4207" t="s">
        <v>50</v>
      </c>
      <c r="P190" s="4208"/>
      <c r="Q190" s="486"/>
      <c r="R190" s="486"/>
      <c r="S190" s="486"/>
      <c r="T190" s="486"/>
      <c r="U190" s="486"/>
      <c r="V190" s="486"/>
      <c r="W190" s="486"/>
      <c r="X190" s="486"/>
      <c r="Y190" s="486"/>
      <c r="Z190" s="486"/>
      <c r="AA190" s="486"/>
      <c r="AB190" s="486"/>
      <c r="AC190" s="486"/>
    </row>
    <row r="191" spans="1:29" ht="15" customHeight="1">
      <c r="A191" s="486"/>
      <c r="B191" s="4248"/>
      <c r="C191" s="3273"/>
      <c r="D191" s="4249"/>
      <c r="E191" s="3207"/>
      <c r="F191" s="3273"/>
      <c r="G191" s="3273"/>
      <c r="H191" s="3273"/>
      <c r="I191" s="3273"/>
      <c r="J191" s="3273"/>
      <c r="K191" s="3273"/>
      <c r="L191" s="3273"/>
      <c r="M191" s="3273"/>
      <c r="N191" s="3273"/>
      <c r="O191" s="4207" t="s">
        <v>1167</v>
      </c>
      <c r="P191" s="4208"/>
      <c r="Q191" s="486"/>
      <c r="R191" s="486"/>
      <c r="S191" s="486"/>
      <c r="T191" s="486"/>
      <c r="U191" s="486"/>
      <c r="V191" s="486"/>
      <c r="W191" s="486"/>
      <c r="X191" s="486"/>
      <c r="Y191" s="486"/>
      <c r="Z191" s="486"/>
      <c r="AA191" s="486"/>
      <c r="AB191" s="486"/>
      <c r="AC191" s="486"/>
    </row>
    <row r="192" spans="1:29" ht="15" customHeight="1">
      <c r="A192" s="486"/>
      <c r="B192" s="4255" t="s">
        <v>1520</v>
      </c>
      <c r="C192" s="3254"/>
      <c r="D192" s="4256"/>
      <c r="E192" s="4244" t="s">
        <v>124</v>
      </c>
      <c r="F192" s="3254"/>
      <c r="G192" s="3254"/>
      <c r="H192" s="3254"/>
      <c r="I192" s="3254"/>
      <c r="J192" s="3254"/>
      <c r="K192" s="3254"/>
      <c r="L192" s="3254"/>
      <c r="M192" s="3254"/>
      <c r="N192" s="3254"/>
      <c r="O192" s="4207" t="s">
        <v>50</v>
      </c>
      <c r="P192" s="4208"/>
      <c r="Q192" s="486"/>
      <c r="R192" s="486"/>
      <c r="S192" s="486"/>
      <c r="T192" s="486"/>
      <c r="U192" s="486"/>
      <c r="V192" s="486"/>
      <c r="W192" s="486"/>
      <c r="X192" s="486"/>
      <c r="Y192" s="486"/>
      <c r="Z192" s="486"/>
      <c r="AA192" s="486"/>
      <c r="AB192" s="486"/>
      <c r="AC192" s="486"/>
    </row>
    <row r="193" spans="1:29" ht="15" customHeight="1">
      <c r="A193" s="486"/>
      <c r="B193" s="4248"/>
      <c r="C193" s="3273"/>
      <c r="D193" s="4257"/>
      <c r="E193" s="3273"/>
      <c r="F193" s="3273"/>
      <c r="G193" s="3273"/>
      <c r="H193" s="3273"/>
      <c r="I193" s="3273"/>
      <c r="J193" s="3273"/>
      <c r="K193" s="3273"/>
      <c r="L193" s="3273"/>
      <c r="M193" s="3273"/>
      <c r="N193" s="3273"/>
      <c r="O193" s="4207" t="s">
        <v>1166</v>
      </c>
      <c r="P193" s="4208"/>
      <c r="Q193" s="486"/>
      <c r="R193" s="486"/>
      <c r="S193" s="486"/>
      <c r="T193" s="486"/>
      <c r="U193" s="486"/>
      <c r="V193" s="486"/>
      <c r="W193" s="486"/>
      <c r="X193" s="486"/>
      <c r="Y193" s="486"/>
      <c r="Z193" s="486"/>
      <c r="AA193" s="486"/>
      <c r="AB193" s="486"/>
      <c r="AC193" s="486"/>
    </row>
    <row r="194" spans="1:29" ht="15" customHeight="1">
      <c r="A194" s="486"/>
      <c r="B194" s="4248"/>
      <c r="C194" s="3273"/>
      <c r="D194" s="4257"/>
      <c r="E194" s="3273"/>
      <c r="F194" s="3273"/>
      <c r="G194" s="3273"/>
      <c r="H194" s="3273"/>
      <c r="I194" s="3273"/>
      <c r="J194" s="3273"/>
      <c r="K194" s="3273"/>
      <c r="L194" s="3273"/>
      <c r="M194" s="3273"/>
      <c r="N194" s="3273"/>
      <c r="O194" s="4207" t="s">
        <v>1167</v>
      </c>
      <c r="P194" s="4208"/>
      <c r="Q194" s="486"/>
      <c r="R194" s="486"/>
      <c r="S194" s="486"/>
      <c r="T194" s="486"/>
      <c r="U194" s="486"/>
      <c r="V194" s="486"/>
      <c r="W194" s="486"/>
      <c r="X194" s="486"/>
      <c r="Y194" s="486"/>
      <c r="Z194" s="486"/>
      <c r="AA194" s="486"/>
      <c r="AB194" s="486"/>
      <c r="AC194" s="486"/>
    </row>
    <row r="195" spans="1:29" ht="15" customHeight="1">
      <c r="A195" s="486"/>
      <c r="B195" s="4248"/>
      <c r="C195" s="3273"/>
      <c r="D195" s="4257"/>
      <c r="E195" s="3273"/>
      <c r="F195" s="3273"/>
      <c r="G195" s="3273"/>
      <c r="H195" s="3273"/>
      <c r="I195" s="3273"/>
      <c r="J195" s="3273"/>
      <c r="K195" s="3273"/>
      <c r="L195" s="3273"/>
      <c r="M195" s="3273"/>
      <c r="N195" s="3273"/>
      <c r="O195" s="4207" t="s">
        <v>1168</v>
      </c>
      <c r="P195" s="4208"/>
      <c r="Q195" s="486"/>
      <c r="R195" s="486"/>
      <c r="S195" s="486"/>
      <c r="T195" s="486"/>
      <c r="U195" s="486"/>
      <c r="V195" s="486"/>
      <c r="W195" s="486"/>
      <c r="X195" s="486"/>
      <c r="Y195" s="486"/>
      <c r="Z195" s="486"/>
      <c r="AA195" s="486"/>
      <c r="AB195" s="486"/>
      <c r="AC195" s="486"/>
    </row>
    <row r="196" spans="1:29" ht="15" customHeight="1">
      <c r="A196" s="486"/>
      <c r="B196" s="4248"/>
      <c r="C196" s="3273"/>
      <c r="D196" s="4257"/>
      <c r="E196" s="3273"/>
      <c r="F196" s="3273"/>
      <c r="G196" s="3273"/>
      <c r="H196" s="3273"/>
      <c r="I196" s="3273"/>
      <c r="J196" s="3273"/>
      <c r="K196" s="3273"/>
      <c r="L196" s="3273"/>
      <c r="M196" s="3273"/>
      <c r="N196" s="3273"/>
      <c r="O196" s="4207" t="s">
        <v>1169</v>
      </c>
      <c r="P196" s="4208"/>
      <c r="Q196" s="486"/>
      <c r="R196" s="486"/>
      <c r="S196" s="486"/>
      <c r="T196" s="486"/>
      <c r="U196" s="486"/>
      <c r="V196" s="486"/>
      <c r="W196" s="486"/>
      <c r="X196" s="486"/>
      <c r="Y196" s="486"/>
      <c r="Z196" s="486"/>
      <c r="AA196" s="486"/>
      <c r="AB196" s="486"/>
      <c r="AC196" s="486"/>
    </row>
    <row r="197" spans="1:29" ht="15" customHeight="1">
      <c r="A197" s="486"/>
      <c r="B197" s="4248"/>
      <c r="C197" s="3273"/>
      <c r="D197" s="4257"/>
      <c r="E197" s="3273"/>
      <c r="F197" s="3273"/>
      <c r="G197" s="3273"/>
      <c r="H197" s="3273"/>
      <c r="I197" s="3273"/>
      <c r="J197" s="3273"/>
      <c r="K197" s="3273"/>
      <c r="L197" s="3273"/>
      <c r="M197" s="3273"/>
      <c r="N197" s="3273"/>
      <c r="O197" s="4207" t="s">
        <v>1170</v>
      </c>
      <c r="P197" s="4208"/>
      <c r="Q197" s="486"/>
      <c r="R197" s="486"/>
      <c r="S197" s="486"/>
      <c r="T197" s="486"/>
      <c r="U197" s="486"/>
      <c r="V197" s="486"/>
      <c r="W197" s="486"/>
      <c r="X197" s="486"/>
      <c r="Y197" s="486"/>
      <c r="Z197" s="486"/>
      <c r="AA197" s="486"/>
      <c r="AB197" s="486"/>
      <c r="AC197" s="486"/>
    </row>
    <row r="198" spans="1:29" ht="15" customHeight="1">
      <c r="A198" s="486"/>
      <c r="B198" s="4248"/>
      <c r="C198" s="3273"/>
      <c r="D198" s="4257"/>
      <c r="E198" s="4240" t="s">
        <v>129</v>
      </c>
      <c r="F198" s="3215"/>
      <c r="G198" s="3215"/>
      <c r="H198" s="3215"/>
      <c r="I198" s="3215"/>
      <c r="J198" s="3215"/>
      <c r="K198" s="3215"/>
      <c r="L198" s="3215"/>
      <c r="M198" s="3215"/>
      <c r="N198" s="3215"/>
      <c r="O198" s="4207" t="s">
        <v>50</v>
      </c>
      <c r="P198" s="4208"/>
      <c r="Q198" s="486"/>
      <c r="R198" s="486"/>
      <c r="S198" s="486"/>
      <c r="T198" s="486"/>
      <c r="U198" s="486"/>
      <c r="V198" s="486"/>
      <c r="W198" s="486"/>
      <c r="X198" s="486"/>
      <c r="Y198" s="486"/>
      <c r="Z198" s="486"/>
      <c r="AA198" s="486"/>
      <c r="AB198" s="486"/>
      <c r="AC198" s="486"/>
    </row>
    <row r="199" spans="1:29" ht="15" customHeight="1">
      <c r="A199" s="486"/>
      <c r="B199" s="4248"/>
      <c r="C199" s="3273"/>
      <c r="D199" s="4257"/>
      <c r="E199" s="3273"/>
      <c r="F199" s="3273"/>
      <c r="G199" s="3273"/>
      <c r="H199" s="3273"/>
      <c r="I199" s="3273"/>
      <c r="J199" s="3273"/>
      <c r="K199" s="3273"/>
      <c r="L199" s="3273"/>
      <c r="M199" s="3273"/>
      <c r="N199" s="3273"/>
      <c r="O199" s="4207" t="s">
        <v>1166</v>
      </c>
      <c r="P199" s="4208"/>
      <c r="Q199" s="486"/>
      <c r="R199" s="486"/>
      <c r="S199" s="486"/>
      <c r="T199" s="486"/>
      <c r="U199" s="486"/>
      <c r="V199" s="486"/>
      <c r="W199" s="486"/>
      <c r="X199" s="486"/>
      <c r="Y199" s="486"/>
      <c r="Z199" s="486"/>
      <c r="AA199" s="486"/>
      <c r="AB199" s="486"/>
      <c r="AC199" s="486"/>
    </row>
    <row r="200" spans="1:29" ht="15" customHeight="1">
      <c r="A200" s="486"/>
      <c r="B200" s="4248"/>
      <c r="C200" s="3273"/>
      <c r="D200" s="4257"/>
      <c r="E200" s="3273"/>
      <c r="F200" s="3273"/>
      <c r="G200" s="3273"/>
      <c r="H200" s="3273"/>
      <c r="I200" s="3273"/>
      <c r="J200" s="3273"/>
      <c r="K200" s="3273"/>
      <c r="L200" s="3273"/>
      <c r="M200" s="3273"/>
      <c r="N200" s="3273"/>
      <c r="O200" s="4207" t="s">
        <v>1167</v>
      </c>
      <c r="P200" s="4208"/>
      <c r="Q200" s="486"/>
      <c r="R200" s="486"/>
      <c r="S200" s="486"/>
      <c r="T200" s="486"/>
      <c r="U200" s="486"/>
      <c r="V200" s="486"/>
      <c r="W200" s="486"/>
      <c r="X200" s="486"/>
      <c r="Y200" s="486"/>
      <c r="Z200" s="486"/>
      <c r="AA200" s="486"/>
      <c r="AB200" s="486"/>
      <c r="AC200" s="486"/>
    </row>
    <row r="201" spans="1:29" ht="15" customHeight="1">
      <c r="A201" s="486"/>
      <c r="B201" s="4248"/>
      <c r="C201" s="3273"/>
      <c r="D201" s="4257"/>
      <c r="E201" s="3273"/>
      <c r="F201" s="3273"/>
      <c r="G201" s="3273"/>
      <c r="H201" s="3273"/>
      <c r="I201" s="3273"/>
      <c r="J201" s="3273"/>
      <c r="K201" s="3273"/>
      <c r="L201" s="3273"/>
      <c r="M201" s="3273"/>
      <c r="N201" s="3273"/>
      <c r="O201" s="4207" t="s">
        <v>1168</v>
      </c>
      <c r="P201" s="4208"/>
      <c r="Q201" s="486"/>
      <c r="R201" s="486"/>
      <c r="S201" s="486"/>
      <c r="T201" s="486"/>
      <c r="U201" s="486"/>
      <c r="V201" s="486"/>
      <c r="W201" s="486"/>
      <c r="X201" s="486"/>
      <c r="Y201" s="486"/>
      <c r="Z201" s="486"/>
      <c r="AA201" s="486"/>
      <c r="AB201" s="486"/>
      <c r="AC201" s="486"/>
    </row>
    <row r="202" spans="1:29" ht="15" customHeight="1">
      <c r="A202" s="486"/>
      <c r="B202" s="4248"/>
      <c r="C202" s="3273"/>
      <c r="D202" s="4257"/>
      <c r="E202" s="3273"/>
      <c r="F202" s="3273"/>
      <c r="G202" s="3273"/>
      <c r="H202" s="3273"/>
      <c r="I202" s="3273"/>
      <c r="J202" s="3273"/>
      <c r="K202" s="3273"/>
      <c r="L202" s="3273"/>
      <c r="M202" s="3273"/>
      <c r="N202" s="3273"/>
      <c r="O202" s="4207" t="s">
        <v>1169</v>
      </c>
      <c r="P202" s="4208"/>
      <c r="Q202" s="486"/>
      <c r="R202" s="486"/>
      <c r="S202" s="486"/>
      <c r="T202" s="486"/>
      <c r="U202" s="486"/>
      <c r="V202" s="486"/>
      <c r="W202" s="486"/>
      <c r="X202" s="486"/>
      <c r="Y202" s="486"/>
      <c r="Z202" s="486"/>
      <c r="AA202" s="486"/>
      <c r="AB202" s="486"/>
      <c r="AC202" s="486"/>
    </row>
    <row r="203" spans="1:29" ht="15" customHeight="1">
      <c r="A203" s="486"/>
      <c r="B203" s="4255" t="s">
        <v>1521</v>
      </c>
      <c r="C203" s="3254"/>
      <c r="D203" s="4256"/>
      <c r="E203" s="4244" t="s">
        <v>133</v>
      </c>
      <c r="F203" s="3254"/>
      <c r="G203" s="3254"/>
      <c r="H203" s="3254"/>
      <c r="I203" s="3254"/>
      <c r="J203" s="3254"/>
      <c r="K203" s="3254"/>
      <c r="L203" s="3254"/>
      <c r="M203" s="3254"/>
      <c r="N203" s="3254"/>
      <c r="O203" s="4207" t="s">
        <v>50</v>
      </c>
      <c r="P203" s="4208"/>
      <c r="Q203" s="486"/>
      <c r="R203" s="486"/>
      <c r="S203" s="486"/>
      <c r="T203" s="486"/>
      <c r="U203" s="486"/>
      <c r="V203" s="486"/>
      <c r="W203" s="486"/>
      <c r="X203" s="486"/>
      <c r="Y203" s="486"/>
      <c r="Z203" s="486"/>
      <c r="AA203" s="486"/>
      <c r="AB203" s="486"/>
      <c r="AC203" s="486"/>
    </row>
    <row r="204" spans="1:29" ht="15" customHeight="1">
      <c r="A204" s="486"/>
      <c r="B204" s="4248"/>
      <c r="C204" s="3273"/>
      <c r="D204" s="4249"/>
      <c r="E204" s="3207"/>
      <c r="F204" s="3273"/>
      <c r="G204" s="3273"/>
      <c r="H204" s="3273"/>
      <c r="I204" s="3273"/>
      <c r="J204" s="3273"/>
      <c r="K204" s="3273"/>
      <c r="L204" s="3273"/>
      <c r="M204" s="3273"/>
      <c r="N204" s="3273"/>
      <c r="O204" s="4207" t="s">
        <v>1166</v>
      </c>
      <c r="P204" s="4208"/>
      <c r="Q204" s="486"/>
      <c r="R204" s="486"/>
      <c r="S204" s="486"/>
      <c r="T204" s="486"/>
      <c r="U204" s="486"/>
      <c r="V204" s="486"/>
      <c r="W204" s="486"/>
      <c r="X204" s="486"/>
      <c r="Y204" s="486"/>
      <c r="Z204" s="486"/>
      <c r="AA204" s="486"/>
      <c r="AB204" s="486"/>
      <c r="AC204" s="486"/>
    </row>
    <row r="205" spans="1:29" ht="15" customHeight="1">
      <c r="A205" s="486"/>
      <c r="B205" s="4248"/>
      <c r="C205" s="3273"/>
      <c r="D205" s="4249"/>
      <c r="E205" s="3207"/>
      <c r="F205" s="3273"/>
      <c r="G205" s="3273"/>
      <c r="H205" s="3273"/>
      <c r="I205" s="3273"/>
      <c r="J205" s="3273"/>
      <c r="K205" s="3273"/>
      <c r="L205" s="3273"/>
      <c r="M205" s="3273"/>
      <c r="N205" s="3273"/>
      <c r="O205" s="4207" t="s">
        <v>1167</v>
      </c>
      <c r="P205" s="4208"/>
      <c r="Q205" s="486"/>
      <c r="R205" s="486"/>
      <c r="S205" s="486"/>
      <c r="T205" s="486"/>
      <c r="U205" s="486"/>
      <c r="V205" s="486"/>
      <c r="W205" s="486"/>
      <c r="X205" s="486"/>
      <c r="Y205" s="486"/>
      <c r="Z205" s="486"/>
      <c r="AA205" s="486"/>
      <c r="AB205" s="486"/>
      <c r="AC205" s="486"/>
    </row>
    <row r="206" spans="1:29" ht="15" customHeight="1">
      <c r="A206" s="486"/>
      <c r="B206" s="4248"/>
      <c r="C206" s="3273"/>
      <c r="D206" s="4249"/>
      <c r="E206" s="3207"/>
      <c r="F206" s="3273"/>
      <c r="G206" s="3273"/>
      <c r="H206" s="3273"/>
      <c r="I206" s="3273"/>
      <c r="J206" s="3273"/>
      <c r="K206" s="3273"/>
      <c r="L206" s="3273"/>
      <c r="M206" s="3273"/>
      <c r="N206" s="3273"/>
      <c r="O206" s="4207" t="s">
        <v>1168</v>
      </c>
      <c r="P206" s="4208"/>
      <c r="Q206" s="486"/>
      <c r="R206" s="486"/>
      <c r="S206" s="486"/>
      <c r="T206" s="486"/>
      <c r="U206" s="486"/>
      <c r="V206" s="486"/>
      <c r="W206" s="486"/>
      <c r="X206" s="486"/>
      <c r="Y206" s="486"/>
      <c r="Z206" s="486"/>
      <c r="AA206" s="486"/>
      <c r="AB206" s="486"/>
      <c r="AC206" s="486"/>
    </row>
    <row r="207" spans="1:29" ht="15" customHeight="1">
      <c r="A207" s="486"/>
      <c r="B207" s="4248"/>
      <c r="C207" s="3273"/>
      <c r="D207" s="4249"/>
      <c r="E207" s="3207"/>
      <c r="F207" s="3273"/>
      <c r="G207" s="3273"/>
      <c r="H207" s="3273"/>
      <c r="I207" s="3273"/>
      <c r="J207" s="3273"/>
      <c r="K207" s="3273"/>
      <c r="L207" s="3273"/>
      <c r="M207" s="3273"/>
      <c r="N207" s="3273"/>
      <c r="O207" s="4207" t="s">
        <v>1169</v>
      </c>
      <c r="P207" s="4208"/>
      <c r="Q207" s="486"/>
      <c r="R207" s="486"/>
      <c r="S207" s="486"/>
      <c r="T207" s="486"/>
      <c r="U207" s="486"/>
      <c r="V207" s="486"/>
      <c r="W207" s="486"/>
      <c r="X207" s="486"/>
      <c r="Y207" s="486"/>
      <c r="Z207" s="486"/>
      <c r="AA207" s="486"/>
      <c r="AB207" s="486"/>
      <c r="AC207" s="486"/>
    </row>
    <row r="208" spans="1:29" ht="15" customHeight="1">
      <c r="A208" s="486"/>
      <c r="B208" s="4248"/>
      <c r="C208" s="3273"/>
      <c r="D208" s="4249"/>
      <c r="E208" s="3207"/>
      <c r="F208" s="3273"/>
      <c r="G208" s="3273"/>
      <c r="H208" s="3273"/>
      <c r="I208" s="3273"/>
      <c r="J208" s="3273"/>
      <c r="K208" s="3273"/>
      <c r="L208" s="3273"/>
      <c r="M208" s="3273"/>
      <c r="N208" s="3273"/>
      <c r="O208" s="4207" t="s">
        <v>1170</v>
      </c>
      <c r="P208" s="4208"/>
      <c r="Q208" s="486"/>
      <c r="R208" s="486"/>
      <c r="S208" s="486"/>
      <c r="T208" s="486"/>
      <c r="U208" s="486"/>
      <c r="V208" s="486"/>
      <c r="W208" s="486"/>
      <c r="X208" s="486"/>
      <c r="Y208" s="486"/>
      <c r="Z208" s="486"/>
      <c r="AA208" s="486"/>
      <c r="AB208" s="486"/>
      <c r="AC208" s="486"/>
    </row>
    <row r="209" spans="1:29" ht="15" customHeight="1">
      <c r="A209" s="486"/>
      <c r="B209" s="4248"/>
      <c r="C209" s="3273"/>
      <c r="D209" s="4249"/>
      <c r="E209" s="4240" t="s">
        <v>146</v>
      </c>
      <c r="F209" s="3215"/>
      <c r="G209" s="3215"/>
      <c r="H209" s="3215"/>
      <c r="I209" s="3215"/>
      <c r="J209" s="3215"/>
      <c r="K209" s="3215"/>
      <c r="L209" s="3215"/>
      <c r="M209" s="3215"/>
      <c r="N209" s="3215"/>
      <c r="O209" s="4207" t="s">
        <v>50</v>
      </c>
      <c r="P209" s="4208"/>
      <c r="Q209" s="486"/>
      <c r="R209" s="486"/>
      <c r="S209" s="486"/>
      <c r="T209" s="486"/>
      <c r="U209" s="486"/>
      <c r="V209" s="486"/>
      <c r="W209" s="486"/>
      <c r="X209" s="486"/>
      <c r="Y209" s="486"/>
      <c r="Z209" s="486"/>
      <c r="AA209" s="486"/>
      <c r="AB209" s="486"/>
      <c r="AC209" s="486"/>
    </row>
    <row r="210" spans="1:29" ht="15" customHeight="1">
      <c r="A210" s="486"/>
      <c r="B210" s="4248"/>
      <c r="C210" s="3273"/>
      <c r="D210" s="4249"/>
      <c r="E210" s="3207"/>
      <c r="F210" s="3273"/>
      <c r="G210" s="3273"/>
      <c r="H210" s="3273"/>
      <c r="I210" s="3273"/>
      <c r="J210" s="3273"/>
      <c r="K210" s="3273"/>
      <c r="L210" s="3273"/>
      <c r="M210" s="3273"/>
      <c r="N210" s="3273"/>
      <c r="O210" s="4207" t="s">
        <v>1166</v>
      </c>
      <c r="P210" s="4208"/>
      <c r="Q210" s="486"/>
      <c r="R210" s="486"/>
      <c r="S210" s="486"/>
      <c r="T210" s="486"/>
      <c r="U210" s="486"/>
      <c r="V210" s="486"/>
      <c r="W210" s="486"/>
      <c r="X210" s="486"/>
      <c r="Y210" s="486"/>
      <c r="Z210" s="486"/>
      <c r="AA210" s="486"/>
      <c r="AB210" s="486"/>
      <c r="AC210" s="486"/>
    </row>
    <row r="211" spans="1:29" ht="15" customHeight="1">
      <c r="A211" s="486"/>
      <c r="B211" s="4248"/>
      <c r="C211" s="3273"/>
      <c r="D211" s="4249"/>
      <c r="E211" s="3207"/>
      <c r="F211" s="3273"/>
      <c r="G211" s="3273"/>
      <c r="H211" s="3273"/>
      <c r="I211" s="3273"/>
      <c r="J211" s="3273"/>
      <c r="K211" s="3273"/>
      <c r="L211" s="3273"/>
      <c r="M211" s="3273"/>
      <c r="N211" s="3273"/>
      <c r="O211" s="4207" t="s">
        <v>1167</v>
      </c>
      <c r="P211" s="4208"/>
      <c r="Q211" s="486"/>
      <c r="R211" s="486"/>
      <c r="S211" s="486"/>
      <c r="T211" s="486"/>
      <c r="U211" s="486"/>
      <c r="V211" s="486"/>
      <c r="W211" s="486"/>
      <c r="X211" s="486"/>
      <c r="Y211" s="486"/>
      <c r="Z211" s="486"/>
      <c r="AA211" s="486"/>
      <c r="AB211" s="486"/>
      <c r="AC211" s="486"/>
    </row>
    <row r="212" spans="1:29" ht="15" customHeight="1">
      <c r="A212" s="486"/>
      <c r="B212" s="4248"/>
      <c r="C212" s="3273"/>
      <c r="D212" s="4249"/>
      <c r="E212" s="3207"/>
      <c r="F212" s="3273"/>
      <c r="G212" s="3273"/>
      <c r="H212" s="3273"/>
      <c r="I212" s="3273"/>
      <c r="J212" s="3273"/>
      <c r="K212" s="3273"/>
      <c r="L212" s="3273"/>
      <c r="M212" s="3273"/>
      <c r="N212" s="3273"/>
      <c r="O212" s="4207" t="s">
        <v>1168</v>
      </c>
      <c r="P212" s="4208"/>
      <c r="Q212" s="486"/>
      <c r="R212" s="486"/>
      <c r="S212" s="486"/>
      <c r="T212" s="486"/>
      <c r="U212" s="486"/>
      <c r="V212" s="486"/>
      <c r="W212" s="486"/>
      <c r="X212" s="486"/>
      <c r="Y212" s="486"/>
      <c r="Z212" s="486"/>
      <c r="AA212" s="486"/>
      <c r="AB212" s="486"/>
      <c r="AC212" s="486"/>
    </row>
    <row r="213" spans="1:29" ht="15" customHeight="1">
      <c r="A213" s="486"/>
      <c r="B213" s="4248"/>
      <c r="C213" s="3273"/>
      <c r="D213" s="4249"/>
      <c r="E213" s="3207"/>
      <c r="F213" s="3273"/>
      <c r="G213" s="3273"/>
      <c r="H213" s="3273"/>
      <c r="I213" s="3273"/>
      <c r="J213" s="3273"/>
      <c r="K213" s="3273"/>
      <c r="L213" s="3273"/>
      <c r="M213" s="3273"/>
      <c r="N213" s="3273"/>
      <c r="O213" s="4207" t="s">
        <v>1170</v>
      </c>
      <c r="P213" s="4208"/>
      <c r="Q213" s="486"/>
      <c r="R213" s="486"/>
      <c r="S213" s="486"/>
      <c r="T213" s="486"/>
      <c r="U213" s="486"/>
      <c r="V213" s="486"/>
      <c r="W213" s="486"/>
      <c r="X213" s="486"/>
      <c r="Y213" s="486"/>
      <c r="Z213" s="486"/>
      <c r="AA213" s="486"/>
      <c r="AB213" s="486"/>
      <c r="AC213" s="486"/>
    </row>
    <row r="214" spans="1:29" ht="15" customHeight="1">
      <c r="A214" s="486"/>
      <c r="B214" s="4248"/>
      <c r="C214" s="3273"/>
      <c r="D214" s="4249"/>
      <c r="E214" s="3207"/>
      <c r="F214" s="3273"/>
      <c r="G214" s="3273"/>
      <c r="H214" s="3273"/>
      <c r="I214" s="3273"/>
      <c r="J214" s="3273"/>
      <c r="K214" s="3273"/>
      <c r="L214" s="3273"/>
      <c r="M214" s="3273"/>
      <c r="N214" s="3273"/>
      <c r="O214" s="4207" t="s">
        <v>1169</v>
      </c>
      <c r="P214" s="4208"/>
      <c r="Q214" s="486"/>
      <c r="R214" s="486"/>
      <c r="S214" s="486"/>
      <c r="T214" s="486"/>
      <c r="U214" s="486"/>
      <c r="V214" s="486"/>
      <c r="W214" s="486"/>
      <c r="X214" s="486"/>
      <c r="Y214" s="486"/>
      <c r="Z214" s="486"/>
      <c r="AA214" s="486"/>
      <c r="AB214" s="486"/>
      <c r="AC214" s="486"/>
    </row>
    <row r="215" spans="1:29" ht="15" customHeight="1">
      <c r="A215" s="486"/>
      <c r="B215" s="4258" t="s">
        <v>1522</v>
      </c>
      <c r="C215" s="3254"/>
      <c r="D215" s="4256"/>
      <c r="E215" s="4273" t="s">
        <v>1523</v>
      </c>
      <c r="F215" s="3254"/>
      <c r="G215" s="3254"/>
      <c r="H215" s="3254"/>
      <c r="I215" s="3254"/>
      <c r="J215" s="3254"/>
      <c r="K215" s="3254"/>
      <c r="L215" s="3254"/>
      <c r="M215" s="3254"/>
      <c r="N215" s="3254"/>
      <c r="O215" s="4207" t="s">
        <v>50</v>
      </c>
      <c r="P215" s="4208"/>
      <c r="Q215" s="486"/>
      <c r="R215" s="486"/>
      <c r="S215" s="486"/>
      <c r="T215" s="486"/>
      <c r="U215" s="486"/>
      <c r="V215" s="486"/>
      <c r="W215" s="486"/>
      <c r="X215" s="486"/>
      <c r="Y215" s="486"/>
      <c r="Z215" s="486"/>
      <c r="AA215" s="486"/>
      <c r="AB215" s="486"/>
      <c r="AC215" s="486"/>
    </row>
    <row r="216" spans="1:29" ht="15" customHeight="1">
      <c r="A216" s="486"/>
      <c r="B216" s="4259"/>
      <c r="C216" s="3277"/>
      <c r="D216" s="4260"/>
      <c r="E216" s="3277"/>
      <c r="F216" s="3277"/>
      <c r="G216" s="3277"/>
      <c r="H216" s="3277"/>
      <c r="I216" s="3277"/>
      <c r="J216" s="3277"/>
      <c r="K216" s="3277"/>
      <c r="L216" s="3277"/>
      <c r="M216" s="3277"/>
      <c r="N216" s="3277"/>
      <c r="O216" s="4207" t="s">
        <v>1167</v>
      </c>
      <c r="P216" s="4208"/>
      <c r="Q216" s="486"/>
      <c r="R216" s="486"/>
      <c r="S216" s="486"/>
      <c r="T216" s="486"/>
      <c r="U216" s="486"/>
      <c r="V216" s="486"/>
      <c r="W216" s="486"/>
      <c r="X216" s="486"/>
      <c r="Y216" s="486"/>
      <c r="Z216" s="486"/>
      <c r="AA216" s="486"/>
      <c r="AB216" s="486"/>
      <c r="AC216" s="486"/>
    </row>
    <row r="217" spans="1:29" ht="15" customHeight="1">
      <c r="A217" s="486"/>
      <c r="B217" s="4255" t="s">
        <v>1524</v>
      </c>
      <c r="C217" s="3254"/>
      <c r="D217" s="4256"/>
      <c r="E217" s="4244" t="s">
        <v>151</v>
      </c>
      <c r="F217" s="3254"/>
      <c r="G217" s="3254"/>
      <c r="H217" s="3254"/>
      <c r="I217" s="3254"/>
      <c r="J217" s="3254"/>
      <c r="K217" s="3254"/>
      <c r="L217" s="3254"/>
      <c r="M217" s="3254"/>
      <c r="N217" s="4265"/>
      <c r="O217" s="4207" t="s">
        <v>50</v>
      </c>
      <c r="P217" s="4208"/>
      <c r="Q217" s="486"/>
      <c r="R217" s="486"/>
      <c r="S217" s="486"/>
      <c r="T217" s="486"/>
      <c r="U217" s="486"/>
      <c r="V217" s="486"/>
      <c r="W217" s="486"/>
      <c r="X217" s="486"/>
      <c r="Y217" s="486"/>
      <c r="Z217" s="486"/>
      <c r="AA217" s="486"/>
      <c r="AB217" s="486"/>
      <c r="AC217" s="486"/>
    </row>
    <row r="218" spans="1:29" ht="15" customHeight="1">
      <c r="A218" s="486"/>
      <c r="B218" s="4261"/>
      <c r="C218" s="3293"/>
      <c r="D218" s="4262"/>
      <c r="E218" s="3293"/>
      <c r="F218" s="3293"/>
      <c r="G218" s="3293"/>
      <c r="H218" s="3293"/>
      <c r="I218" s="3293"/>
      <c r="J218" s="3293"/>
      <c r="K218" s="3293"/>
      <c r="L218" s="3293"/>
      <c r="M218" s="3293"/>
      <c r="N218" s="4266"/>
      <c r="O218" s="4207" t="s">
        <v>1167</v>
      </c>
      <c r="P218" s="4208"/>
      <c r="Q218" s="486"/>
      <c r="R218" s="486"/>
      <c r="S218" s="486"/>
      <c r="T218" s="486"/>
      <c r="U218" s="486"/>
      <c r="V218" s="486"/>
      <c r="W218" s="486"/>
      <c r="X218" s="486"/>
      <c r="Y218" s="486"/>
      <c r="Z218" s="486"/>
      <c r="AA218" s="486"/>
      <c r="AB218" s="486"/>
      <c r="AC218" s="486"/>
    </row>
    <row r="219" spans="1:29" ht="15" customHeight="1">
      <c r="A219" s="486"/>
      <c r="B219" s="4263" t="s">
        <v>1525</v>
      </c>
      <c r="C219" s="3273"/>
      <c r="D219" s="4257"/>
      <c r="E219" s="4267" t="s">
        <v>191</v>
      </c>
      <c r="F219" s="3273"/>
      <c r="G219" s="3273"/>
      <c r="H219" s="3273"/>
      <c r="I219" s="3273"/>
      <c r="J219" s="3273"/>
      <c r="K219" s="3273"/>
      <c r="L219" s="3273"/>
      <c r="M219" s="3273"/>
      <c r="N219" s="3494"/>
      <c r="O219" s="4207" t="s">
        <v>50</v>
      </c>
      <c r="P219" s="4208"/>
      <c r="Q219" s="486"/>
      <c r="R219" s="486"/>
      <c r="S219" s="486"/>
      <c r="T219" s="486"/>
      <c r="U219" s="486"/>
      <c r="V219" s="486"/>
      <c r="W219" s="486"/>
      <c r="X219" s="486"/>
      <c r="Y219" s="486"/>
      <c r="Z219" s="486"/>
      <c r="AA219" s="486"/>
      <c r="AB219" s="486"/>
      <c r="AC219" s="486"/>
    </row>
    <row r="220" spans="1:29" ht="15" customHeight="1">
      <c r="A220" s="486"/>
      <c r="B220" s="4261"/>
      <c r="C220" s="3293"/>
      <c r="D220" s="4262"/>
      <c r="E220" s="3293"/>
      <c r="F220" s="3293"/>
      <c r="G220" s="3293"/>
      <c r="H220" s="3293"/>
      <c r="I220" s="3293"/>
      <c r="J220" s="3293"/>
      <c r="K220" s="3293"/>
      <c r="L220" s="3293"/>
      <c r="M220" s="3293"/>
      <c r="N220" s="4266"/>
      <c r="O220" s="4207" t="s">
        <v>1167</v>
      </c>
      <c r="P220" s="4208"/>
      <c r="Q220" s="486"/>
      <c r="R220" s="486"/>
      <c r="S220" s="486"/>
      <c r="T220" s="486"/>
      <c r="U220" s="486"/>
      <c r="V220" s="486"/>
      <c r="W220" s="486"/>
      <c r="X220" s="486"/>
      <c r="Y220" s="486"/>
      <c r="Z220" s="486"/>
      <c r="AA220" s="486"/>
      <c r="AB220" s="486"/>
      <c r="AC220" s="486"/>
    </row>
    <row r="221" spans="1:29" ht="15" customHeight="1">
      <c r="A221" s="486"/>
      <c r="B221" s="4264" t="s">
        <v>1526</v>
      </c>
      <c r="C221" s="3207"/>
      <c r="D221" s="4257"/>
      <c r="E221" s="4268" t="s">
        <v>1527</v>
      </c>
      <c r="F221" s="3791"/>
      <c r="G221" s="3791"/>
      <c r="H221" s="3791"/>
      <c r="I221" s="3791"/>
      <c r="J221" s="3791"/>
      <c r="K221" s="3791"/>
      <c r="L221" s="3791"/>
      <c r="M221" s="3791"/>
      <c r="N221" s="4269"/>
      <c r="O221" s="4207" t="s">
        <v>1167</v>
      </c>
      <c r="P221" s="4208"/>
      <c r="Q221" s="486"/>
      <c r="R221" s="486"/>
      <c r="S221" s="486"/>
      <c r="T221" s="486"/>
      <c r="U221" s="486"/>
      <c r="V221" s="486"/>
      <c r="W221" s="486"/>
      <c r="X221" s="486"/>
      <c r="Y221" s="486"/>
      <c r="Z221" s="486"/>
      <c r="AA221" s="486"/>
      <c r="AB221" s="486"/>
      <c r="AC221" s="486"/>
    </row>
    <row r="222" spans="1:29" ht="15" customHeight="1">
      <c r="A222" s="486"/>
      <c r="B222" s="4248"/>
      <c r="C222" s="3273"/>
      <c r="D222" s="4257"/>
      <c r="E222" s="4270" t="s">
        <v>1528</v>
      </c>
      <c r="F222" s="3754"/>
      <c r="G222" s="3754"/>
      <c r="H222" s="3754"/>
      <c r="I222" s="3754"/>
      <c r="J222" s="3754"/>
      <c r="K222" s="3754"/>
      <c r="L222" s="3754"/>
      <c r="M222" s="3754"/>
      <c r="N222" s="4271"/>
      <c r="O222" s="4207" t="s">
        <v>1167</v>
      </c>
      <c r="P222" s="4208"/>
      <c r="Q222" s="486"/>
      <c r="R222" s="486"/>
      <c r="S222" s="486"/>
      <c r="T222" s="486"/>
      <c r="U222" s="486"/>
      <c r="V222" s="486"/>
      <c r="W222" s="486"/>
      <c r="X222" s="486"/>
      <c r="Y222" s="486"/>
      <c r="Z222" s="486"/>
      <c r="AA222" s="486"/>
      <c r="AB222" s="486"/>
      <c r="AC222" s="486"/>
    </row>
    <row r="223" spans="1:29" ht="15" customHeight="1">
      <c r="A223" s="486"/>
      <c r="B223" s="4248"/>
      <c r="C223" s="3273"/>
      <c r="D223" s="4257"/>
      <c r="E223" s="4268" t="s">
        <v>677</v>
      </c>
      <c r="F223" s="3791"/>
      <c r="G223" s="3791"/>
      <c r="H223" s="3791"/>
      <c r="I223" s="3791"/>
      <c r="J223" s="3791"/>
      <c r="K223" s="3791"/>
      <c r="L223" s="3791"/>
      <c r="M223" s="3791"/>
      <c r="N223" s="4269"/>
      <c r="O223" s="4207" t="s">
        <v>1167</v>
      </c>
      <c r="P223" s="4208"/>
      <c r="Q223" s="486"/>
      <c r="R223" s="486"/>
      <c r="S223" s="486"/>
      <c r="T223" s="486"/>
      <c r="U223" s="486"/>
      <c r="V223" s="486"/>
      <c r="W223" s="486"/>
      <c r="X223" s="486"/>
      <c r="Y223" s="486"/>
      <c r="Z223" s="486"/>
      <c r="AA223" s="486"/>
      <c r="AB223" s="486"/>
      <c r="AC223" s="486"/>
    </row>
    <row r="224" spans="1:29" ht="15" customHeight="1">
      <c r="A224" s="486"/>
      <c r="B224" s="4261"/>
      <c r="C224" s="3293"/>
      <c r="D224" s="4262"/>
      <c r="E224" s="4272" t="s">
        <v>1529</v>
      </c>
      <c r="F224" s="3293"/>
      <c r="G224" s="3293"/>
      <c r="H224" s="3293"/>
      <c r="I224" s="3293"/>
      <c r="J224" s="3293"/>
      <c r="K224" s="3293"/>
      <c r="L224" s="3293"/>
      <c r="M224" s="3293"/>
      <c r="N224" s="4266"/>
      <c r="O224" s="4207" t="s">
        <v>1167</v>
      </c>
      <c r="P224" s="4208"/>
      <c r="Q224" s="486"/>
      <c r="R224" s="486"/>
      <c r="S224" s="486"/>
      <c r="T224" s="486"/>
      <c r="U224" s="486"/>
      <c r="V224" s="486"/>
      <c r="W224" s="486"/>
      <c r="X224" s="486"/>
      <c r="Y224" s="486"/>
      <c r="Z224" s="486"/>
      <c r="AA224" s="486"/>
      <c r="AB224" s="486"/>
      <c r="AC224" s="486"/>
    </row>
    <row r="225" spans="1:29" ht="15" customHeight="1">
      <c r="A225" s="486"/>
      <c r="B225" s="486"/>
      <c r="C225" s="486"/>
      <c r="D225" s="486"/>
      <c r="E225" s="1673"/>
      <c r="F225" s="486"/>
      <c r="G225" s="486"/>
      <c r="H225" s="486"/>
      <c r="I225" s="486"/>
      <c r="J225" s="486"/>
      <c r="K225" s="486"/>
      <c r="L225" s="486"/>
      <c r="M225" s="486"/>
      <c r="N225" s="486"/>
      <c r="O225" s="486"/>
      <c r="P225" s="486"/>
      <c r="Q225" s="486"/>
      <c r="R225" s="486"/>
      <c r="S225" s="486"/>
      <c r="T225" s="486"/>
      <c r="U225" s="486"/>
      <c r="V225" s="486"/>
      <c r="W225" s="486"/>
      <c r="X225" s="486"/>
      <c r="Y225" s="486"/>
      <c r="Z225" s="486"/>
      <c r="AA225" s="486"/>
      <c r="AB225" s="486"/>
      <c r="AC225" s="486"/>
    </row>
    <row r="226" spans="1:29" ht="15" customHeight="1">
      <c r="A226" s="486"/>
      <c r="B226" s="486"/>
      <c r="C226" s="486"/>
      <c r="D226" s="486"/>
      <c r="E226" s="1673"/>
      <c r="F226" s="486"/>
      <c r="G226" s="486"/>
      <c r="H226" s="486"/>
      <c r="I226" s="486"/>
      <c r="J226" s="486"/>
      <c r="K226" s="486"/>
      <c r="L226" s="486"/>
      <c r="M226" s="486"/>
      <c r="N226" s="486"/>
      <c r="O226" s="486"/>
      <c r="P226" s="486"/>
      <c r="Q226" s="486"/>
      <c r="R226" s="486"/>
      <c r="S226" s="486"/>
      <c r="T226" s="486"/>
      <c r="U226" s="486"/>
      <c r="V226" s="486"/>
      <c r="W226" s="486"/>
      <c r="X226" s="486"/>
      <c r="Y226" s="486"/>
      <c r="Z226" s="486"/>
      <c r="AA226" s="486"/>
      <c r="AB226" s="486"/>
      <c r="AC226" s="486"/>
    </row>
    <row r="227" spans="1:29" ht="15" customHeight="1">
      <c r="A227" s="486"/>
      <c r="B227" s="486"/>
      <c r="C227" s="486"/>
      <c r="D227" s="486"/>
      <c r="E227" s="1673"/>
      <c r="F227" s="486"/>
      <c r="G227" s="486"/>
      <c r="H227" s="486"/>
      <c r="I227" s="486"/>
      <c r="J227" s="486"/>
      <c r="K227" s="486"/>
      <c r="L227" s="486"/>
      <c r="M227" s="486"/>
      <c r="N227" s="486"/>
      <c r="O227" s="486"/>
      <c r="P227" s="486"/>
      <c r="Q227" s="486"/>
      <c r="R227" s="486"/>
      <c r="S227" s="486"/>
      <c r="T227" s="486"/>
      <c r="U227" s="486"/>
      <c r="V227" s="486"/>
      <c r="W227" s="486"/>
      <c r="X227" s="486"/>
      <c r="Y227" s="486"/>
      <c r="Z227" s="486"/>
      <c r="AA227" s="486"/>
      <c r="AB227" s="486"/>
      <c r="AC227" s="486"/>
    </row>
    <row r="228" spans="1:29" ht="15" customHeight="1">
      <c r="A228" s="486"/>
      <c r="B228" s="486"/>
      <c r="C228" s="486"/>
      <c r="D228" s="486"/>
      <c r="E228" s="1673"/>
      <c r="F228" s="486"/>
      <c r="G228" s="486"/>
      <c r="H228" s="486"/>
      <c r="I228" s="486"/>
      <c r="J228" s="486"/>
      <c r="K228" s="486"/>
      <c r="L228" s="486"/>
      <c r="M228" s="486"/>
      <c r="N228" s="486"/>
      <c r="O228" s="486"/>
      <c r="P228" s="486"/>
      <c r="Q228" s="486"/>
      <c r="R228" s="486"/>
      <c r="S228" s="486"/>
      <c r="T228" s="486"/>
      <c r="U228" s="486"/>
      <c r="V228" s="486"/>
      <c r="W228" s="486"/>
      <c r="X228" s="486"/>
      <c r="Y228" s="486"/>
      <c r="Z228" s="486"/>
      <c r="AA228" s="486"/>
      <c r="AB228" s="486"/>
      <c r="AC228" s="486"/>
    </row>
    <row r="229" spans="1:29" ht="15" customHeight="1">
      <c r="A229" s="486"/>
      <c r="B229" s="486"/>
      <c r="C229" s="486"/>
      <c r="D229" s="486"/>
      <c r="E229" s="1673"/>
      <c r="F229" s="486"/>
      <c r="G229" s="486"/>
      <c r="H229" s="486"/>
      <c r="I229" s="486"/>
      <c r="J229" s="486"/>
      <c r="K229" s="486"/>
      <c r="L229" s="486"/>
      <c r="M229" s="486"/>
      <c r="N229" s="486"/>
      <c r="O229" s="486"/>
      <c r="P229" s="486"/>
      <c r="Q229" s="486"/>
      <c r="R229" s="486"/>
      <c r="S229" s="486"/>
      <c r="T229" s="486"/>
      <c r="U229" s="486"/>
      <c r="V229" s="486"/>
      <c r="W229" s="486"/>
      <c r="X229" s="486"/>
      <c r="Y229" s="486"/>
      <c r="Z229" s="486"/>
      <c r="AA229" s="486"/>
      <c r="AB229" s="486"/>
      <c r="AC229" s="486"/>
    </row>
    <row r="230" spans="1:29" ht="15" customHeight="1">
      <c r="A230" s="486"/>
      <c r="B230" s="486"/>
      <c r="C230" s="486"/>
      <c r="D230" s="486"/>
      <c r="E230" s="1673"/>
      <c r="F230" s="486"/>
      <c r="G230" s="486"/>
      <c r="H230" s="486"/>
      <c r="I230" s="486"/>
      <c r="J230" s="486"/>
      <c r="K230" s="486"/>
      <c r="L230" s="486"/>
      <c r="M230" s="486"/>
      <c r="N230" s="486"/>
      <c r="O230" s="486"/>
      <c r="P230" s="486"/>
      <c r="Q230" s="486"/>
      <c r="R230" s="486"/>
      <c r="S230" s="486"/>
      <c r="T230" s="486"/>
      <c r="U230" s="486"/>
      <c r="V230" s="486"/>
      <c r="W230" s="486"/>
      <c r="X230" s="486"/>
      <c r="Y230" s="486"/>
      <c r="Z230" s="486"/>
      <c r="AA230" s="486"/>
      <c r="AB230" s="486"/>
      <c r="AC230" s="486"/>
    </row>
    <row r="231" spans="1:29" ht="15" customHeight="1">
      <c r="A231" s="486"/>
      <c r="B231" s="486"/>
      <c r="C231" s="486"/>
      <c r="D231" s="486"/>
      <c r="E231" s="1673"/>
      <c r="F231" s="486"/>
      <c r="G231" s="486"/>
      <c r="H231" s="486"/>
      <c r="I231" s="486"/>
      <c r="J231" s="486"/>
      <c r="K231" s="486"/>
      <c r="L231" s="486"/>
      <c r="M231" s="486"/>
      <c r="N231" s="486"/>
      <c r="O231" s="486"/>
      <c r="P231" s="486"/>
      <c r="Q231" s="486"/>
      <c r="R231" s="486"/>
      <c r="S231" s="486"/>
      <c r="T231" s="486"/>
      <c r="U231" s="486"/>
      <c r="V231" s="486"/>
      <c r="W231" s="486"/>
      <c r="X231" s="486"/>
      <c r="Y231" s="486"/>
      <c r="Z231" s="486"/>
      <c r="AA231" s="486"/>
      <c r="AB231" s="486"/>
      <c r="AC231" s="486"/>
    </row>
    <row r="232" spans="1:29" ht="15" customHeight="1">
      <c r="A232" s="486"/>
      <c r="B232" s="486"/>
      <c r="C232" s="486"/>
      <c r="D232" s="486"/>
      <c r="E232" s="1673"/>
      <c r="F232" s="486"/>
      <c r="G232" s="486"/>
      <c r="H232" s="486"/>
      <c r="I232" s="486"/>
      <c r="J232" s="486"/>
      <c r="K232" s="486"/>
      <c r="L232" s="486"/>
      <c r="M232" s="486"/>
      <c r="N232" s="486"/>
      <c r="O232" s="486"/>
      <c r="P232" s="486"/>
      <c r="Q232" s="486"/>
      <c r="R232" s="486"/>
      <c r="S232" s="486"/>
      <c r="T232" s="486"/>
      <c r="U232" s="486"/>
      <c r="V232" s="486"/>
      <c r="W232" s="486"/>
      <c r="X232" s="486"/>
      <c r="Y232" s="486"/>
      <c r="Z232" s="486"/>
      <c r="AA232" s="486"/>
      <c r="AB232" s="486"/>
      <c r="AC232" s="486"/>
    </row>
    <row r="233" spans="1:29" ht="15" customHeight="1">
      <c r="A233" s="486"/>
      <c r="B233" s="486"/>
      <c r="C233" s="486"/>
      <c r="D233" s="486"/>
      <c r="E233" s="1673"/>
      <c r="F233" s="486"/>
      <c r="G233" s="486"/>
      <c r="H233" s="486"/>
      <c r="I233" s="486"/>
      <c r="J233" s="486"/>
      <c r="K233" s="486"/>
      <c r="L233" s="486"/>
      <c r="M233" s="486"/>
      <c r="N233" s="486"/>
      <c r="O233" s="486"/>
      <c r="P233" s="486"/>
      <c r="Q233" s="486"/>
      <c r="R233" s="486"/>
      <c r="S233" s="486"/>
      <c r="T233" s="486"/>
      <c r="U233" s="486"/>
      <c r="V233" s="486"/>
      <c r="W233" s="486"/>
      <c r="X233" s="486"/>
      <c r="Y233" s="486"/>
      <c r="Z233" s="486"/>
      <c r="AA233" s="486"/>
      <c r="AB233" s="486"/>
      <c r="AC233" s="486"/>
    </row>
    <row r="234" spans="1:29" ht="15" customHeight="1">
      <c r="A234" s="486"/>
      <c r="B234" s="486"/>
      <c r="C234" s="486"/>
      <c r="D234" s="486"/>
      <c r="E234" s="1673"/>
      <c r="F234" s="486"/>
      <c r="G234" s="486"/>
      <c r="H234" s="486"/>
      <c r="I234" s="486"/>
      <c r="J234" s="486"/>
      <c r="K234" s="486"/>
      <c r="L234" s="486"/>
      <c r="M234" s="486"/>
      <c r="N234" s="486"/>
      <c r="O234" s="486"/>
      <c r="P234" s="486"/>
      <c r="Q234" s="486"/>
      <c r="R234" s="486"/>
      <c r="S234" s="486"/>
      <c r="T234" s="486"/>
      <c r="U234" s="486"/>
      <c r="V234" s="486"/>
      <c r="W234" s="486"/>
      <c r="X234" s="486"/>
      <c r="Y234" s="486"/>
      <c r="Z234" s="486"/>
      <c r="AA234" s="486"/>
      <c r="AB234" s="486"/>
      <c r="AC234" s="486"/>
    </row>
    <row r="235" spans="1:29" ht="15" customHeight="1">
      <c r="A235" s="486"/>
      <c r="B235" s="486"/>
      <c r="C235" s="486"/>
      <c r="D235" s="486"/>
      <c r="E235" s="1673"/>
      <c r="F235" s="486"/>
      <c r="G235" s="486"/>
      <c r="H235" s="486"/>
      <c r="I235" s="486"/>
      <c r="J235" s="486"/>
      <c r="K235" s="486"/>
      <c r="L235" s="486"/>
      <c r="M235" s="486"/>
      <c r="N235" s="486"/>
      <c r="O235" s="486"/>
      <c r="P235" s="486"/>
      <c r="Q235" s="486"/>
      <c r="R235" s="486"/>
      <c r="S235" s="486"/>
      <c r="T235" s="486"/>
      <c r="U235" s="486"/>
      <c r="V235" s="486"/>
      <c r="W235" s="486"/>
      <c r="X235" s="486"/>
      <c r="Y235" s="486"/>
      <c r="Z235" s="486"/>
      <c r="AA235" s="486"/>
      <c r="AB235" s="486"/>
      <c r="AC235" s="486"/>
    </row>
    <row r="236" spans="1:29" ht="15" customHeight="1">
      <c r="A236" s="486"/>
      <c r="B236" s="486"/>
      <c r="C236" s="486"/>
      <c r="D236" s="486"/>
      <c r="E236" s="1673"/>
      <c r="F236" s="486"/>
      <c r="G236" s="486"/>
      <c r="H236" s="486"/>
      <c r="I236" s="486"/>
      <c r="J236" s="486"/>
      <c r="K236" s="486"/>
      <c r="L236" s="486"/>
      <c r="M236" s="486"/>
      <c r="N236" s="486"/>
      <c r="O236" s="486"/>
      <c r="P236" s="486"/>
      <c r="Q236" s="486"/>
      <c r="R236" s="486"/>
      <c r="S236" s="486"/>
      <c r="T236" s="486"/>
      <c r="U236" s="486"/>
      <c r="V236" s="486"/>
      <c r="W236" s="486"/>
      <c r="X236" s="486"/>
      <c r="Y236" s="486"/>
      <c r="Z236" s="486"/>
      <c r="AA236" s="486"/>
      <c r="AB236" s="486"/>
      <c r="AC236" s="486"/>
    </row>
    <row r="237" spans="1:29" ht="15" customHeight="1">
      <c r="A237" s="486"/>
      <c r="B237" s="486"/>
      <c r="C237" s="486"/>
      <c r="D237" s="486"/>
      <c r="E237" s="1673"/>
      <c r="F237" s="486"/>
      <c r="G237" s="486"/>
      <c r="H237" s="486"/>
      <c r="I237" s="486"/>
      <c r="J237" s="486"/>
      <c r="K237" s="486"/>
      <c r="L237" s="486"/>
      <c r="M237" s="486"/>
      <c r="N237" s="486"/>
      <c r="O237" s="486"/>
      <c r="P237" s="486"/>
      <c r="Q237" s="486"/>
      <c r="R237" s="486"/>
      <c r="S237" s="486"/>
      <c r="T237" s="486"/>
      <c r="U237" s="486"/>
      <c r="V237" s="486"/>
      <c r="W237" s="486"/>
      <c r="X237" s="486"/>
      <c r="Y237" s="486"/>
      <c r="Z237" s="486"/>
      <c r="AA237" s="486"/>
      <c r="AB237" s="486"/>
      <c r="AC237" s="486"/>
    </row>
    <row r="238" spans="1:29" ht="15" customHeight="1">
      <c r="A238" s="486"/>
      <c r="B238" s="486"/>
      <c r="C238" s="486"/>
      <c r="D238" s="486"/>
      <c r="E238" s="1673"/>
      <c r="F238" s="486"/>
      <c r="G238" s="486"/>
      <c r="H238" s="486"/>
      <c r="I238" s="486"/>
      <c r="J238" s="486"/>
      <c r="K238" s="486"/>
      <c r="L238" s="486"/>
      <c r="M238" s="486"/>
      <c r="N238" s="486"/>
      <c r="O238" s="486"/>
      <c r="P238" s="486"/>
      <c r="Q238" s="486"/>
      <c r="R238" s="486"/>
      <c r="S238" s="486"/>
      <c r="T238" s="486"/>
      <c r="U238" s="486"/>
      <c r="V238" s="486"/>
      <c r="W238" s="486"/>
      <c r="X238" s="486"/>
      <c r="Y238" s="486"/>
      <c r="Z238" s="486"/>
      <c r="AA238" s="486"/>
      <c r="AB238" s="486"/>
      <c r="AC238" s="486"/>
    </row>
    <row r="239" spans="1:29" ht="15" customHeight="1">
      <c r="A239" s="486"/>
      <c r="B239" s="486"/>
      <c r="C239" s="486"/>
      <c r="D239" s="486"/>
      <c r="E239" s="1673"/>
      <c r="F239" s="486"/>
      <c r="G239" s="486"/>
      <c r="H239" s="486"/>
      <c r="I239" s="486"/>
      <c r="J239" s="486"/>
      <c r="K239" s="486"/>
      <c r="L239" s="486"/>
      <c r="M239" s="486"/>
      <c r="N239" s="486"/>
      <c r="O239" s="486"/>
      <c r="P239" s="486"/>
      <c r="Q239" s="486"/>
      <c r="R239" s="486"/>
      <c r="S239" s="486"/>
      <c r="T239" s="486"/>
      <c r="U239" s="486"/>
      <c r="V239" s="486"/>
      <c r="W239" s="486"/>
      <c r="X239" s="486"/>
      <c r="Y239" s="486"/>
      <c r="Z239" s="486"/>
      <c r="AA239" s="486"/>
      <c r="AB239" s="486"/>
      <c r="AC239" s="486"/>
    </row>
    <row r="240" spans="1:29" ht="15" customHeight="1">
      <c r="A240" s="486"/>
      <c r="B240" s="486"/>
      <c r="C240" s="486"/>
      <c r="D240" s="486"/>
      <c r="E240" s="1673"/>
      <c r="F240" s="486"/>
      <c r="G240" s="486"/>
      <c r="H240" s="486"/>
      <c r="I240" s="486"/>
      <c r="J240" s="486"/>
      <c r="K240" s="486"/>
      <c r="L240" s="486"/>
      <c r="M240" s="486"/>
      <c r="N240" s="486"/>
      <c r="O240" s="486"/>
      <c r="P240" s="486"/>
      <c r="Q240" s="486"/>
      <c r="R240" s="486"/>
      <c r="S240" s="486"/>
      <c r="T240" s="486"/>
      <c r="U240" s="486"/>
      <c r="V240" s="486"/>
      <c r="W240" s="486"/>
      <c r="X240" s="486"/>
      <c r="Y240" s="486"/>
      <c r="Z240" s="486"/>
      <c r="AA240" s="486"/>
      <c r="AB240" s="486"/>
      <c r="AC240" s="486"/>
    </row>
    <row r="241" spans="1:29" ht="15" customHeight="1">
      <c r="A241" s="486"/>
      <c r="B241" s="486"/>
      <c r="C241" s="486"/>
      <c r="D241" s="486"/>
      <c r="E241" s="1673"/>
      <c r="F241" s="486"/>
      <c r="G241" s="486"/>
      <c r="H241" s="486"/>
      <c r="I241" s="486"/>
      <c r="J241" s="486"/>
      <c r="K241" s="486"/>
      <c r="L241" s="486"/>
      <c r="M241" s="486"/>
      <c r="N241" s="486"/>
      <c r="O241" s="486"/>
      <c r="P241" s="486"/>
      <c r="Q241" s="486"/>
      <c r="R241" s="486"/>
      <c r="S241" s="486"/>
      <c r="T241" s="486"/>
      <c r="U241" s="486"/>
      <c r="V241" s="486"/>
      <c r="W241" s="486"/>
      <c r="X241" s="486"/>
      <c r="Y241" s="486"/>
      <c r="Z241" s="486"/>
      <c r="AA241" s="486"/>
      <c r="AB241" s="486"/>
      <c r="AC241" s="486"/>
    </row>
    <row r="242" spans="1:29" ht="15" customHeight="1">
      <c r="A242" s="486"/>
      <c r="B242" s="486"/>
      <c r="C242" s="486"/>
      <c r="D242" s="486"/>
      <c r="E242" s="1673"/>
      <c r="F242" s="486"/>
      <c r="G242" s="486"/>
      <c r="H242" s="486"/>
      <c r="I242" s="486"/>
      <c r="J242" s="486"/>
      <c r="K242" s="486"/>
      <c r="L242" s="486"/>
      <c r="M242" s="486"/>
      <c r="N242" s="486"/>
      <c r="O242" s="486"/>
      <c r="P242" s="486"/>
      <c r="Q242" s="486"/>
      <c r="R242" s="486"/>
      <c r="S242" s="486"/>
      <c r="T242" s="486"/>
      <c r="U242" s="486"/>
      <c r="V242" s="486"/>
      <c r="W242" s="486"/>
      <c r="X242" s="486"/>
      <c r="Y242" s="486"/>
      <c r="Z242" s="486"/>
      <c r="AA242" s="486"/>
      <c r="AB242" s="486"/>
      <c r="AC242" s="486"/>
    </row>
    <row r="243" spans="1:29" ht="15" customHeight="1">
      <c r="A243" s="486"/>
      <c r="B243" s="486"/>
      <c r="C243" s="486"/>
      <c r="D243" s="486"/>
      <c r="E243" s="1673"/>
      <c r="F243" s="486"/>
      <c r="G243" s="486"/>
      <c r="H243" s="486"/>
      <c r="I243" s="486"/>
      <c r="J243" s="486"/>
      <c r="K243" s="486"/>
      <c r="L243" s="486"/>
      <c r="M243" s="486"/>
      <c r="N243" s="486"/>
      <c r="O243" s="486"/>
      <c r="P243" s="486"/>
      <c r="Q243" s="486"/>
      <c r="R243" s="486"/>
      <c r="S243" s="486"/>
      <c r="T243" s="486"/>
      <c r="U243" s="486"/>
      <c r="V243" s="486"/>
      <c r="W243" s="486"/>
      <c r="X243" s="486"/>
      <c r="Y243" s="486"/>
      <c r="Z243" s="486"/>
      <c r="AA243" s="486"/>
      <c r="AB243" s="486"/>
      <c r="AC243" s="486"/>
    </row>
    <row r="244" spans="1:29" ht="15" customHeight="1">
      <c r="A244" s="486"/>
      <c r="B244" s="486"/>
      <c r="C244" s="486"/>
      <c r="D244" s="486"/>
      <c r="E244" s="1673"/>
      <c r="F244" s="486"/>
      <c r="G244" s="486"/>
      <c r="H244" s="486"/>
      <c r="I244" s="486"/>
      <c r="J244" s="486"/>
      <c r="K244" s="486"/>
      <c r="L244" s="486"/>
      <c r="M244" s="486"/>
      <c r="N244" s="486"/>
      <c r="O244" s="486"/>
      <c r="P244" s="486"/>
      <c r="Q244" s="486"/>
      <c r="R244" s="486"/>
      <c r="S244" s="486"/>
      <c r="T244" s="486"/>
      <c r="U244" s="486"/>
      <c r="V244" s="486"/>
      <c r="W244" s="486"/>
      <c r="X244" s="486"/>
      <c r="Y244" s="486"/>
      <c r="Z244" s="486"/>
      <c r="AA244" s="486"/>
      <c r="AB244" s="486"/>
      <c r="AC244" s="486"/>
    </row>
    <row r="245" spans="1:29" ht="15" customHeight="1">
      <c r="A245" s="486"/>
      <c r="B245" s="486"/>
      <c r="C245" s="486"/>
      <c r="D245" s="486"/>
      <c r="E245" s="1673"/>
      <c r="F245" s="486"/>
      <c r="G245" s="486"/>
      <c r="H245" s="486"/>
      <c r="I245" s="486"/>
      <c r="J245" s="486"/>
      <c r="K245" s="486"/>
      <c r="L245" s="486"/>
      <c r="M245" s="486"/>
      <c r="N245" s="486"/>
      <c r="O245" s="486"/>
      <c r="P245" s="486"/>
      <c r="Q245" s="486"/>
      <c r="R245" s="486"/>
      <c r="S245" s="486"/>
      <c r="T245" s="486"/>
      <c r="U245" s="486"/>
      <c r="V245" s="486"/>
      <c r="W245" s="486"/>
      <c r="X245" s="486"/>
      <c r="Y245" s="486"/>
      <c r="Z245" s="486"/>
      <c r="AA245" s="486"/>
      <c r="AB245" s="486"/>
      <c r="AC245" s="486"/>
    </row>
    <row r="246" spans="1:29" ht="15" customHeight="1">
      <c r="A246" s="486"/>
      <c r="B246" s="486"/>
      <c r="C246" s="486"/>
      <c r="D246" s="486"/>
      <c r="E246" s="1673"/>
      <c r="F246" s="486"/>
      <c r="G246" s="486"/>
      <c r="H246" s="486"/>
      <c r="I246" s="486"/>
      <c r="J246" s="486"/>
      <c r="K246" s="486"/>
      <c r="L246" s="486"/>
      <c r="M246" s="486"/>
      <c r="N246" s="486"/>
      <c r="O246" s="486"/>
      <c r="P246" s="486"/>
      <c r="Q246" s="486"/>
      <c r="R246" s="486"/>
      <c r="S246" s="486"/>
      <c r="T246" s="486"/>
      <c r="U246" s="486"/>
      <c r="V246" s="486"/>
      <c r="W246" s="486"/>
      <c r="X246" s="486"/>
      <c r="Y246" s="486"/>
      <c r="Z246" s="486"/>
      <c r="AA246" s="486"/>
      <c r="AB246" s="486"/>
      <c r="AC246" s="486"/>
    </row>
    <row r="247" spans="1:29" ht="15" customHeight="1">
      <c r="A247" s="486"/>
      <c r="B247" s="486"/>
      <c r="C247" s="486"/>
      <c r="D247" s="486"/>
      <c r="E247" s="1673"/>
      <c r="F247" s="486"/>
      <c r="G247" s="486"/>
      <c r="H247" s="486"/>
      <c r="I247" s="486"/>
      <c r="J247" s="486"/>
      <c r="K247" s="486"/>
      <c r="L247" s="486"/>
      <c r="M247" s="486"/>
      <c r="N247" s="486"/>
      <c r="O247" s="486"/>
      <c r="P247" s="486"/>
      <c r="Q247" s="486"/>
      <c r="R247" s="486"/>
      <c r="S247" s="486"/>
      <c r="T247" s="486"/>
      <c r="U247" s="486"/>
      <c r="V247" s="486"/>
      <c r="W247" s="486"/>
      <c r="X247" s="486"/>
      <c r="Y247" s="486"/>
      <c r="Z247" s="486"/>
      <c r="AA247" s="486"/>
      <c r="AB247" s="486"/>
      <c r="AC247" s="486"/>
    </row>
    <row r="248" spans="1:29" ht="15" customHeight="1">
      <c r="A248" s="486"/>
      <c r="B248" s="486"/>
      <c r="C248" s="486"/>
      <c r="D248" s="486"/>
      <c r="E248" s="1673"/>
      <c r="F248" s="486"/>
      <c r="G248" s="486"/>
      <c r="H248" s="486"/>
      <c r="I248" s="486"/>
      <c r="J248" s="486"/>
      <c r="K248" s="486"/>
      <c r="L248" s="486"/>
      <c r="M248" s="486"/>
      <c r="N248" s="486"/>
      <c r="O248" s="486"/>
      <c r="P248" s="486"/>
      <c r="Q248" s="486"/>
      <c r="R248" s="486"/>
      <c r="S248" s="486"/>
      <c r="T248" s="486"/>
      <c r="U248" s="486"/>
      <c r="V248" s="486"/>
      <c r="W248" s="486"/>
      <c r="X248" s="486"/>
      <c r="Y248" s="486"/>
      <c r="Z248" s="486"/>
      <c r="AA248" s="486"/>
      <c r="AB248" s="486"/>
      <c r="AC248" s="486"/>
    </row>
    <row r="249" spans="1:29" ht="15" customHeight="1">
      <c r="A249" s="486"/>
      <c r="B249" s="486"/>
      <c r="C249" s="486"/>
      <c r="D249" s="486"/>
      <c r="E249" s="1673"/>
      <c r="F249" s="486"/>
      <c r="G249" s="486"/>
      <c r="H249" s="486"/>
      <c r="I249" s="486"/>
      <c r="J249" s="486"/>
      <c r="K249" s="486"/>
      <c r="L249" s="486"/>
      <c r="M249" s="486"/>
      <c r="N249" s="486"/>
      <c r="O249" s="486"/>
      <c r="P249" s="486"/>
      <c r="Q249" s="486"/>
      <c r="R249" s="486"/>
      <c r="S249" s="486"/>
      <c r="T249" s="486"/>
      <c r="U249" s="486"/>
      <c r="V249" s="486"/>
      <c r="W249" s="486"/>
      <c r="X249" s="486"/>
      <c r="Y249" s="486"/>
      <c r="Z249" s="486"/>
      <c r="AA249" s="486"/>
      <c r="AB249" s="486"/>
      <c r="AC249" s="486"/>
    </row>
    <row r="250" spans="1:29" ht="15" customHeight="1">
      <c r="A250" s="486"/>
      <c r="B250" s="486"/>
      <c r="C250" s="486"/>
      <c r="D250" s="486"/>
      <c r="E250" s="1673"/>
      <c r="F250" s="486"/>
      <c r="G250" s="486"/>
      <c r="H250" s="486"/>
      <c r="I250" s="486"/>
      <c r="J250" s="486"/>
      <c r="K250" s="486"/>
      <c r="L250" s="486"/>
      <c r="M250" s="486"/>
      <c r="N250" s="486"/>
      <c r="O250" s="486"/>
      <c r="P250" s="486"/>
      <c r="Q250" s="486"/>
      <c r="R250" s="486"/>
      <c r="S250" s="486"/>
      <c r="T250" s="486"/>
      <c r="U250" s="486"/>
      <c r="V250" s="486"/>
      <c r="W250" s="486"/>
      <c r="X250" s="486"/>
      <c r="Y250" s="486"/>
      <c r="Z250" s="486"/>
      <c r="AA250" s="486"/>
      <c r="AB250" s="486"/>
      <c r="AC250" s="486"/>
    </row>
    <row r="251" spans="1:29" ht="15" customHeight="1">
      <c r="A251" s="486"/>
      <c r="B251" s="486"/>
      <c r="C251" s="486"/>
      <c r="D251" s="486"/>
      <c r="E251" s="1673"/>
      <c r="F251" s="486"/>
      <c r="G251" s="486"/>
      <c r="H251" s="486"/>
      <c r="I251" s="486"/>
      <c r="J251" s="486"/>
      <c r="K251" s="486"/>
      <c r="L251" s="486"/>
      <c r="M251" s="486"/>
      <c r="N251" s="486"/>
      <c r="O251" s="486"/>
      <c r="P251" s="486"/>
      <c r="Q251" s="486"/>
      <c r="R251" s="486"/>
      <c r="S251" s="486"/>
      <c r="T251" s="486"/>
      <c r="U251" s="486"/>
      <c r="V251" s="486"/>
      <c r="W251" s="486"/>
      <c r="X251" s="486"/>
      <c r="Y251" s="486"/>
      <c r="Z251" s="486"/>
      <c r="AA251" s="486"/>
      <c r="AB251" s="486"/>
      <c r="AC251" s="486"/>
    </row>
    <row r="252" spans="1:29" ht="15" customHeight="1">
      <c r="A252" s="486"/>
      <c r="B252" s="486"/>
      <c r="C252" s="486"/>
      <c r="D252" s="486"/>
      <c r="E252" s="1673"/>
      <c r="F252" s="486"/>
      <c r="G252" s="486"/>
      <c r="H252" s="486"/>
      <c r="I252" s="486"/>
      <c r="J252" s="486"/>
      <c r="K252" s="486"/>
      <c r="L252" s="486"/>
      <c r="M252" s="486"/>
      <c r="N252" s="486"/>
      <c r="O252" s="486"/>
      <c r="P252" s="486"/>
      <c r="Q252" s="486"/>
      <c r="R252" s="486"/>
      <c r="S252" s="486"/>
      <c r="T252" s="486"/>
      <c r="U252" s="486"/>
      <c r="V252" s="486"/>
      <c r="W252" s="486"/>
      <c r="X252" s="486"/>
      <c r="Y252" s="486"/>
      <c r="Z252" s="486"/>
      <c r="AA252" s="486"/>
      <c r="AB252" s="486"/>
      <c r="AC252" s="486"/>
    </row>
    <row r="253" spans="1:29" ht="15" customHeight="1">
      <c r="A253" s="486"/>
      <c r="B253" s="486"/>
      <c r="C253" s="486"/>
      <c r="D253" s="486"/>
      <c r="E253" s="1673"/>
      <c r="F253" s="486"/>
      <c r="G253" s="486"/>
      <c r="H253" s="486"/>
      <c r="I253" s="486"/>
      <c r="J253" s="486"/>
      <c r="K253" s="486"/>
      <c r="L253" s="486"/>
      <c r="M253" s="486"/>
      <c r="N253" s="486"/>
      <c r="O253" s="486"/>
      <c r="P253" s="486"/>
      <c r="Q253" s="486"/>
      <c r="R253" s="486"/>
      <c r="S253" s="486"/>
      <c r="T253" s="486"/>
      <c r="U253" s="486"/>
      <c r="V253" s="486"/>
      <c r="W253" s="486"/>
      <c r="X253" s="486"/>
      <c r="Y253" s="486"/>
      <c r="Z253" s="486"/>
      <c r="AA253" s="486"/>
      <c r="AB253" s="486"/>
      <c r="AC253" s="486"/>
    </row>
    <row r="254" spans="1:29" ht="15" customHeight="1">
      <c r="A254" s="486"/>
      <c r="B254" s="486"/>
      <c r="C254" s="486"/>
      <c r="D254" s="486"/>
      <c r="E254" s="1673"/>
      <c r="F254" s="486"/>
      <c r="G254" s="486"/>
      <c r="H254" s="486"/>
      <c r="I254" s="486"/>
      <c r="J254" s="486"/>
      <c r="K254" s="486"/>
      <c r="L254" s="486"/>
      <c r="M254" s="486"/>
      <c r="N254" s="486"/>
      <c r="O254" s="486"/>
      <c r="P254" s="486"/>
      <c r="Q254" s="486"/>
      <c r="R254" s="486"/>
      <c r="S254" s="486"/>
      <c r="T254" s="486"/>
      <c r="U254" s="486"/>
      <c r="V254" s="486"/>
      <c r="W254" s="486"/>
      <c r="X254" s="486"/>
      <c r="Y254" s="486"/>
      <c r="Z254" s="486"/>
      <c r="AA254" s="486"/>
      <c r="AB254" s="486"/>
      <c r="AC254" s="486"/>
    </row>
    <row r="255" spans="1:29" ht="15" customHeight="1">
      <c r="A255" s="486"/>
      <c r="B255" s="486"/>
      <c r="C255" s="486"/>
      <c r="D255" s="486"/>
      <c r="E255" s="1673"/>
      <c r="F255" s="486"/>
      <c r="G255" s="486"/>
      <c r="H255" s="486"/>
      <c r="I255" s="486"/>
      <c r="J255" s="486"/>
      <c r="K255" s="486"/>
      <c r="L255" s="486"/>
      <c r="M255" s="486"/>
      <c r="N255" s="486"/>
      <c r="O255" s="486"/>
      <c r="P255" s="486"/>
      <c r="Q255" s="486"/>
      <c r="R255" s="486"/>
      <c r="S255" s="486"/>
      <c r="T255" s="486"/>
      <c r="U255" s="486"/>
      <c r="V255" s="486"/>
      <c r="W255" s="486"/>
      <c r="X255" s="486"/>
      <c r="Y255" s="486"/>
      <c r="Z255" s="486"/>
      <c r="AA255" s="486"/>
      <c r="AB255" s="486"/>
      <c r="AC255" s="486"/>
    </row>
    <row r="256" spans="1:29" ht="15" customHeight="1">
      <c r="A256" s="486"/>
      <c r="B256" s="486"/>
      <c r="C256" s="486"/>
      <c r="D256" s="486"/>
      <c r="E256" s="1673"/>
      <c r="F256" s="486"/>
      <c r="G256" s="486"/>
      <c r="H256" s="486"/>
      <c r="I256" s="486"/>
      <c r="J256" s="486"/>
      <c r="K256" s="486"/>
      <c r="L256" s="486"/>
      <c r="M256" s="486"/>
      <c r="N256" s="486"/>
      <c r="O256" s="486"/>
      <c r="P256" s="486"/>
      <c r="Q256" s="486"/>
      <c r="R256" s="486"/>
      <c r="S256" s="486"/>
      <c r="T256" s="486"/>
      <c r="U256" s="486"/>
      <c r="V256" s="486"/>
      <c r="W256" s="486"/>
      <c r="X256" s="486"/>
      <c r="Y256" s="486"/>
      <c r="Z256" s="486"/>
      <c r="AA256" s="486"/>
      <c r="AB256" s="486"/>
      <c r="AC256" s="486"/>
    </row>
    <row r="257" spans="1:29" ht="15" customHeight="1">
      <c r="A257" s="486"/>
      <c r="B257" s="486"/>
      <c r="C257" s="486"/>
      <c r="D257" s="486"/>
      <c r="E257" s="1673"/>
      <c r="F257" s="486"/>
      <c r="G257" s="486"/>
      <c r="H257" s="486"/>
      <c r="I257" s="486"/>
      <c r="J257" s="486"/>
      <c r="K257" s="486"/>
      <c r="L257" s="486"/>
      <c r="M257" s="486"/>
      <c r="N257" s="486"/>
      <c r="O257" s="486"/>
      <c r="P257" s="486"/>
      <c r="Q257" s="486"/>
      <c r="R257" s="486"/>
      <c r="S257" s="486"/>
      <c r="T257" s="486"/>
      <c r="U257" s="486"/>
      <c r="V257" s="486"/>
      <c r="W257" s="486"/>
      <c r="X257" s="486"/>
      <c r="Y257" s="486"/>
      <c r="Z257" s="486"/>
      <c r="AA257" s="486"/>
      <c r="AB257" s="486"/>
      <c r="AC257" s="486"/>
    </row>
    <row r="258" spans="1:29" ht="15" customHeight="1">
      <c r="A258" s="486"/>
      <c r="B258" s="486"/>
      <c r="C258" s="486"/>
      <c r="D258" s="486"/>
      <c r="E258" s="1673"/>
      <c r="F258" s="486"/>
      <c r="G258" s="486"/>
      <c r="H258" s="486"/>
      <c r="I258" s="486"/>
      <c r="J258" s="486"/>
      <c r="K258" s="486"/>
      <c r="L258" s="486"/>
      <c r="M258" s="486"/>
      <c r="N258" s="486"/>
      <c r="O258" s="486"/>
      <c r="P258" s="486"/>
      <c r="Q258" s="486"/>
      <c r="R258" s="486"/>
      <c r="S258" s="486"/>
      <c r="T258" s="486"/>
      <c r="U258" s="486"/>
      <c r="V258" s="486"/>
      <c r="W258" s="486"/>
      <c r="X258" s="486"/>
      <c r="Y258" s="486"/>
      <c r="Z258" s="486"/>
      <c r="AA258" s="486"/>
      <c r="AB258" s="486"/>
      <c r="AC258" s="486"/>
    </row>
    <row r="259" spans="1:29" ht="15" customHeight="1">
      <c r="A259" s="486"/>
      <c r="B259" s="486"/>
      <c r="C259" s="486"/>
      <c r="D259" s="486"/>
      <c r="E259" s="1673"/>
      <c r="F259" s="486"/>
      <c r="G259" s="486"/>
      <c r="H259" s="486"/>
      <c r="I259" s="486"/>
      <c r="J259" s="486"/>
      <c r="K259" s="486"/>
      <c r="L259" s="486"/>
      <c r="M259" s="486"/>
      <c r="N259" s="486"/>
      <c r="O259" s="486"/>
      <c r="P259" s="486"/>
      <c r="Q259" s="486"/>
      <c r="R259" s="486"/>
      <c r="S259" s="486"/>
      <c r="T259" s="486"/>
      <c r="U259" s="486"/>
      <c r="V259" s="486"/>
      <c r="W259" s="486"/>
      <c r="X259" s="486"/>
      <c r="Y259" s="486"/>
      <c r="Z259" s="486"/>
      <c r="AA259" s="486"/>
      <c r="AB259" s="486"/>
      <c r="AC259" s="486"/>
    </row>
    <row r="260" spans="1:29" ht="15" customHeight="1">
      <c r="A260" s="486"/>
      <c r="B260" s="486"/>
      <c r="C260" s="486"/>
      <c r="D260" s="486"/>
      <c r="E260" s="1673"/>
      <c r="F260" s="486"/>
      <c r="G260" s="486"/>
      <c r="H260" s="486"/>
      <c r="I260" s="486"/>
      <c r="J260" s="486"/>
      <c r="K260" s="486"/>
      <c r="L260" s="486"/>
      <c r="M260" s="486"/>
      <c r="N260" s="486"/>
      <c r="O260" s="486"/>
      <c r="P260" s="486"/>
      <c r="Q260" s="486"/>
      <c r="R260" s="486"/>
      <c r="S260" s="486"/>
      <c r="T260" s="486"/>
      <c r="U260" s="486"/>
      <c r="V260" s="486"/>
      <c r="W260" s="486"/>
      <c r="X260" s="486"/>
      <c r="Y260" s="486"/>
      <c r="Z260" s="486"/>
      <c r="AA260" s="486"/>
      <c r="AB260" s="486"/>
      <c r="AC260" s="486"/>
    </row>
    <row r="261" spans="1:29" ht="15" customHeight="1">
      <c r="A261" s="486"/>
      <c r="B261" s="486"/>
      <c r="C261" s="486"/>
      <c r="D261" s="486"/>
      <c r="E261" s="1673"/>
      <c r="F261" s="486"/>
      <c r="G261" s="486"/>
      <c r="H261" s="486"/>
      <c r="I261" s="486"/>
      <c r="J261" s="486"/>
      <c r="K261" s="486"/>
      <c r="L261" s="486"/>
      <c r="M261" s="486"/>
      <c r="N261" s="486"/>
      <c r="O261" s="486"/>
      <c r="P261" s="486"/>
      <c r="Q261" s="486"/>
      <c r="R261" s="486"/>
      <c r="S261" s="486"/>
      <c r="T261" s="486"/>
      <c r="U261" s="486"/>
      <c r="V261" s="486"/>
      <c r="W261" s="486"/>
      <c r="X261" s="486"/>
      <c r="Y261" s="486"/>
      <c r="Z261" s="486"/>
      <c r="AA261" s="486"/>
      <c r="AB261" s="486"/>
      <c r="AC261" s="486"/>
    </row>
    <row r="262" spans="1:29" ht="15" customHeight="1">
      <c r="A262" s="486"/>
      <c r="B262" s="486"/>
      <c r="C262" s="486"/>
      <c r="D262" s="486"/>
      <c r="E262" s="1673"/>
      <c r="F262" s="486"/>
      <c r="G262" s="486"/>
      <c r="H262" s="486"/>
      <c r="I262" s="486"/>
      <c r="J262" s="486"/>
      <c r="K262" s="486"/>
      <c r="L262" s="486"/>
      <c r="M262" s="486"/>
      <c r="N262" s="486"/>
      <c r="O262" s="486"/>
      <c r="P262" s="486"/>
      <c r="Q262" s="486"/>
      <c r="R262" s="486"/>
      <c r="S262" s="486"/>
      <c r="T262" s="486"/>
      <c r="U262" s="486"/>
      <c r="V262" s="486"/>
      <c r="W262" s="486"/>
      <c r="X262" s="486"/>
      <c r="Y262" s="486"/>
      <c r="Z262" s="486"/>
      <c r="AA262" s="486"/>
      <c r="AB262" s="486"/>
      <c r="AC262" s="486"/>
    </row>
    <row r="263" spans="1:29" ht="15" customHeight="1">
      <c r="A263" s="486"/>
      <c r="B263" s="486"/>
      <c r="C263" s="486"/>
      <c r="D263" s="486"/>
      <c r="E263" s="1673"/>
      <c r="F263" s="486"/>
      <c r="G263" s="486"/>
      <c r="H263" s="486"/>
      <c r="I263" s="486"/>
      <c r="J263" s="486"/>
      <c r="K263" s="486"/>
      <c r="L263" s="486"/>
      <c r="M263" s="486"/>
      <c r="N263" s="486"/>
      <c r="O263" s="486"/>
      <c r="P263" s="486"/>
      <c r="Q263" s="486"/>
      <c r="R263" s="486"/>
      <c r="S263" s="486"/>
      <c r="T263" s="486"/>
      <c r="U263" s="486"/>
      <c r="V263" s="486"/>
      <c r="W263" s="486"/>
      <c r="X263" s="486"/>
      <c r="Y263" s="486"/>
      <c r="Z263" s="486"/>
      <c r="AA263" s="486"/>
      <c r="AB263" s="486"/>
      <c r="AC263" s="486"/>
    </row>
    <row r="264" spans="1:29" ht="15" customHeight="1">
      <c r="A264" s="486"/>
      <c r="B264" s="486"/>
      <c r="C264" s="486"/>
      <c r="D264" s="486"/>
      <c r="E264" s="1673"/>
      <c r="F264" s="486"/>
      <c r="G264" s="486"/>
      <c r="H264" s="486"/>
      <c r="I264" s="486"/>
      <c r="J264" s="486"/>
      <c r="K264" s="486"/>
      <c r="L264" s="486"/>
      <c r="M264" s="486"/>
      <c r="N264" s="486"/>
      <c r="O264" s="486"/>
      <c r="P264" s="486"/>
      <c r="Q264" s="486"/>
      <c r="R264" s="486"/>
      <c r="S264" s="486"/>
      <c r="T264" s="486"/>
      <c r="U264" s="486"/>
      <c r="V264" s="486"/>
      <c r="W264" s="486"/>
      <c r="X264" s="486"/>
      <c r="Y264" s="486"/>
      <c r="Z264" s="486"/>
      <c r="AA264" s="486"/>
      <c r="AB264" s="486"/>
      <c r="AC264" s="486"/>
    </row>
    <row r="265" spans="1:29" ht="15" customHeight="1">
      <c r="A265" s="486"/>
      <c r="B265" s="486"/>
      <c r="C265" s="486"/>
      <c r="D265" s="486"/>
      <c r="E265" s="1673"/>
      <c r="F265" s="486"/>
      <c r="G265" s="486"/>
      <c r="H265" s="486"/>
      <c r="I265" s="486"/>
      <c r="J265" s="486"/>
      <c r="K265" s="486"/>
      <c r="L265" s="486"/>
      <c r="M265" s="486"/>
      <c r="N265" s="486"/>
      <c r="O265" s="486"/>
      <c r="P265" s="486"/>
      <c r="Q265" s="486"/>
      <c r="R265" s="486"/>
      <c r="S265" s="486"/>
      <c r="T265" s="486"/>
      <c r="U265" s="486"/>
      <c r="V265" s="486"/>
      <c r="W265" s="486"/>
      <c r="X265" s="486"/>
      <c r="Y265" s="486"/>
      <c r="Z265" s="486"/>
      <c r="AA265" s="486"/>
      <c r="AB265" s="486"/>
      <c r="AC265" s="486"/>
    </row>
    <row r="266" spans="1:29" ht="15" customHeight="1">
      <c r="A266" s="486"/>
      <c r="B266" s="486"/>
      <c r="C266" s="486"/>
      <c r="D266" s="486"/>
      <c r="E266" s="1673"/>
      <c r="F266" s="486"/>
      <c r="G266" s="486"/>
      <c r="H266" s="486"/>
      <c r="I266" s="486"/>
      <c r="J266" s="486"/>
      <c r="K266" s="486"/>
      <c r="L266" s="486"/>
      <c r="M266" s="486"/>
      <c r="N266" s="486"/>
      <c r="O266" s="486"/>
      <c r="P266" s="486"/>
      <c r="Q266" s="486"/>
      <c r="R266" s="486"/>
      <c r="S266" s="486"/>
      <c r="T266" s="486"/>
      <c r="U266" s="486"/>
      <c r="V266" s="486"/>
      <c r="W266" s="486"/>
      <c r="X266" s="486"/>
      <c r="Y266" s="486"/>
      <c r="Z266" s="486"/>
      <c r="AA266" s="486"/>
      <c r="AB266" s="486"/>
      <c r="AC266" s="486"/>
    </row>
    <row r="267" spans="1:29" ht="15" customHeight="1">
      <c r="A267" s="486"/>
      <c r="B267" s="486"/>
      <c r="C267" s="486"/>
      <c r="D267" s="486"/>
      <c r="E267" s="1673"/>
      <c r="F267" s="486"/>
      <c r="G267" s="486"/>
      <c r="H267" s="486"/>
      <c r="I267" s="486"/>
      <c r="J267" s="486"/>
      <c r="K267" s="486"/>
      <c r="L267" s="486"/>
      <c r="M267" s="486"/>
      <c r="N267" s="486"/>
      <c r="O267" s="486"/>
      <c r="P267" s="486"/>
      <c r="Q267" s="486"/>
      <c r="R267" s="486"/>
      <c r="S267" s="486"/>
      <c r="T267" s="486"/>
      <c r="U267" s="486"/>
      <c r="V267" s="486"/>
      <c r="W267" s="486"/>
      <c r="X267" s="486"/>
      <c r="Y267" s="486"/>
      <c r="Z267" s="486"/>
      <c r="AA267" s="486"/>
      <c r="AB267" s="486"/>
      <c r="AC267" s="486"/>
    </row>
    <row r="268" spans="1:29" ht="15" customHeight="1">
      <c r="A268" s="486"/>
      <c r="B268" s="486"/>
      <c r="C268" s="486"/>
      <c r="D268" s="486"/>
      <c r="E268" s="1673"/>
      <c r="F268" s="486"/>
      <c r="G268" s="486"/>
      <c r="H268" s="486"/>
      <c r="I268" s="486"/>
      <c r="J268" s="486"/>
      <c r="K268" s="486"/>
      <c r="L268" s="486"/>
      <c r="M268" s="486"/>
      <c r="N268" s="486"/>
      <c r="O268" s="486"/>
      <c r="P268" s="486"/>
      <c r="Q268" s="486"/>
      <c r="R268" s="486"/>
      <c r="S268" s="486"/>
      <c r="T268" s="486"/>
      <c r="U268" s="486"/>
      <c r="V268" s="486"/>
      <c r="W268" s="486"/>
      <c r="X268" s="486"/>
      <c r="Y268" s="486"/>
      <c r="Z268" s="486"/>
      <c r="AA268" s="486"/>
      <c r="AB268" s="486"/>
      <c r="AC268" s="486"/>
    </row>
    <row r="269" spans="1:29" ht="15" customHeight="1">
      <c r="A269" s="486"/>
      <c r="B269" s="486"/>
      <c r="C269" s="486"/>
      <c r="D269" s="486"/>
      <c r="E269" s="1673"/>
      <c r="F269" s="486"/>
      <c r="G269" s="486"/>
      <c r="H269" s="486"/>
      <c r="I269" s="486"/>
      <c r="J269" s="486"/>
      <c r="K269" s="486"/>
      <c r="L269" s="486"/>
      <c r="M269" s="486"/>
      <c r="N269" s="486"/>
      <c r="O269" s="486"/>
      <c r="P269" s="486"/>
      <c r="Q269" s="486"/>
      <c r="R269" s="486"/>
      <c r="S269" s="486"/>
      <c r="T269" s="486"/>
      <c r="U269" s="486"/>
      <c r="V269" s="486"/>
      <c r="W269" s="486"/>
      <c r="X269" s="486"/>
      <c r="Y269" s="486"/>
      <c r="Z269" s="486"/>
      <c r="AA269" s="486"/>
      <c r="AB269" s="486"/>
      <c r="AC269" s="486"/>
    </row>
    <row r="270" spans="1:29" ht="15" customHeight="1">
      <c r="A270" s="486"/>
      <c r="B270" s="486"/>
      <c r="C270" s="486"/>
      <c r="D270" s="486"/>
      <c r="E270" s="1673"/>
      <c r="F270" s="486"/>
      <c r="G270" s="486"/>
      <c r="H270" s="486"/>
      <c r="I270" s="486"/>
      <c r="J270" s="486"/>
      <c r="K270" s="486"/>
      <c r="L270" s="486"/>
      <c r="M270" s="486"/>
      <c r="N270" s="486"/>
      <c r="O270" s="486"/>
      <c r="P270" s="486"/>
      <c r="Q270" s="486"/>
      <c r="R270" s="486"/>
      <c r="S270" s="486"/>
      <c r="T270" s="486"/>
      <c r="U270" s="486"/>
      <c r="V270" s="486"/>
      <c r="W270" s="486"/>
      <c r="X270" s="486"/>
      <c r="Y270" s="486"/>
      <c r="Z270" s="486"/>
      <c r="AA270" s="486"/>
      <c r="AB270" s="486"/>
      <c r="AC270" s="486"/>
    </row>
    <row r="271" spans="1:29" ht="15" customHeight="1">
      <c r="A271" s="486"/>
      <c r="B271" s="486"/>
      <c r="C271" s="486"/>
      <c r="D271" s="486"/>
      <c r="E271" s="1673"/>
      <c r="F271" s="486"/>
      <c r="G271" s="486"/>
      <c r="H271" s="486"/>
      <c r="I271" s="486"/>
      <c r="J271" s="486"/>
      <c r="K271" s="486"/>
      <c r="L271" s="486"/>
      <c r="M271" s="486"/>
      <c r="N271" s="486"/>
      <c r="O271" s="486"/>
      <c r="P271" s="486"/>
      <c r="Q271" s="486"/>
      <c r="R271" s="486"/>
      <c r="S271" s="486"/>
      <c r="T271" s="486"/>
      <c r="U271" s="486"/>
      <c r="V271" s="486"/>
      <c r="W271" s="486"/>
      <c r="X271" s="486"/>
      <c r="Y271" s="486"/>
      <c r="Z271" s="486"/>
      <c r="AA271" s="486"/>
      <c r="AB271" s="486"/>
      <c r="AC271" s="486"/>
    </row>
    <row r="272" spans="1:29" ht="15" customHeight="1">
      <c r="A272" s="486"/>
      <c r="B272" s="486"/>
      <c r="C272" s="486"/>
      <c r="D272" s="486"/>
      <c r="E272" s="1673"/>
      <c r="F272" s="486"/>
      <c r="G272" s="486"/>
      <c r="H272" s="486"/>
      <c r="I272" s="486"/>
      <c r="J272" s="486"/>
      <c r="K272" s="486"/>
      <c r="L272" s="486"/>
      <c r="M272" s="486"/>
      <c r="N272" s="486"/>
      <c r="O272" s="486"/>
      <c r="P272" s="486"/>
      <c r="Q272" s="486"/>
      <c r="R272" s="486"/>
      <c r="S272" s="486"/>
      <c r="T272" s="486"/>
      <c r="U272" s="486"/>
      <c r="V272" s="486"/>
      <c r="W272" s="486"/>
      <c r="X272" s="486"/>
      <c r="Y272" s="486"/>
      <c r="Z272" s="486"/>
      <c r="AA272" s="486"/>
      <c r="AB272" s="486"/>
      <c r="AC272" s="486"/>
    </row>
    <row r="273" spans="1:29" ht="15" customHeight="1">
      <c r="A273" s="486"/>
      <c r="B273" s="486"/>
      <c r="C273" s="486"/>
      <c r="D273" s="486"/>
      <c r="E273" s="1673"/>
      <c r="F273" s="486"/>
      <c r="G273" s="486"/>
      <c r="H273" s="486"/>
      <c r="I273" s="486"/>
      <c r="J273" s="486"/>
      <c r="K273" s="486"/>
      <c r="L273" s="486"/>
      <c r="M273" s="486"/>
      <c r="N273" s="486"/>
      <c r="O273" s="486"/>
      <c r="P273" s="486"/>
      <c r="Q273" s="486"/>
      <c r="R273" s="486"/>
      <c r="S273" s="486"/>
      <c r="T273" s="486"/>
      <c r="U273" s="486"/>
      <c r="V273" s="486"/>
      <c r="W273" s="486"/>
      <c r="X273" s="486"/>
      <c r="Y273" s="486"/>
      <c r="Z273" s="486"/>
      <c r="AA273" s="486"/>
      <c r="AB273" s="486"/>
      <c r="AC273" s="486"/>
    </row>
    <row r="274" spans="1:29" ht="15" customHeight="1">
      <c r="A274" s="486"/>
      <c r="B274" s="486"/>
      <c r="C274" s="486"/>
      <c r="D274" s="486"/>
      <c r="E274" s="1673"/>
      <c r="F274" s="486"/>
      <c r="G274" s="486"/>
      <c r="H274" s="486"/>
      <c r="I274" s="486"/>
      <c r="J274" s="486"/>
      <c r="K274" s="486"/>
      <c r="L274" s="486"/>
      <c r="M274" s="486"/>
      <c r="N274" s="486"/>
      <c r="O274" s="486"/>
      <c r="P274" s="486"/>
      <c r="Q274" s="486"/>
      <c r="R274" s="486"/>
      <c r="S274" s="486"/>
      <c r="T274" s="486"/>
      <c r="U274" s="486"/>
      <c r="V274" s="486"/>
      <c r="W274" s="486"/>
      <c r="X274" s="486"/>
      <c r="Y274" s="486"/>
      <c r="Z274" s="486"/>
      <c r="AA274" s="486"/>
      <c r="AB274" s="486"/>
      <c r="AC274" s="486"/>
    </row>
    <row r="275" spans="1:29" ht="15" customHeight="1">
      <c r="A275" s="486"/>
      <c r="B275" s="486"/>
      <c r="C275" s="486"/>
      <c r="D275" s="486"/>
      <c r="E275" s="1673"/>
      <c r="F275" s="486"/>
      <c r="G275" s="486"/>
      <c r="H275" s="486"/>
      <c r="I275" s="486"/>
      <c r="J275" s="486"/>
      <c r="K275" s="486"/>
      <c r="L275" s="486"/>
      <c r="M275" s="486"/>
      <c r="N275" s="486"/>
      <c r="O275" s="486"/>
      <c r="P275" s="486"/>
      <c r="Q275" s="486"/>
      <c r="R275" s="486"/>
      <c r="S275" s="486"/>
      <c r="T275" s="486"/>
      <c r="U275" s="486"/>
      <c r="V275" s="486"/>
      <c r="W275" s="486"/>
      <c r="X275" s="486"/>
      <c r="Y275" s="486"/>
      <c r="Z275" s="486"/>
      <c r="AA275" s="486"/>
      <c r="AB275" s="486"/>
      <c r="AC275" s="486"/>
    </row>
    <row r="276" spans="1:29" ht="15" customHeight="1">
      <c r="A276" s="486"/>
      <c r="B276" s="486"/>
      <c r="C276" s="486"/>
      <c r="D276" s="486"/>
      <c r="E276" s="1673"/>
      <c r="F276" s="486"/>
      <c r="G276" s="486"/>
      <c r="H276" s="486"/>
      <c r="I276" s="486"/>
      <c r="J276" s="486"/>
      <c r="K276" s="486"/>
      <c r="L276" s="486"/>
      <c r="M276" s="486"/>
      <c r="N276" s="486"/>
      <c r="O276" s="486"/>
      <c r="P276" s="486"/>
      <c r="Q276" s="486"/>
      <c r="R276" s="486"/>
      <c r="S276" s="486"/>
      <c r="T276" s="486"/>
      <c r="U276" s="486"/>
      <c r="V276" s="486"/>
      <c r="W276" s="486"/>
      <c r="X276" s="486"/>
      <c r="Y276" s="486"/>
      <c r="Z276" s="486"/>
      <c r="AA276" s="486"/>
      <c r="AB276" s="486"/>
      <c r="AC276" s="486"/>
    </row>
    <row r="277" spans="1:29" ht="15" customHeight="1">
      <c r="A277" s="486"/>
      <c r="B277" s="486"/>
      <c r="C277" s="486"/>
      <c r="D277" s="486"/>
      <c r="E277" s="1673"/>
      <c r="F277" s="486"/>
      <c r="G277" s="486"/>
      <c r="H277" s="486"/>
      <c r="I277" s="486"/>
      <c r="J277" s="486"/>
      <c r="K277" s="486"/>
      <c r="L277" s="486"/>
      <c r="M277" s="486"/>
      <c r="N277" s="486"/>
      <c r="O277" s="486"/>
      <c r="P277" s="486"/>
      <c r="Q277" s="486"/>
      <c r="R277" s="486"/>
      <c r="S277" s="486"/>
      <c r="T277" s="486"/>
      <c r="U277" s="486"/>
      <c r="V277" s="486"/>
      <c r="W277" s="486"/>
      <c r="X277" s="486"/>
      <c r="Y277" s="486"/>
      <c r="Z277" s="486"/>
      <c r="AA277" s="486"/>
      <c r="AB277" s="486"/>
      <c r="AC277" s="486"/>
    </row>
    <row r="278" spans="1:29" ht="15" customHeight="1">
      <c r="A278" s="486"/>
      <c r="B278" s="486"/>
      <c r="C278" s="486"/>
      <c r="D278" s="486"/>
      <c r="E278" s="1673"/>
      <c r="F278" s="486"/>
      <c r="G278" s="486"/>
      <c r="H278" s="486"/>
      <c r="I278" s="486"/>
      <c r="J278" s="486"/>
      <c r="K278" s="486"/>
      <c r="L278" s="486"/>
      <c r="M278" s="486"/>
      <c r="N278" s="486"/>
      <c r="O278" s="486"/>
      <c r="P278" s="486"/>
      <c r="Q278" s="486"/>
      <c r="R278" s="486"/>
      <c r="S278" s="486"/>
      <c r="T278" s="486"/>
      <c r="U278" s="486"/>
      <c r="V278" s="486"/>
      <c r="W278" s="486"/>
      <c r="X278" s="486"/>
      <c r="Y278" s="486"/>
      <c r="Z278" s="486"/>
      <c r="AA278" s="486"/>
      <c r="AB278" s="486"/>
      <c r="AC278" s="486"/>
    </row>
    <row r="279" spans="1:29" ht="15" customHeight="1">
      <c r="A279" s="486"/>
      <c r="B279" s="486"/>
      <c r="C279" s="486"/>
      <c r="D279" s="486"/>
      <c r="E279" s="1673"/>
      <c r="F279" s="486"/>
      <c r="G279" s="486"/>
      <c r="H279" s="486"/>
      <c r="I279" s="486"/>
      <c r="J279" s="486"/>
      <c r="K279" s="486"/>
      <c r="L279" s="486"/>
      <c r="M279" s="486"/>
      <c r="N279" s="486"/>
      <c r="O279" s="486"/>
      <c r="P279" s="486"/>
      <c r="Q279" s="486"/>
      <c r="R279" s="486"/>
      <c r="S279" s="486"/>
      <c r="T279" s="486"/>
      <c r="U279" s="486"/>
      <c r="V279" s="486"/>
      <c r="W279" s="486"/>
      <c r="X279" s="486"/>
      <c r="Y279" s="486"/>
      <c r="Z279" s="486"/>
      <c r="AA279" s="486"/>
      <c r="AB279" s="486"/>
      <c r="AC279" s="486"/>
    </row>
    <row r="280" spans="1:29" ht="15" customHeight="1">
      <c r="A280" s="486"/>
      <c r="B280" s="486"/>
      <c r="C280" s="486"/>
      <c r="D280" s="486"/>
      <c r="E280" s="1673"/>
      <c r="F280" s="486"/>
      <c r="G280" s="486"/>
      <c r="H280" s="486"/>
      <c r="I280" s="486"/>
      <c r="J280" s="486"/>
      <c r="K280" s="486"/>
      <c r="L280" s="486"/>
      <c r="M280" s="486"/>
      <c r="N280" s="486"/>
      <c r="O280" s="486"/>
      <c r="P280" s="486"/>
      <c r="Q280" s="486"/>
      <c r="R280" s="486"/>
      <c r="S280" s="486"/>
      <c r="T280" s="486"/>
      <c r="U280" s="486"/>
      <c r="V280" s="486"/>
      <c r="W280" s="486"/>
      <c r="X280" s="486"/>
      <c r="Y280" s="486"/>
      <c r="Z280" s="486"/>
      <c r="AA280" s="486"/>
      <c r="AB280" s="486"/>
      <c r="AC280" s="486"/>
    </row>
    <row r="281" spans="1:29" ht="15" customHeight="1">
      <c r="A281" s="486"/>
      <c r="B281" s="486"/>
      <c r="C281" s="486"/>
      <c r="D281" s="486"/>
      <c r="E281" s="1673"/>
      <c r="F281" s="486"/>
      <c r="G281" s="486"/>
      <c r="H281" s="486"/>
      <c r="I281" s="486"/>
      <c r="J281" s="486"/>
      <c r="K281" s="486"/>
      <c r="L281" s="486"/>
      <c r="M281" s="486"/>
      <c r="N281" s="486"/>
      <c r="O281" s="486"/>
      <c r="P281" s="486"/>
      <c r="Q281" s="486"/>
      <c r="R281" s="486"/>
      <c r="S281" s="486"/>
      <c r="T281" s="486"/>
      <c r="U281" s="486"/>
      <c r="V281" s="486"/>
      <c r="W281" s="486"/>
      <c r="X281" s="486"/>
      <c r="Y281" s="486"/>
      <c r="Z281" s="486"/>
      <c r="AA281" s="486"/>
      <c r="AB281" s="486"/>
      <c r="AC281" s="486"/>
    </row>
    <row r="282" spans="1:29" ht="15" customHeight="1">
      <c r="A282" s="486"/>
      <c r="B282" s="486"/>
      <c r="C282" s="486"/>
      <c r="D282" s="486"/>
      <c r="E282" s="1673"/>
      <c r="F282" s="486"/>
      <c r="G282" s="486"/>
      <c r="H282" s="486"/>
      <c r="I282" s="486"/>
      <c r="J282" s="486"/>
      <c r="K282" s="486"/>
      <c r="L282" s="486"/>
      <c r="M282" s="486"/>
      <c r="N282" s="486"/>
      <c r="O282" s="486"/>
      <c r="P282" s="486"/>
      <c r="Q282" s="486"/>
      <c r="R282" s="486"/>
      <c r="S282" s="486"/>
      <c r="T282" s="486"/>
      <c r="U282" s="486"/>
      <c r="V282" s="486"/>
      <c r="W282" s="486"/>
      <c r="X282" s="486"/>
      <c r="Y282" s="486"/>
      <c r="Z282" s="486"/>
      <c r="AA282" s="486"/>
      <c r="AB282" s="486"/>
      <c r="AC282" s="486"/>
    </row>
    <row r="283" spans="1:29" ht="15" customHeight="1">
      <c r="A283" s="486"/>
      <c r="B283" s="486"/>
      <c r="C283" s="486"/>
      <c r="D283" s="486"/>
      <c r="E283" s="1673"/>
      <c r="F283" s="486"/>
      <c r="G283" s="486"/>
      <c r="H283" s="486"/>
      <c r="I283" s="486"/>
      <c r="J283" s="486"/>
      <c r="K283" s="486"/>
      <c r="L283" s="486"/>
      <c r="M283" s="486"/>
      <c r="N283" s="486"/>
      <c r="O283" s="486"/>
      <c r="P283" s="486"/>
      <c r="Q283" s="486"/>
      <c r="R283" s="486"/>
      <c r="S283" s="486"/>
      <c r="T283" s="486"/>
      <c r="U283" s="486"/>
      <c r="V283" s="486"/>
      <c r="W283" s="486"/>
      <c r="X283" s="486"/>
      <c r="Y283" s="486"/>
      <c r="Z283" s="486"/>
      <c r="AA283" s="486"/>
      <c r="AB283" s="486"/>
      <c r="AC283" s="486"/>
    </row>
    <row r="284" spans="1:29" ht="15" customHeight="1">
      <c r="A284" s="486"/>
      <c r="B284" s="486"/>
      <c r="C284" s="486"/>
      <c r="D284" s="486"/>
      <c r="E284" s="1673"/>
      <c r="F284" s="486"/>
      <c r="G284" s="486"/>
      <c r="H284" s="486"/>
      <c r="I284" s="486"/>
      <c r="J284" s="486"/>
      <c r="K284" s="486"/>
      <c r="L284" s="486"/>
      <c r="M284" s="486"/>
      <c r="N284" s="486"/>
      <c r="O284" s="486"/>
      <c r="P284" s="486"/>
      <c r="Q284" s="486"/>
      <c r="R284" s="486"/>
      <c r="S284" s="486"/>
      <c r="T284" s="486"/>
      <c r="U284" s="486"/>
      <c r="V284" s="486"/>
      <c r="W284" s="486"/>
      <c r="X284" s="486"/>
      <c r="Y284" s="486"/>
      <c r="Z284" s="486"/>
      <c r="AA284" s="486"/>
      <c r="AB284" s="486"/>
      <c r="AC284" s="486"/>
    </row>
    <row r="285" spans="1:29" ht="15" customHeight="1">
      <c r="A285" s="486"/>
      <c r="B285" s="486"/>
      <c r="C285" s="486"/>
      <c r="D285" s="486"/>
      <c r="E285" s="1673"/>
      <c r="F285" s="486"/>
      <c r="G285" s="486"/>
      <c r="H285" s="486"/>
      <c r="I285" s="486"/>
      <c r="J285" s="486"/>
      <c r="K285" s="486"/>
      <c r="L285" s="486"/>
      <c r="M285" s="486"/>
      <c r="N285" s="486"/>
      <c r="O285" s="486"/>
      <c r="P285" s="486"/>
      <c r="Q285" s="486"/>
      <c r="R285" s="486"/>
      <c r="S285" s="486"/>
      <c r="T285" s="486"/>
      <c r="U285" s="486"/>
      <c r="V285" s="486"/>
      <c r="W285" s="486"/>
      <c r="X285" s="486"/>
      <c r="Y285" s="486"/>
      <c r="Z285" s="486"/>
      <c r="AA285" s="486"/>
      <c r="AB285" s="486"/>
      <c r="AC285" s="486"/>
    </row>
    <row r="286" spans="1:29" ht="15" customHeight="1">
      <c r="A286" s="486"/>
      <c r="B286" s="486"/>
      <c r="C286" s="486"/>
      <c r="D286" s="486"/>
      <c r="E286" s="1673"/>
      <c r="F286" s="486"/>
      <c r="G286" s="486"/>
      <c r="H286" s="486"/>
      <c r="I286" s="486"/>
      <c r="J286" s="486"/>
      <c r="K286" s="486"/>
      <c r="L286" s="486"/>
      <c r="M286" s="486"/>
      <c r="N286" s="486"/>
      <c r="O286" s="486"/>
      <c r="P286" s="486"/>
      <c r="Q286" s="486"/>
      <c r="R286" s="486"/>
      <c r="S286" s="486"/>
      <c r="T286" s="486"/>
      <c r="U286" s="486"/>
      <c r="V286" s="486"/>
      <c r="W286" s="486"/>
      <c r="X286" s="486"/>
      <c r="Y286" s="486"/>
      <c r="Z286" s="486"/>
      <c r="AA286" s="486"/>
      <c r="AB286" s="486"/>
      <c r="AC286" s="486"/>
    </row>
    <row r="287" spans="1:29" ht="15" customHeight="1">
      <c r="A287" s="486"/>
      <c r="B287" s="486"/>
      <c r="C287" s="486"/>
      <c r="D287" s="486"/>
      <c r="E287" s="1673"/>
      <c r="F287" s="486"/>
      <c r="G287" s="486"/>
      <c r="H287" s="486"/>
      <c r="I287" s="486"/>
      <c r="J287" s="486"/>
      <c r="K287" s="486"/>
      <c r="L287" s="486"/>
      <c r="M287" s="486"/>
      <c r="N287" s="486"/>
      <c r="O287" s="486"/>
      <c r="P287" s="486"/>
      <c r="Q287" s="486"/>
      <c r="R287" s="486"/>
      <c r="S287" s="486"/>
      <c r="T287" s="486"/>
      <c r="U287" s="486"/>
      <c r="V287" s="486"/>
      <c r="W287" s="486"/>
      <c r="X287" s="486"/>
      <c r="Y287" s="486"/>
      <c r="Z287" s="486"/>
      <c r="AA287" s="486"/>
      <c r="AB287" s="486"/>
      <c r="AC287" s="486"/>
    </row>
    <row r="288" spans="1:29" ht="15" customHeight="1">
      <c r="A288" s="486"/>
      <c r="B288" s="486"/>
      <c r="C288" s="486"/>
      <c r="D288" s="486"/>
      <c r="E288" s="1673"/>
      <c r="F288" s="486"/>
      <c r="G288" s="486"/>
      <c r="H288" s="486"/>
      <c r="I288" s="486"/>
      <c r="J288" s="486"/>
      <c r="K288" s="486"/>
      <c r="L288" s="486"/>
      <c r="M288" s="486"/>
      <c r="N288" s="486"/>
      <c r="O288" s="486"/>
      <c r="P288" s="486"/>
      <c r="Q288" s="486"/>
      <c r="R288" s="486"/>
      <c r="S288" s="486"/>
      <c r="T288" s="486"/>
      <c r="U288" s="486"/>
      <c r="V288" s="486"/>
      <c r="W288" s="486"/>
      <c r="X288" s="486"/>
      <c r="Y288" s="486"/>
      <c r="Z288" s="486"/>
      <c r="AA288" s="486"/>
      <c r="AB288" s="486"/>
      <c r="AC288" s="486"/>
    </row>
    <row r="289" spans="1:29" ht="15" customHeight="1">
      <c r="A289" s="486"/>
      <c r="B289" s="486"/>
      <c r="C289" s="486"/>
      <c r="D289" s="486"/>
      <c r="E289" s="1673"/>
      <c r="F289" s="486"/>
      <c r="G289" s="486"/>
      <c r="H289" s="486"/>
      <c r="I289" s="486"/>
      <c r="J289" s="486"/>
      <c r="K289" s="486"/>
      <c r="L289" s="486"/>
      <c r="M289" s="486"/>
      <c r="N289" s="486"/>
      <c r="O289" s="486"/>
      <c r="P289" s="486"/>
      <c r="Q289" s="486"/>
      <c r="R289" s="486"/>
      <c r="S289" s="486"/>
      <c r="T289" s="486"/>
      <c r="U289" s="486"/>
      <c r="V289" s="486"/>
      <c r="W289" s="486"/>
      <c r="X289" s="486"/>
      <c r="Y289" s="486"/>
      <c r="Z289" s="486"/>
      <c r="AA289" s="486"/>
      <c r="AB289" s="486"/>
      <c r="AC289" s="486"/>
    </row>
    <row r="290" spans="1:29" ht="15" customHeight="1">
      <c r="A290" s="486"/>
      <c r="B290" s="486"/>
      <c r="C290" s="486"/>
      <c r="D290" s="486"/>
      <c r="E290" s="1673"/>
      <c r="F290" s="486"/>
      <c r="G290" s="486"/>
      <c r="H290" s="486"/>
      <c r="I290" s="486"/>
      <c r="J290" s="486"/>
      <c r="K290" s="486"/>
      <c r="L290" s="486"/>
      <c r="M290" s="486"/>
      <c r="N290" s="486"/>
      <c r="O290" s="486"/>
      <c r="P290" s="486"/>
      <c r="Q290" s="486"/>
      <c r="R290" s="486"/>
      <c r="S290" s="486"/>
      <c r="T290" s="486"/>
      <c r="U290" s="486"/>
      <c r="V290" s="486"/>
      <c r="W290" s="486"/>
      <c r="X290" s="486"/>
      <c r="Y290" s="486"/>
      <c r="Z290" s="486"/>
      <c r="AA290" s="486"/>
      <c r="AB290" s="486"/>
      <c r="AC290" s="486"/>
    </row>
    <row r="291" spans="1:29" ht="15" customHeight="1">
      <c r="A291" s="486"/>
      <c r="B291" s="486"/>
      <c r="C291" s="486"/>
      <c r="D291" s="486"/>
      <c r="E291" s="1673"/>
      <c r="F291" s="486"/>
      <c r="G291" s="486"/>
      <c r="H291" s="486"/>
      <c r="I291" s="486"/>
      <c r="J291" s="486"/>
      <c r="K291" s="486"/>
      <c r="L291" s="486"/>
      <c r="M291" s="486"/>
      <c r="N291" s="486"/>
      <c r="O291" s="486"/>
      <c r="P291" s="486"/>
      <c r="Q291" s="486"/>
      <c r="R291" s="486"/>
      <c r="S291" s="486"/>
      <c r="T291" s="486"/>
      <c r="U291" s="486"/>
      <c r="V291" s="486"/>
      <c r="W291" s="486"/>
      <c r="X291" s="486"/>
      <c r="Y291" s="486"/>
      <c r="Z291" s="486"/>
      <c r="AA291" s="486"/>
      <c r="AB291" s="486"/>
      <c r="AC291" s="486"/>
    </row>
    <row r="292" spans="1:29" ht="15" customHeight="1">
      <c r="A292" s="486"/>
      <c r="B292" s="486"/>
      <c r="C292" s="486"/>
      <c r="D292" s="486"/>
      <c r="E292" s="1673"/>
      <c r="F292" s="486"/>
      <c r="G292" s="486"/>
      <c r="H292" s="486"/>
      <c r="I292" s="486"/>
      <c r="J292" s="486"/>
      <c r="K292" s="486"/>
      <c r="L292" s="486"/>
      <c r="M292" s="486"/>
      <c r="N292" s="486"/>
      <c r="O292" s="486"/>
      <c r="P292" s="486"/>
      <c r="Q292" s="486"/>
      <c r="R292" s="486"/>
      <c r="S292" s="486"/>
      <c r="T292" s="486"/>
      <c r="U292" s="486"/>
      <c r="V292" s="486"/>
      <c r="W292" s="486"/>
      <c r="X292" s="486"/>
      <c r="Y292" s="486"/>
      <c r="Z292" s="486"/>
      <c r="AA292" s="486"/>
      <c r="AB292" s="486"/>
      <c r="AC292" s="486"/>
    </row>
    <row r="293" spans="1:29" ht="15" customHeight="1">
      <c r="A293" s="486"/>
      <c r="B293" s="486"/>
      <c r="C293" s="486"/>
      <c r="D293" s="486"/>
      <c r="E293" s="1673"/>
      <c r="F293" s="486"/>
      <c r="G293" s="486"/>
      <c r="H293" s="486"/>
      <c r="I293" s="486"/>
      <c r="J293" s="486"/>
      <c r="K293" s="486"/>
      <c r="L293" s="486"/>
      <c r="M293" s="486"/>
      <c r="N293" s="486"/>
      <c r="O293" s="486"/>
      <c r="P293" s="486"/>
      <c r="Q293" s="486"/>
      <c r="R293" s="486"/>
      <c r="S293" s="486"/>
      <c r="T293" s="486"/>
      <c r="U293" s="486"/>
      <c r="V293" s="486"/>
      <c r="W293" s="486"/>
      <c r="X293" s="486"/>
      <c r="Y293" s="486"/>
      <c r="Z293" s="486"/>
      <c r="AA293" s="486"/>
      <c r="AB293" s="486"/>
      <c r="AC293" s="486"/>
    </row>
    <row r="294" spans="1:29" ht="15" customHeight="1">
      <c r="A294" s="486"/>
      <c r="B294" s="486"/>
      <c r="C294" s="486"/>
      <c r="D294" s="486"/>
      <c r="E294" s="1673"/>
      <c r="F294" s="486"/>
      <c r="G294" s="486"/>
      <c r="H294" s="486"/>
      <c r="I294" s="486"/>
      <c r="J294" s="486"/>
      <c r="K294" s="486"/>
      <c r="L294" s="486"/>
      <c r="M294" s="486"/>
      <c r="N294" s="486"/>
      <c r="O294" s="486"/>
      <c r="P294" s="486"/>
      <c r="Q294" s="486"/>
      <c r="R294" s="486"/>
      <c r="S294" s="486"/>
      <c r="T294" s="486"/>
      <c r="U294" s="486"/>
      <c r="V294" s="486"/>
      <c r="W294" s="486"/>
      <c r="X294" s="486"/>
      <c r="Y294" s="486"/>
      <c r="Z294" s="486"/>
      <c r="AA294" s="486"/>
      <c r="AB294" s="486"/>
      <c r="AC294" s="486"/>
    </row>
    <row r="295" spans="1:29" ht="15" customHeight="1">
      <c r="A295" s="486"/>
      <c r="B295" s="486"/>
      <c r="C295" s="486"/>
      <c r="D295" s="486"/>
      <c r="E295" s="1673"/>
      <c r="F295" s="486"/>
      <c r="G295" s="486"/>
      <c r="H295" s="486"/>
      <c r="I295" s="486"/>
      <c r="J295" s="486"/>
      <c r="K295" s="486"/>
      <c r="L295" s="486"/>
      <c r="M295" s="486"/>
      <c r="N295" s="486"/>
      <c r="O295" s="486"/>
      <c r="P295" s="486"/>
      <c r="Q295" s="486"/>
      <c r="R295" s="486"/>
      <c r="S295" s="486"/>
      <c r="T295" s="486"/>
      <c r="U295" s="486"/>
      <c r="V295" s="486"/>
      <c r="W295" s="486"/>
      <c r="X295" s="486"/>
      <c r="Y295" s="486"/>
      <c r="Z295" s="486"/>
      <c r="AA295" s="486"/>
      <c r="AB295" s="486"/>
      <c r="AC295" s="486"/>
    </row>
    <row r="296" spans="1:29" ht="15" customHeight="1">
      <c r="A296" s="486"/>
      <c r="B296" s="486"/>
      <c r="C296" s="486"/>
      <c r="D296" s="486"/>
      <c r="E296" s="1673"/>
      <c r="F296" s="486"/>
      <c r="G296" s="486"/>
      <c r="H296" s="486"/>
      <c r="I296" s="486"/>
      <c r="J296" s="486"/>
      <c r="K296" s="486"/>
      <c r="L296" s="486"/>
      <c r="M296" s="486"/>
      <c r="N296" s="486"/>
      <c r="O296" s="486"/>
      <c r="P296" s="486"/>
      <c r="Q296" s="486"/>
      <c r="R296" s="486"/>
      <c r="S296" s="486"/>
      <c r="T296" s="486"/>
      <c r="U296" s="486"/>
      <c r="V296" s="486"/>
      <c r="W296" s="486"/>
      <c r="X296" s="486"/>
      <c r="Y296" s="486"/>
      <c r="Z296" s="486"/>
      <c r="AA296" s="486"/>
      <c r="AB296" s="486"/>
      <c r="AC296" s="486"/>
    </row>
    <row r="297" spans="1:29" ht="15" customHeight="1">
      <c r="A297" s="486"/>
      <c r="B297" s="486"/>
      <c r="C297" s="486"/>
      <c r="D297" s="486"/>
      <c r="E297" s="1673"/>
      <c r="F297" s="486"/>
      <c r="G297" s="486"/>
      <c r="H297" s="486"/>
      <c r="I297" s="486"/>
      <c r="J297" s="486"/>
      <c r="K297" s="486"/>
      <c r="L297" s="486"/>
      <c r="M297" s="486"/>
      <c r="N297" s="486"/>
      <c r="O297" s="486"/>
      <c r="P297" s="486"/>
      <c r="Q297" s="486"/>
      <c r="R297" s="486"/>
      <c r="S297" s="486"/>
      <c r="T297" s="486"/>
      <c r="U297" s="486"/>
      <c r="V297" s="486"/>
      <c r="W297" s="486"/>
      <c r="X297" s="486"/>
      <c r="Y297" s="486"/>
      <c r="Z297" s="486"/>
      <c r="AA297" s="486"/>
      <c r="AB297" s="486"/>
      <c r="AC297" s="486"/>
    </row>
    <row r="298" spans="1:29" ht="15" customHeight="1">
      <c r="A298" s="486"/>
      <c r="B298" s="486"/>
      <c r="C298" s="486"/>
      <c r="D298" s="486"/>
      <c r="E298" s="1673"/>
      <c r="F298" s="486"/>
      <c r="G298" s="486"/>
      <c r="H298" s="486"/>
      <c r="I298" s="486"/>
      <c r="J298" s="486"/>
      <c r="K298" s="486"/>
      <c r="L298" s="486"/>
      <c r="M298" s="486"/>
      <c r="N298" s="486"/>
      <c r="O298" s="486"/>
      <c r="P298" s="486"/>
      <c r="Q298" s="486"/>
      <c r="R298" s="486"/>
      <c r="S298" s="486"/>
      <c r="T298" s="486"/>
      <c r="U298" s="486"/>
      <c r="V298" s="486"/>
      <c r="W298" s="486"/>
      <c r="X298" s="486"/>
      <c r="Y298" s="486"/>
      <c r="Z298" s="486"/>
      <c r="AA298" s="486"/>
      <c r="AB298" s="486"/>
      <c r="AC298" s="486"/>
    </row>
    <row r="299" spans="1:29" ht="15" customHeight="1">
      <c r="A299" s="486"/>
      <c r="B299" s="486"/>
      <c r="C299" s="486"/>
      <c r="D299" s="486"/>
      <c r="E299" s="1673"/>
      <c r="F299" s="486"/>
      <c r="G299" s="486"/>
      <c r="H299" s="486"/>
      <c r="I299" s="486"/>
      <c r="J299" s="486"/>
      <c r="K299" s="486"/>
      <c r="L299" s="486"/>
      <c r="M299" s="486"/>
      <c r="N299" s="486"/>
      <c r="O299" s="486"/>
      <c r="P299" s="486"/>
      <c r="Q299" s="486"/>
      <c r="R299" s="486"/>
      <c r="S299" s="486"/>
      <c r="T299" s="486"/>
      <c r="U299" s="486"/>
      <c r="V299" s="486"/>
      <c r="W299" s="486"/>
      <c r="X299" s="486"/>
      <c r="Y299" s="486"/>
      <c r="Z299" s="486"/>
      <c r="AA299" s="486"/>
      <c r="AB299" s="486"/>
      <c r="AC299" s="486"/>
    </row>
    <row r="300" spans="1:29" ht="15" customHeight="1">
      <c r="A300" s="486"/>
      <c r="B300" s="486"/>
      <c r="C300" s="486"/>
      <c r="D300" s="486"/>
      <c r="E300" s="1673"/>
      <c r="F300" s="486"/>
      <c r="G300" s="486"/>
      <c r="H300" s="486"/>
      <c r="I300" s="486"/>
      <c r="J300" s="486"/>
      <c r="K300" s="486"/>
      <c r="L300" s="486"/>
      <c r="M300" s="486"/>
      <c r="N300" s="486"/>
      <c r="O300" s="486"/>
      <c r="P300" s="486"/>
      <c r="Q300" s="486"/>
      <c r="R300" s="486"/>
      <c r="S300" s="486"/>
      <c r="T300" s="486"/>
      <c r="U300" s="486"/>
      <c r="V300" s="486"/>
      <c r="W300" s="486"/>
      <c r="X300" s="486"/>
      <c r="Y300" s="486"/>
      <c r="Z300" s="486"/>
      <c r="AA300" s="486"/>
      <c r="AB300" s="486"/>
      <c r="AC300" s="486"/>
    </row>
    <row r="301" spans="1:29" ht="15" customHeight="1">
      <c r="A301" s="486"/>
      <c r="B301" s="486"/>
      <c r="C301" s="486"/>
      <c r="D301" s="486"/>
      <c r="E301" s="1673"/>
      <c r="F301" s="486"/>
      <c r="G301" s="486"/>
      <c r="H301" s="486"/>
      <c r="I301" s="486"/>
      <c r="J301" s="486"/>
      <c r="K301" s="486"/>
      <c r="L301" s="486"/>
      <c r="M301" s="486"/>
      <c r="N301" s="486"/>
      <c r="O301" s="486"/>
      <c r="P301" s="486"/>
      <c r="Q301" s="486"/>
      <c r="R301" s="486"/>
      <c r="S301" s="486"/>
      <c r="T301" s="486"/>
      <c r="U301" s="486"/>
      <c r="V301" s="486"/>
      <c r="W301" s="486"/>
      <c r="X301" s="486"/>
      <c r="Y301" s="486"/>
      <c r="Z301" s="486"/>
      <c r="AA301" s="486"/>
      <c r="AB301" s="486"/>
      <c r="AC301" s="486"/>
    </row>
    <row r="302" spans="1:29" ht="15" customHeight="1">
      <c r="A302" s="486"/>
      <c r="B302" s="486"/>
      <c r="C302" s="486"/>
      <c r="D302" s="486"/>
      <c r="E302" s="1673"/>
      <c r="F302" s="486"/>
      <c r="G302" s="486"/>
      <c r="H302" s="486"/>
      <c r="I302" s="486"/>
      <c r="J302" s="486"/>
      <c r="K302" s="486"/>
      <c r="L302" s="486"/>
      <c r="M302" s="486"/>
      <c r="N302" s="486"/>
      <c r="O302" s="486"/>
      <c r="P302" s="486"/>
      <c r="Q302" s="486"/>
      <c r="R302" s="486"/>
      <c r="S302" s="486"/>
      <c r="T302" s="486"/>
      <c r="U302" s="486"/>
      <c r="V302" s="486"/>
      <c r="W302" s="486"/>
      <c r="X302" s="486"/>
      <c r="Y302" s="486"/>
      <c r="Z302" s="486"/>
      <c r="AA302" s="486"/>
      <c r="AB302" s="486"/>
      <c r="AC302" s="486"/>
    </row>
    <row r="303" spans="1:29" ht="15" customHeight="1">
      <c r="A303" s="486"/>
      <c r="B303" s="486"/>
      <c r="C303" s="486"/>
      <c r="D303" s="486"/>
      <c r="E303" s="1673"/>
      <c r="F303" s="486"/>
      <c r="G303" s="486"/>
      <c r="H303" s="486"/>
      <c r="I303" s="486"/>
      <c r="J303" s="486"/>
      <c r="K303" s="486"/>
      <c r="L303" s="486"/>
      <c r="M303" s="486"/>
      <c r="N303" s="486"/>
      <c r="O303" s="486"/>
      <c r="P303" s="486"/>
      <c r="Q303" s="486"/>
      <c r="R303" s="486"/>
      <c r="S303" s="486"/>
      <c r="T303" s="486"/>
      <c r="U303" s="486"/>
      <c r="V303" s="486"/>
      <c r="W303" s="486"/>
      <c r="X303" s="486"/>
      <c r="Y303" s="486"/>
      <c r="Z303" s="486"/>
      <c r="AA303" s="486"/>
      <c r="AB303" s="486"/>
      <c r="AC303" s="486"/>
    </row>
    <row r="304" spans="1:29" ht="15" customHeight="1">
      <c r="A304" s="486"/>
      <c r="B304" s="486"/>
      <c r="C304" s="486"/>
      <c r="D304" s="486"/>
      <c r="E304" s="1673"/>
      <c r="F304" s="486"/>
      <c r="G304" s="486"/>
      <c r="H304" s="486"/>
      <c r="I304" s="486"/>
      <c r="J304" s="486"/>
      <c r="K304" s="486"/>
      <c r="L304" s="486"/>
      <c r="M304" s="486"/>
      <c r="N304" s="486"/>
      <c r="O304" s="486"/>
      <c r="P304" s="486"/>
      <c r="Q304" s="486"/>
      <c r="R304" s="486"/>
      <c r="S304" s="486"/>
      <c r="T304" s="486"/>
      <c r="U304" s="486"/>
      <c r="V304" s="486"/>
      <c r="W304" s="486"/>
      <c r="X304" s="486"/>
      <c r="Y304" s="486"/>
      <c r="Z304" s="486"/>
      <c r="AA304" s="486"/>
      <c r="AB304" s="486"/>
      <c r="AC304" s="486"/>
    </row>
    <row r="305" spans="1:29" ht="15" customHeight="1">
      <c r="A305" s="486"/>
      <c r="B305" s="486"/>
      <c r="C305" s="486"/>
      <c r="D305" s="486"/>
      <c r="E305" s="1673"/>
      <c r="F305" s="486"/>
      <c r="G305" s="486"/>
      <c r="H305" s="486"/>
      <c r="I305" s="486"/>
      <c r="J305" s="486"/>
      <c r="K305" s="486"/>
      <c r="L305" s="486"/>
      <c r="M305" s="486"/>
      <c r="N305" s="486"/>
      <c r="O305" s="486"/>
      <c r="P305" s="486"/>
      <c r="Q305" s="486"/>
      <c r="R305" s="486"/>
      <c r="S305" s="486"/>
      <c r="T305" s="486"/>
      <c r="U305" s="486"/>
      <c r="V305" s="486"/>
      <c r="W305" s="486"/>
      <c r="X305" s="486"/>
      <c r="Y305" s="486"/>
      <c r="Z305" s="486"/>
      <c r="AA305" s="486"/>
      <c r="AB305" s="486"/>
      <c r="AC305" s="486"/>
    </row>
    <row r="306" spans="1:29" ht="15" customHeight="1">
      <c r="A306" s="486"/>
      <c r="B306" s="486"/>
      <c r="C306" s="486"/>
      <c r="D306" s="486"/>
      <c r="E306" s="1673"/>
      <c r="F306" s="486"/>
      <c r="G306" s="486"/>
      <c r="H306" s="486"/>
      <c r="I306" s="486"/>
      <c r="J306" s="486"/>
      <c r="K306" s="486"/>
      <c r="L306" s="486"/>
      <c r="M306" s="486"/>
      <c r="N306" s="486"/>
      <c r="O306" s="486"/>
      <c r="P306" s="486"/>
      <c r="Q306" s="486"/>
      <c r="R306" s="486"/>
      <c r="S306" s="486"/>
      <c r="T306" s="486"/>
      <c r="U306" s="486"/>
      <c r="V306" s="486"/>
      <c r="W306" s="486"/>
      <c r="X306" s="486"/>
      <c r="Y306" s="486"/>
      <c r="Z306" s="486"/>
      <c r="AA306" s="486"/>
      <c r="AB306" s="486"/>
      <c r="AC306" s="486"/>
    </row>
    <row r="307" spans="1:29" ht="15" customHeight="1">
      <c r="A307" s="486"/>
      <c r="B307" s="486"/>
      <c r="C307" s="486"/>
      <c r="D307" s="486"/>
      <c r="E307" s="1673"/>
      <c r="F307" s="486"/>
      <c r="G307" s="486"/>
      <c r="H307" s="486"/>
      <c r="I307" s="486"/>
      <c r="J307" s="486"/>
      <c r="K307" s="486"/>
      <c r="L307" s="486"/>
      <c r="M307" s="486"/>
      <c r="N307" s="486"/>
      <c r="O307" s="486"/>
      <c r="P307" s="486"/>
      <c r="Q307" s="486"/>
      <c r="R307" s="486"/>
      <c r="S307" s="486"/>
      <c r="T307" s="486"/>
      <c r="U307" s="486"/>
      <c r="V307" s="486"/>
      <c r="W307" s="486"/>
      <c r="X307" s="486"/>
      <c r="Y307" s="486"/>
      <c r="Z307" s="486"/>
      <c r="AA307" s="486"/>
      <c r="AB307" s="486"/>
      <c r="AC307" s="486"/>
    </row>
    <row r="308" spans="1:29" ht="15" customHeight="1">
      <c r="A308" s="486"/>
      <c r="B308" s="486"/>
      <c r="C308" s="486"/>
      <c r="D308" s="486"/>
      <c r="E308" s="1673"/>
      <c r="F308" s="486"/>
      <c r="G308" s="486"/>
      <c r="H308" s="486"/>
      <c r="I308" s="486"/>
      <c r="J308" s="486"/>
      <c r="K308" s="486"/>
      <c r="L308" s="486"/>
      <c r="M308" s="486"/>
      <c r="N308" s="486"/>
      <c r="O308" s="486"/>
      <c r="P308" s="486"/>
      <c r="Q308" s="486"/>
      <c r="R308" s="486"/>
      <c r="S308" s="486"/>
      <c r="T308" s="486"/>
      <c r="U308" s="486"/>
      <c r="V308" s="486"/>
      <c r="W308" s="486"/>
      <c r="X308" s="486"/>
      <c r="Y308" s="486"/>
      <c r="Z308" s="486"/>
      <c r="AA308" s="486"/>
      <c r="AB308" s="486"/>
      <c r="AC308" s="486"/>
    </row>
    <row r="309" spans="1:29" ht="15" customHeight="1">
      <c r="A309" s="486"/>
      <c r="B309" s="486"/>
      <c r="C309" s="486"/>
      <c r="D309" s="486"/>
      <c r="E309" s="1673"/>
      <c r="F309" s="486"/>
      <c r="G309" s="486"/>
      <c r="H309" s="486"/>
      <c r="I309" s="486"/>
      <c r="J309" s="486"/>
      <c r="K309" s="486"/>
      <c r="L309" s="486"/>
      <c r="M309" s="486"/>
      <c r="N309" s="486"/>
      <c r="O309" s="486"/>
      <c r="P309" s="486"/>
      <c r="Q309" s="486"/>
      <c r="R309" s="486"/>
      <c r="S309" s="486"/>
      <c r="T309" s="486"/>
      <c r="U309" s="486"/>
      <c r="V309" s="486"/>
      <c r="W309" s="486"/>
      <c r="X309" s="486"/>
      <c r="Y309" s="486"/>
      <c r="Z309" s="486"/>
      <c r="AA309" s="486"/>
      <c r="AB309" s="486"/>
      <c r="AC309" s="486"/>
    </row>
    <row r="310" spans="1:29" ht="15" customHeight="1">
      <c r="A310" s="486"/>
      <c r="B310" s="486"/>
      <c r="C310" s="486"/>
      <c r="D310" s="486"/>
      <c r="E310" s="1673"/>
      <c r="F310" s="486"/>
      <c r="G310" s="486"/>
      <c r="H310" s="486"/>
      <c r="I310" s="486"/>
      <c r="J310" s="486"/>
      <c r="K310" s="486"/>
      <c r="L310" s="486"/>
      <c r="M310" s="486"/>
      <c r="N310" s="486"/>
      <c r="O310" s="486"/>
      <c r="P310" s="486"/>
      <c r="Q310" s="486"/>
      <c r="R310" s="486"/>
      <c r="S310" s="486"/>
      <c r="T310" s="486"/>
      <c r="U310" s="486"/>
      <c r="V310" s="486"/>
      <c r="W310" s="486"/>
      <c r="X310" s="486"/>
      <c r="Y310" s="486"/>
      <c r="Z310" s="486"/>
      <c r="AA310" s="486"/>
      <c r="AB310" s="486"/>
      <c r="AC310" s="486"/>
    </row>
    <row r="311" spans="1:29" ht="15" customHeight="1">
      <c r="A311" s="486"/>
      <c r="B311" s="486"/>
      <c r="C311" s="486"/>
      <c r="D311" s="486"/>
      <c r="E311" s="1673"/>
      <c r="F311" s="486"/>
      <c r="G311" s="486"/>
      <c r="H311" s="486"/>
      <c r="I311" s="486"/>
      <c r="J311" s="486"/>
      <c r="K311" s="486"/>
      <c r="L311" s="486"/>
      <c r="M311" s="486"/>
      <c r="N311" s="486"/>
      <c r="O311" s="486"/>
      <c r="P311" s="486"/>
      <c r="Q311" s="486"/>
      <c r="R311" s="486"/>
      <c r="S311" s="486"/>
      <c r="T311" s="486"/>
      <c r="U311" s="486"/>
      <c r="V311" s="486"/>
      <c r="W311" s="486"/>
      <c r="X311" s="486"/>
      <c r="Y311" s="486"/>
      <c r="Z311" s="486"/>
      <c r="AA311" s="486"/>
      <c r="AB311" s="486"/>
      <c r="AC311" s="486"/>
    </row>
    <row r="312" spans="1:29" ht="15" customHeight="1">
      <c r="A312" s="486"/>
      <c r="B312" s="486"/>
      <c r="C312" s="486"/>
      <c r="D312" s="486"/>
      <c r="E312" s="1673"/>
      <c r="F312" s="486"/>
      <c r="G312" s="486"/>
      <c r="H312" s="486"/>
      <c r="I312" s="486"/>
      <c r="J312" s="486"/>
      <c r="K312" s="486"/>
      <c r="L312" s="486"/>
      <c r="M312" s="486"/>
      <c r="N312" s="486"/>
      <c r="O312" s="486"/>
      <c r="P312" s="486"/>
      <c r="Q312" s="486"/>
      <c r="R312" s="486"/>
      <c r="S312" s="486"/>
      <c r="T312" s="486"/>
      <c r="U312" s="486"/>
      <c r="V312" s="486"/>
      <c r="W312" s="486"/>
      <c r="X312" s="486"/>
      <c r="Y312" s="486"/>
      <c r="Z312" s="486"/>
      <c r="AA312" s="486"/>
      <c r="AB312" s="486"/>
      <c r="AC312" s="486"/>
    </row>
    <row r="313" spans="1:29" ht="15" customHeight="1">
      <c r="A313" s="486"/>
      <c r="B313" s="486"/>
      <c r="C313" s="486"/>
      <c r="D313" s="486"/>
      <c r="E313" s="1673"/>
      <c r="F313" s="486"/>
      <c r="G313" s="486"/>
      <c r="H313" s="486"/>
      <c r="I313" s="486"/>
      <c r="J313" s="486"/>
      <c r="K313" s="486"/>
      <c r="L313" s="486"/>
      <c r="M313" s="486"/>
      <c r="N313" s="486"/>
      <c r="O313" s="486"/>
      <c r="P313" s="486"/>
      <c r="Q313" s="486"/>
      <c r="R313" s="486"/>
      <c r="S313" s="486"/>
      <c r="T313" s="486"/>
      <c r="U313" s="486"/>
      <c r="V313" s="486"/>
      <c r="W313" s="486"/>
      <c r="X313" s="486"/>
      <c r="Y313" s="486"/>
      <c r="Z313" s="486"/>
      <c r="AA313" s="486"/>
      <c r="AB313" s="486"/>
      <c r="AC313" s="486"/>
    </row>
    <row r="314" spans="1:29" ht="15" customHeight="1">
      <c r="A314" s="486"/>
      <c r="B314" s="486"/>
      <c r="C314" s="486"/>
      <c r="D314" s="486"/>
      <c r="E314" s="1673"/>
      <c r="F314" s="486"/>
      <c r="G314" s="486"/>
      <c r="H314" s="486"/>
      <c r="I314" s="486"/>
      <c r="J314" s="486"/>
      <c r="K314" s="486"/>
      <c r="L314" s="486"/>
      <c r="M314" s="486"/>
      <c r="N314" s="486"/>
      <c r="O314" s="486"/>
      <c r="P314" s="486"/>
      <c r="Q314" s="486"/>
      <c r="R314" s="486"/>
      <c r="S314" s="486"/>
      <c r="T314" s="486"/>
      <c r="U314" s="486"/>
      <c r="V314" s="486"/>
      <c r="W314" s="486"/>
      <c r="X314" s="486"/>
      <c r="Y314" s="486"/>
      <c r="Z314" s="486"/>
      <c r="AA314" s="486"/>
      <c r="AB314" s="486"/>
      <c r="AC314" s="486"/>
    </row>
    <row r="315" spans="1:29" ht="15" customHeight="1">
      <c r="A315" s="486"/>
      <c r="B315" s="486"/>
      <c r="C315" s="486"/>
      <c r="D315" s="486"/>
      <c r="E315" s="1673"/>
      <c r="F315" s="486"/>
      <c r="G315" s="486"/>
      <c r="H315" s="486"/>
      <c r="I315" s="486"/>
      <c r="J315" s="486"/>
      <c r="K315" s="486"/>
      <c r="L315" s="486"/>
      <c r="M315" s="486"/>
      <c r="N315" s="486"/>
      <c r="O315" s="486"/>
      <c r="P315" s="486"/>
      <c r="Q315" s="486"/>
      <c r="R315" s="486"/>
      <c r="S315" s="486"/>
      <c r="T315" s="486"/>
      <c r="U315" s="486"/>
      <c r="V315" s="486"/>
      <c r="W315" s="486"/>
      <c r="X315" s="486"/>
      <c r="Y315" s="486"/>
      <c r="Z315" s="486"/>
      <c r="AA315" s="486"/>
      <c r="AB315" s="486"/>
      <c r="AC315" s="486"/>
    </row>
    <row r="316" spans="1:29" ht="15" customHeight="1">
      <c r="A316" s="486"/>
      <c r="B316" s="486"/>
      <c r="C316" s="486"/>
      <c r="D316" s="486"/>
      <c r="E316" s="1673"/>
      <c r="F316" s="486"/>
      <c r="G316" s="486"/>
      <c r="H316" s="486"/>
      <c r="I316" s="486"/>
      <c r="J316" s="486"/>
      <c r="K316" s="486"/>
      <c r="L316" s="486"/>
      <c r="M316" s="486"/>
      <c r="N316" s="486"/>
      <c r="O316" s="486"/>
      <c r="P316" s="486"/>
      <c r="Q316" s="486"/>
      <c r="R316" s="486"/>
      <c r="S316" s="486"/>
      <c r="T316" s="486"/>
      <c r="U316" s="486"/>
      <c r="V316" s="486"/>
      <c r="W316" s="486"/>
      <c r="X316" s="486"/>
      <c r="Y316" s="486"/>
      <c r="Z316" s="486"/>
      <c r="AA316" s="486"/>
      <c r="AB316" s="486"/>
      <c r="AC316" s="486"/>
    </row>
    <row r="317" spans="1:29" ht="15" customHeight="1">
      <c r="A317" s="486"/>
      <c r="B317" s="486"/>
      <c r="C317" s="486"/>
      <c r="D317" s="486"/>
      <c r="E317" s="1673"/>
      <c r="F317" s="486"/>
      <c r="G317" s="486"/>
      <c r="H317" s="486"/>
      <c r="I317" s="486"/>
      <c r="J317" s="486"/>
      <c r="K317" s="486"/>
      <c r="L317" s="486"/>
      <c r="M317" s="486"/>
      <c r="N317" s="486"/>
      <c r="O317" s="486"/>
      <c r="P317" s="486"/>
      <c r="Q317" s="486"/>
      <c r="R317" s="486"/>
      <c r="S317" s="486"/>
      <c r="T317" s="486"/>
      <c r="U317" s="486"/>
      <c r="V317" s="486"/>
      <c r="W317" s="486"/>
      <c r="X317" s="486"/>
      <c r="Y317" s="486"/>
      <c r="Z317" s="486"/>
      <c r="AA317" s="486"/>
      <c r="AB317" s="486"/>
      <c r="AC317" s="486"/>
    </row>
    <row r="318" spans="1:29" ht="15" customHeight="1">
      <c r="A318" s="486"/>
      <c r="B318" s="486"/>
      <c r="C318" s="486"/>
      <c r="D318" s="486"/>
      <c r="E318" s="1673"/>
      <c r="F318" s="486"/>
      <c r="G318" s="486"/>
      <c r="H318" s="486"/>
      <c r="I318" s="486"/>
      <c r="J318" s="486"/>
      <c r="K318" s="486"/>
      <c r="L318" s="486"/>
      <c r="M318" s="486"/>
      <c r="N318" s="486"/>
      <c r="O318" s="486"/>
      <c r="P318" s="486"/>
      <c r="Q318" s="486"/>
      <c r="R318" s="486"/>
      <c r="S318" s="486"/>
      <c r="T318" s="486"/>
      <c r="U318" s="486"/>
      <c r="V318" s="486"/>
      <c r="W318" s="486"/>
      <c r="X318" s="486"/>
      <c r="Y318" s="486"/>
      <c r="Z318" s="486"/>
      <c r="AA318" s="486"/>
      <c r="AB318" s="486"/>
      <c r="AC318" s="486"/>
    </row>
    <row r="319" spans="1:29" ht="15" customHeight="1">
      <c r="A319" s="486"/>
      <c r="B319" s="486"/>
      <c r="C319" s="486"/>
      <c r="D319" s="486"/>
      <c r="E319" s="1673"/>
      <c r="F319" s="486"/>
      <c r="G319" s="486"/>
      <c r="H319" s="486"/>
      <c r="I319" s="486"/>
      <c r="J319" s="486"/>
      <c r="K319" s="486"/>
      <c r="L319" s="486"/>
      <c r="M319" s="486"/>
      <c r="N319" s="486"/>
      <c r="O319" s="486"/>
      <c r="P319" s="486"/>
      <c r="Q319" s="486"/>
      <c r="R319" s="486"/>
      <c r="S319" s="486"/>
      <c r="T319" s="486"/>
      <c r="U319" s="486"/>
      <c r="V319" s="486"/>
      <c r="W319" s="486"/>
      <c r="X319" s="486"/>
      <c r="Y319" s="486"/>
      <c r="Z319" s="486"/>
      <c r="AA319" s="486"/>
      <c r="AB319" s="486"/>
      <c r="AC319" s="486"/>
    </row>
    <row r="320" spans="1:29" ht="15" customHeight="1">
      <c r="A320" s="486"/>
      <c r="B320" s="486"/>
      <c r="C320" s="486"/>
      <c r="D320" s="486"/>
      <c r="E320" s="1673"/>
      <c r="F320" s="486"/>
      <c r="G320" s="486"/>
      <c r="H320" s="486"/>
      <c r="I320" s="486"/>
      <c r="J320" s="486"/>
      <c r="K320" s="486"/>
      <c r="L320" s="486"/>
      <c r="M320" s="486"/>
      <c r="N320" s="486"/>
      <c r="O320" s="486"/>
      <c r="P320" s="486"/>
      <c r="Q320" s="486"/>
      <c r="R320" s="486"/>
      <c r="S320" s="486"/>
      <c r="T320" s="486"/>
      <c r="U320" s="486"/>
      <c r="V320" s="486"/>
      <c r="W320" s="486"/>
      <c r="X320" s="486"/>
      <c r="Y320" s="486"/>
      <c r="Z320" s="486"/>
      <c r="AA320" s="486"/>
      <c r="AB320" s="486"/>
      <c r="AC320" s="486"/>
    </row>
    <row r="321" spans="1:29" ht="15" customHeight="1">
      <c r="A321" s="486"/>
      <c r="B321" s="486"/>
      <c r="C321" s="486"/>
      <c r="D321" s="486"/>
      <c r="E321" s="1673"/>
      <c r="F321" s="486"/>
      <c r="G321" s="486"/>
      <c r="H321" s="486"/>
      <c r="I321" s="486"/>
      <c r="J321" s="486"/>
      <c r="K321" s="486"/>
      <c r="L321" s="486"/>
      <c r="M321" s="486"/>
      <c r="N321" s="486"/>
      <c r="O321" s="486"/>
      <c r="P321" s="486"/>
      <c r="Q321" s="486"/>
      <c r="R321" s="486"/>
      <c r="S321" s="486"/>
      <c r="T321" s="486"/>
      <c r="U321" s="486"/>
      <c r="V321" s="486"/>
      <c r="W321" s="486"/>
      <c r="X321" s="486"/>
      <c r="Y321" s="486"/>
      <c r="Z321" s="486"/>
      <c r="AA321" s="486"/>
      <c r="AB321" s="486"/>
      <c r="AC321" s="486"/>
    </row>
    <row r="322" spans="1:29" ht="15" customHeight="1">
      <c r="A322" s="486"/>
      <c r="B322" s="486"/>
      <c r="C322" s="486"/>
      <c r="D322" s="486"/>
      <c r="E322" s="1673"/>
      <c r="F322" s="486"/>
      <c r="G322" s="486"/>
      <c r="H322" s="486"/>
      <c r="I322" s="486"/>
      <c r="J322" s="486"/>
      <c r="K322" s="486"/>
      <c r="L322" s="486"/>
      <c r="M322" s="486"/>
      <c r="N322" s="486"/>
      <c r="O322" s="486"/>
      <c r="P322" s="486"/>
      <c r="Q322" s="486"/>
      <c r="R322" s="486"/>
      <c r="S322" s="486"/>
      <c r="T322" s="486"/>
      <c r="U322" s="486"/>
      <c r="V322" s="486"/>
      <c r="W322" s="486"/>
      <c r="X322" s="486"/>
      <c r="Y322" s="486"/>
      <c r="Z322" s="486"/>
      <c r="AA322" s="486"/>
      <c r="AB322" s="486"/>
      <c r="AC322" s="486"/>
    </row>
    <row r="323" spans="1:29" ht="15" customHeight="1">
      <c r="A323" s="486"/>
      <c r="B323" s="486"/>
      <c r="C323" s="486"/>
      <c r="D323" s="486"/>
      <c r="E323" s="1673"/>
      <c r="F323" s="486"/>
      <c r="G323" s="486"/>
      <c r="H323" s="486"/>
      <c r="I323" s="486"/>
      <c r="J323" s="486"/>
      <c r="K323" s="486"/>
      <c r="L323" s="486"/>
      <c r="M323" s="486"/>
      <c r="N323" s="486"/>
      <c r="O323" s="486"/>
      <c r="P323" s="486"/>
      <c r="Q323" s="486"/>
      <c r="R323" s="486"/>
      <c r="S323" s="486"/>
      <c r="T323" s="486"/>
      <c r="U323" s="486"/>
      <c r="V323" s="486"/>
      <c r="W323" s="486"/>
      <c r="X323" s="486"/>
      <c r="Y323" s="486"/>
      <c r="Z323" s="486"/>
      <c r="AA323" s="486"/>
      <c r="AB323" s="486"/>
      <c r="AC323" s="486"/>
    </row>
    <row r="324" spans="1:29" ht="15" customHeight="1">
      <c r="A324" s="486"/>
      <c r="B324" s="486"/>
      <c r="C324" s="486"/>
      <c r="D324" s="486"/>
      <c r="E324" s="1673"/>
      <c r="F324" s="486"/>
      <c r="G324" s="486"/>
      <c r="H324" s="486"/>
      <c r="I324" s="486"/>
      <c r="J324" s="486"/>
      <c r="K324" s="486"/>
      <c r="L324" s="486"/>
      <c r="M324" s="486"/>
      <c r="N324" s="486"/>
      <c r="O324" s="486"/>
      <c r="P324" s="486"/>
      <c r="Q324" s="486"/>
      <c r="R324" s="486"/>
      <c r="S324" s="486"/>
      <c r="T324" s="486"/>
      <c r="U324" s="486"/>
      <c r="V324" s="486"/>
      <c r="W324" s="486"/>
      <c r="X324" s="486"/>
      <c r="Y324" s="486"/>
      <c r="Z324" s="486"/>
      <c r="AA324" s="486"/>
      <c r="AB324" s="486"/>
      <c r="AC324" s="486"/>
    </row>
    <row r="325" spans="1:29" ht="15" customHeight="1">
      <c r="A325" s="486"/>
      <c r="B325" s="486"/>
      <c r="C325" s="486"/>
      <c r="D325" s="486"/>
      <c r="E325" s="1673"/>
      <c r="F325" s="486"/>
      <c r="G325" s="486"/>
      <c r="H325" s="486"/>
      <c r="I325" s="486"/>
      <c r="J325" s="486"/>
      <c r="K325" s="486"/>
      <c r="L325" s="486"/>
      <c r="M325" s="486"/>
      <c r="N325" s="486"/>
      <c r="O325" s="486"/>
      <c r="P325" s="486"/>
      <c r="Q325" s="486"/>
      <c r="R325" s="486"/>
      <c r="S325" s="486"/>
      <c r="T325" s="486"/>
      <c r="U325" s="486"/>
      <c r="V325" s="486"/>
      <c r="W325" s="486"/>
      <c r="X325" s="486"/>
      <c r="Y325" s="486"/>
      <c r="Z325" s="486"/>
      <c r="AA325" s="486"/>
      <c r="AB325" s="486"/>
      <c r="AC325" s="486"/>
    </row>
    <row r="326" spans="1:29" ht="15" customHeight="1">
      <c r="A326" s="486"/>
      <c r="B326" s="486"/>
      <c r="C326" s="486"/>
      <c r="D326" s="486"/>
      <c r="E326" s="1673"/>
      <c r="F326" s="486"/>
      <c r="G326" s="486"/>
      <c r="H326" s="486"/>
      <c r="I326" s="486"/>
      <c r="J326" s="486"/>
      <c r="K326" s="486"/>
      <c r="L326" s="486"/>
      <c r="M326" s="486"/>
      <c r="N326" s="486"/>
      <c r="O326" s="486"/>
      <c r="P326" s="486"/>
      <c r="Q326" s="486"/>
      <c r="R326" s="486"/>
      <c r="S326" s="486"/>
      <c r="T326" s="486"/>
      <c r="U326" s="486"/>
      <c r="V326" s="486"/>
      <c r="W326" s="486"/>
      <c r="X326" s="486"/>
      <c r="Y326" s="486"/>
      <c r="Z326" s="486"/>
      <c r="AA326" s="486"/>
      <c r="AB326" s="486"/>
      <c r="AC326" s="486"/>
    </row>
    <row r="327" spans="1:29" ht="15" customHeight="1">
      <c r="A327" s="486"/>
      <c r="B327" s="486"/>
      <c r="C327" s="486"/>
      <c r="D327" s="486"/>
      <c r="E327" s="1673"/>
      <c r="F327" s="486"/>
      <c r="G327" s="486"/>
      <c r="H327" s="486"/>
      <c r="I327" s="486"/>
      <c r="J327" s="486"/>
      <c r="K327" s="486"/>
      <c r="L327" s="486"/>
      <c r="M327" s="486"/>
      <c r="N327" s="486"/>
      <c r="O327" s="486"/>
      <c r="P327" s="486"/>
      <c r="Q327" s="486"/>
      <c r="R327" s="486"/>
      <c r="S327" s="486"/>
      <c r="T327" s="486"/>
      <c r="U327" s="486"/>
      <c r="V327" s="486"/>
      <c r="W327" s="486"/>
      <c r="X327" s="486"/>
      <c r="Y327" s="486"/>
      <c r="Z327" s="486"/>
      <c r="AA327" s="486"/>
      <c r="AB327" s="486"/>
      <c r="AC327" s="486"/>
    </row>
    <row r="328" spans="1:29" ht="15" customHeight="1">
      <c r="A328" s="486"/>
      <c r="B328" s="486"/>
      <c r="C328" s="486"/>
      <c r="D328" s="486"/>
      <c r="E328" s="1673"/>
      <c r="F328" s="486"/>
      <c r="G328" s="486"/>
      <c r="H328" s="486"/>
      <c r="I328" s="486"/>
      <c r="J328" s="486"/>
      <c r="K328" s="486"/>
      <c r="L328" s="486"/>
      <c r="M328" s="486"/>
      <c r="N328" s="486"/>
      <c r="O328" s="486"/>
      <c r="P328" s="486"/>
      <c r="Q328" s="486"/>
      <c r="R328" s="486"/>
      <c r="S328" s="486"/>
      <c r="T328" s="486"/>
      <c r="U328" s="486"/>
      <c r="V328" s="486"/>
      <c r="W328" s="486"/>
      <c r="X328" s="486"/>
      <c r="Y328" s="486"/>
      <c r="Z328" s="486"/>
      <c r="AA328" s="486"/>
      <c r="AB328" s="486"/>
      <c r="AC328" s="486"/>
    </row>
    <row r="329" spans="1:29" ht="15" customHeight="1">
      <c r="A329" s="486"/>
      <c r="B329" s="486"/>
      <c r="C329" s="486"/>
      <c r="D329" s="486"/>
      <c r="E329" s="1673"/>
      <c r="F329" s="486"/>
      <c r="G329" s="486"/>
      <c r="H329" s="486"/>
      <c r="I329" s="486"/>
      <c r="J329" s="486"/>
      <c r="K329" s="486"/>
      <c r="L329" s="486"/>
      <c r="M329" s="486"/>
      <c r="N329" s="486"/>
      <c r="O329" s="486"/>
      <c r="P329" s="486"/>
      <c r="Q329" s="486"/>
      <c r="R329" s="486"/>
      <c r="S329" s="486"/>
      <c r="T329" s="486"/>
      <c r="U329" s="486"/>
      <c r="V329" s="486"/>
      <c r="W329" s="486"/>
      <c r="X329" s="486"/>
      <c r="Y329" s="486"/>
      <c r="Z329" s="486"/>
      <c r="AA329" s="486"/>
      <c r="AB329" s="486"/>
      <c r="AC329" s="486"/>
    </row>
    <row r="330" spans="1:29" ht="15" customHeight="1">
      <c r="A330" s="486"/>
      <c r="B330" s="486"/>
      <c r="C330" s="486"/>
      <c r="D330" s="486"/>
      <c r="E330" s="1673"/>
      <c r="F330" s="486"/>
      <c r="G330" s="486"/>
      <c r="H330" s="486"/>
      <c r="I330" s="486"/>
      <c r="J330" s="486"/>
      <c r="K330" s="486"/>
      <c r="L330" s="486"/>
      <c r="M330" s="486"/>
      <c r="N330" s="486"/>
      <c r="O330" s="486"/>
      <c r="P330" s="486"/>
      <c r="Q330" s="486"/>
      <c r="R330" s="486"/>
      <c r="S330" s="486"/>
      <c r="T330" s="486"/>
      <c r="U330" s="486"/>
      <c r="V330" s="486"/>
      <c r="W330" s="486"/>
      <c r="X330" s="486"/>
      <c r="Y330" s="486"/>
      <c r="Z330" s="486"/>
      <c r="AA330" s="486"/>
      <c r="AB330" s="486"/>
      <c r="AC330" s="486"/>
    </row>
    <row r="331" spans="1:29" ht="15" customHeight="1">
      <c r="A331" s="486"/>
      <c r="B331" s="486"/>
      <c r="C331" s="486"/>
      <c r="D331" s="486"/>
      <c r="E331" s="1673"/>
      <c r="F331" s="486"/>
      <c r="G331" s="486"/>
      <c r="H331" s="486"/>
      <c r="I331" s="486"/>
      <c r="J331" s="486"/>
      <c r="K331" s="486"/>
      <c r="L331" s="486"/>
      <c r="M331" s="486"/>
      <c r="N331" s="486"/>
      <c r="O331" s="486"/>
      <c r="P331" s="486"/>
      <c r="Q331" s="486"/>
      <c r="R331" s="486"/>
      <c r="S331" s="486"/>
      <c r="T331" s="486"/>
      <c r="U331" s="486"/>
      <c r="V331" s="486"/>
      <c r="W331" s="486"/>
      <c r="X331" s="486"/>
      <c r="Y331" s="486"/>
      <c r="Z331" s="486"/>
      <c r="AA331" s="486"/>
      <c r="AB331" s="486"/>
      <c r="AC331" s="486"/>
    </row>
    <row r="332" spans="1:29" ht="15" customHeight="1">
      <c r="A332" s="486"/>
      <c r="B332" s="486"/>
      <c r="C332" s="486"/>
      <c r="D332" s="486"/>
      <c r="E332" s="1673"/>
      <c r="F332" s="486"/>
      <c r="G332" s="486"/>
      <c r="H332" s="486"/>
      <c r="I332" s="486"/>
      <c r="J332" s="486"/>
      <c r="K332" s="486"/>
      <c r="L332" s="486"/>
      <c r="M332" s="486"/>
      <c r="N332" s="486"/>
      <c r="O332" s="486"/>
      <c r="P332" s="486"/>
      <c r="Q332" s="486"/>
      <c r="R332" s="486"/>
      <c r="S332" s="486"/>
      <c r="T332" s="486"/>
      <c r="U332" s="486"/>
      <c r="V332" s="486"/>
      <c r="W332" s="486"/>
      <c r="X332" s="486"/>
      <c r="Y332" s="486"/>
      <c r="Z332" s="486"/>
      <c r="AA332" s="486"/>
      <c r="AB332" s="486"/>
      <c r="AC332" s="486"/>
    </row>
    <row r="333" spans="1:29" ht="15" customHeight="1">
      <c r="A333" s="486"/>
      <c r="B333" s="486"/>
      <c r="C333" s="486"/>
      <c r="D333" s="486"/>
      <c r="E333" s="1673"/>
      <c r="F333" s="486"/>
      <c r="G333" s="486"/>
      <c r="H333" s="486"/>
      <c r="I333" s="486"/>
      <c r="J333" s="486"/>
      <c r="K333" s="486"/>
      <c r="L333" s="486"/>
      <c r="M333" s="486"/>
      <c r="N333" s="486"/>
      <c r="O333" s="486"/>
      <c r="P333" s="486"/>
      <c r="Q333" s="486"/>
      <c r="R333" s="486"/>
      <c r="S333" s="486"/>
      <c r="T333" s="486"/>
      <c r="U333" s="486"/>
      <c r="V333" s="486"/>
      <c r="W333" s="486"/>
      <c r="X333" s="486"/>
      <c r="Y333" s="486"/>
      <c r="Z333" s="486"/>
      <c r="AA333" s="486"/>
      <c r="AB333" s="486"/>
      <c r="AC333" s="486"/>
    </row>
    <row r="334" spans="1:29" ht="15" customHeight="1">
      <c r="A334" s="486"/>
      <c r="B334" s="486"/>
      <c r="C334" s="486"/>
      <c r="D334" s="486"/>
      <c r="E334" s="1673"/>
      <c r="F334" s="486"/>
      <c r="G334" s="486"/>
      <c r="H334" s="486"/>
      <c r="I334" s="486"/>
      <c r="J334" s="486"/>
      <c r="K334" s="486"/>
      <c r="L334" s="486"/>
      <c r="M334" s="486"/>
      <c r="N334" s="486"/>
      <c r="O334" s="486"/>
      <c r="P334" s="486"/>
      <c r="Q334" s="486"/>
      <c r="R334" s="486"/>
      <c r="S334" s="486"/>
      <c r="T334" s="486"/>
      <c r="U334" s="486"/>
      <c r="V334" s="486"/>
      <c r="W334" s="486"/>
      <c r="X334" s="486"/>
      <c r="Y334" s="486"/>
      <c r="Z334" s="486"/>
      <c r="AA334" s="486"/>
      <c r="AB334" s="486"/>
      <c r="AC334" s="486"/>
    </row>
    <row r="335" spans="1:29" ht="15" customHeight="1">
      <c r="A335" s="486"/>
      <c r="B335" s="486"/>
      <c r="C335" s="486"/>
      <c r="D335" s="486"/>
      <c r="E335" s="1673"/>
      <c r="F335" s="486"/>
      <c r="G335" s="486"/>
      <c r="H335" s="486"/>
      <c r="I335" s="486"/>
      <c r="J335" s="486"/>
      <c r="K335" s="486"/>
      <c r="L335" s="486"/>
      <c r="M335" s="486"/>
      <c r="N335" s="486"/>
      <c r="O335" s="486"/>
      <c r="P335" s="486"/>
      <c r="Q335" s="486"/>
      <c r="R335" s="486"/>
      <c r="S335" s="486"/>
      <c r="T335" s="486"/>
      <c r="U335" s="486"/>
      <c r="V335" s="486"/>
      <c r="W335" s="486"/>
      <c r="X335" s="486"/>
      <c r="Y335" s="486"/>
      <c r="Z335" s="486"/>
      <c r="AA335" s="486"/>
      <c r="AB335" s="486"/>
      <c r="AC335" s="486"/>
    </row>
    <row r="336" spans="1:29" ht="15" customHeight="1">
      <c r="A336" s="486"/>
      <c r="B336" s="486"/>
      <c r="C336" s="486"/>
      <c r="D336" s="486"/>
      <c r="E336" s="1673"/>
      <c r="F336" s="486"/>
      <c r="G336" s="486"/>
      <c r="H336" s="486"/>
      <c r="I336" s="486"/>
      <c r="J336" s="486"/>
      <c r="K336" s="486"/>
      <c r="L336" s="486"/>
      <c r="M336" s="486"/>
      <c r="N336" s="486"/>
      <c r="O336" s="486"/>
      <c r="P336" s="486"/>
      <c r="Q336" s="486"/>
      <c r="R336" s="486"/>
      <c r="S336" s="486"/>
      <c r="T336" s="486"/>
      <c r="U336" s="486"/>
      <c r="V336" s="486"/>
      <c r="W336" s="486"/>
      <c r="X336" s="486"/>
      <c r="Y336" s="486"/>
      <c r="Z336" s="486"/>
      <c r="AA336" s="486"/>
      <c r="AB336" s="486"/>
      <c r="AC336" s="486"/>
    </row>
    <row r="337" spans="1:29" ht="15" customHeight="1">
      <c r="A337" s="486"/>
      <c r="B337" s="486"/>
      <c r="C337" s="486"/>
      <c r="D337" s="486"/>
      <c r="E337" s="1673"/>
      <c r="F337" s="486"/>
      <c r="G337" s="486"/>
      <c r="H337" s="486"/>
      <c r="I337" s="486"/>
      <c r="J337" s="486"/>
      <c r="K337" s="486"/>
      <c r="L337" s="486"/>
      <c r="M337" s="486"/>
      <c r="N337" s="486"/>
      <c r="O337" s="486"/>
      <c r="P337" s="486"/>
      <c r="Q337" s="486"/>
      <c r="R337" s="486"/>
      <c r="S337" s="486"/>
      <c r="T337" s="486"/>
      <c r="U337" s="486"/>
      <c r="V337" s="486"/>
      <c r="W337" s="486"/>
      <c r="X337" s="486"/>
      <c r="Y337" s="486"/>
      <c r="Z337" s="486"/>
      <c r="AA337" s="486"/>
      <c r="AB337" s="486"/>
      <c r="AC337" s="486"/>
    </row>
    <row r="338" spans="1:29" ht="15" customHeight="1">
      <c r="A338" s="486"/>
      <c r="B338" s="486"/>
      <c r="C338" s="486"/>
      <c r="D338" s="486"/>
      <c r="E338" s="1673"/>
      <c r="F338" s="486"/>
      <c r="G338" s="486"/>
      <c r="H338" s="486"/>
      <c r="I338" s="486"/>
      <c r="J338" s="486"/>
      <c r="K338" s="486"/>
      <c r="L338" s="486"/>
      <c r="M338" s="486"/>
      <c r="N338" s="486"/>
      <c r="O338" s="486"/>
      <c r="P338" s="486"/>
      <c r="Q338" s="486"/>
      <c r="R338" s="486"/>
      <c r="S338" s="486"/>
      <c r="T338" s="486"/>
      <c r="U338" s="486"/>
      <c r="V338" s="486"/>
      <c r="W338" s="486"/>
      <c r="X338" s="486"/>
      <c r="Y338" s="486"/>
      <c r="Z338" s="486"/>
      <c r="AA338" s="486"/>
      <c r="AB338" s="486"/>
      <c r="AC338" s="486"/>
    </row>
    <row r="339" spans="1:29" ht="15" customHeight="1">
      <c r="A339" s="486"/>
      <c r="B339" s="486"/>
      <c r="C339" s="486"/>
      <c r="D339" s="486"/>
      <c r="E339" s="1673"/>
      <c r="F339" s="486"/>
      <c r="G339" s="486"/>
      <c r="H339" s="486"/>
      <c r="I339" s="486"/>
      <c r="J339" s="486"/>
      <c r="K339" s="486"/>
      <c r="L339" s="486"/>
      <c r="M339" s="486"/>
      <c r="N339" s="486"/>
      <c r="O339" s="486"/>
      <c r="P339" s="486"/>
      <c r="Q339" s="486"/>
      <c r="R339" s="486"/>
      <c r="S339" s="486"/>
      <c r="T339" s="486"/>
      <c r="U339" s="486"/>
      <c r="V339" s="486"/>
      <c r="W339" s="486"/>
      <c r="X339" s="486"/>
      <c r="Y339" s="486"/>
      <c r="Z339" s="486"/>
      <c r="AA339" s="486"/>
      <c r="AB339" s="486"/>
      <c r="AC339" s="486"/>
    </row>
    <row r="340" spans="1:29" ht="15" customHeight="1">
      <c r="A340" s="486"/>
      <c r="B340" s="486"/>
      <c r="C340" s="486"/>
      <c r="D340" s="486"/>
      <c r="E340" s="1673"/>
      <c r="F340" s="486"/>
      <c r="G340" s="486"/>
      <c r="H340" s="486"/>
      <c r="I340" s="486"/>
      <c r="J340" s="486"/>
      <c r="K340" s="486"/>
      <c r="L340" s="486"/>
      <c r="M340" s="486"/>
      <c r="N340" s="486"/>
      <c r="O340" s="486"/>
      <c r="P340" s="486"/>
      <c r="Q340" s="486"/>
      <c r="R340" s="486"/>
      <c r="S340" s="486"/>
      <c r="T340" s="486"/>
      <c r="U340" s="486"/>
      <c r="V340" s="486"/>
      <c r="W340" s="486"/>
      <c r="X340" s="486"/>
      <c r="Y340" s="486"/>
      <c r="Z340" s="486"/>
      <c r="AA340" s="486"/>
      <c r="AB340" s="486"/>
      <c r="AC340" s="486"/>
    </row>
    <row r="341" spans="1:29" ht="15" customHeight="1">
      <c r="A341" s="486"/>
      <c r="B341" s="486"/>
      <c r="C341" s="486"/>
      <c r="D341" s="486"/>
      <c r="E341" s="1673"/>
      <c r="F341" s="486"/>
      <c r="G341" s="486"/>
      <c r="H341" s="486"/>
      <c r="I341" s="486"/>
      <c r="J341" s="486"/>
      <c r="K341" s="486"/>
      <c r="L341" s="486"/>
      <c r="M341" s="486"/>
      <c r="N341" s="486"/>
      <c r="O341" s="486"/>
      <c r="P341" s="486"/>
      <c r="Q341" s="486"/>
      <c r="R341" s="486"/>
      <c r="S341" s="486"/>
      <c r="T341" s="486"/>
      <c r="U341" s="486"/>
      <c r="V341" s="486"/>
      <c r="W341" s="486"/>
      <c r="X341" s="486"/>
      <c r="Y341" s="486"/>
      <c r="Z341" s="486"/>
      <c r="AA341" s="486"/>
      <c r="AB341" s="486"/>
      <c r="AC341" s="486"/>
    </row>
    <row r="342" spans="1:29" ht="15" customHeight="1">
      <c r="A342" s="486"/>
      <c r="B342" s="486"/>
      <c r="C342" s="486"/>
      <c r="D342" s="486"/>
      <c r="E342" s="1673"/>
      <c r="F342" s="486"/>
      <c r="G342" s="486"/>
      <c r="H342" s="486"/>
      <c r="I342" s="486"/>
      <c r="J342" s="486"/>
      <c r="K342" s="486"/>
      <c r="L342" s="486"/>
      <c r="M342" s="486"/>
      <c r="N342" s="486"/>
      <c r="O342" s="486"/>
      <c r="P342" s="486"/>
      <c r="Q342" s="486"/>
      <c r="R342" s="486"/>
      <c r="S342" s="486"/>
      <c r="T342" s="486"/>
      <c r="U342" s="486"/>
      <c r="V342" s="486"/>
      <c r="W342" s="486"/>
      <c r="X342" s="486"/>
      <c r="Y342" s="486"/>
      <c r="Z342" s="486"/>
      <c r="AA342" s="486"/>
      <c r="AB342" s="486"/>
      <c r="AC342" s="486"/>
    </row>
    <row r="343" spans="1:29" ht="15" customHeight="1">
      <c r="A343" s="486"/>
      <c r="B343" s="486"/>
      <c r="C343" s="486"/>
      <c r="D343" s="486"/>
      <c r="E343" s="1673"/>
      <c r="F343" s="486"/>
      <c r="G343" s="486"/>
      <c r="H343" s="486"/>
      <c r="I343" s="486"/>
      <c r="J343" s="486"/>
      <c r="K343" s="486"/>
      <c r="L343" s="486"/>
      <c r="M343" s="486"/>
      <c r="N343" s="486"/>
      <c r="O343" s="486"/>
      <c r="P343" s="486"/>
      <c r="Q343" s="486"/>
      <c r="R343" s="486"/>
      <c r="S343" s="486"/>
      <c r="T343" s="486"/>
      <c r="U343" s="486"/>
      <c r="V343" s="486"/>
      <c r="W343" s="486"/>
      <c r="X343" s="486"/>
      <c r="Y343" s="486"/>
      <c r="Z343" s="486"/>
      <c r="AA343" s="486"/>
      <c r="AB343" s="486"/>
      <c r="AC343" s="486"/>
    </row>
    <row r="344" spans="1:29" ht="15" customHeight="1">
      <c r="A344" s="486"/>
      <c r="B344" s="486"/>
      <c r="C344" s="486"/>
      <c r="D344" s="486"/>
      <c r="E344" s="1673"/>
      <c r="F344" s="486"/>
      <c r="G344" s="486"/>
      <c r="H344" s="486"/>
      <c r="I344" s="486"/>
      <c r="J344" s="486"/>
      <c r="K344" s="486"/>
      <c r="L344" s="486"/>
      <c r="M344" s="486"/>
      <c r="N344" s="486"/>
      <c r="O344" s="486"/>
      <c r="P344" s="486"/>
      <c r="Q344" s="486"/>
      <c r="R344" s="486"/>
      <c r="S344" s="486"/>
      <c r="T344" s="486"/>
      <c r="U344" s="486"/>
      <c r="V344" s="486"/>
      <c r="W344" s="486"/>
      <c r="X344" s="486"/>
      <c r="Y344" s="486"/>
      <c r="Z344" s="486"/>
      <c r="AA344" s="486"/>
      <c r="AB344" s="486"/>
      <c r="AC344" s="486"/>
    </row>
    <row r="345" spans="1:29" ht="15" customHeight="1">
      <c r="A345" s="486"/>
      <c r="B345" s="486"/>
      <c r="C345" s="486"/>
      <c r="D345" s="486"/>
      <c r="E345" s="1673"/>
      <c r="F345" s="486"/>
      <c r="G345" s="486"/>
      <c r="H345" s="486"/>
      <c r="I345" s="486"/>
      <c r="J345" s="486"/>
      <c r="K345" s="486"/>
      <c r="L345" s="486"/>
      <c r="M345" s="486"/>
      <c r="N345" s="486"/>
      <c r="O345" s="486"/>
      <c r="P345" s="486"/>
      <c r="Q345" s="486"/>
      <c r="R345" s="486"/>
      <c r="S345" s="486"/>
      <c r="T345" s="486"/>
      <c r="U345" s="486"/>
      <c r="V345" s="486"/>
      <c r="W345" s="486"/>
      <c r="X345" s="486"/>
      <c r="Y345" s="486"/>
      <c r="Z345" s="486"/>
      <c r="AA345" s="486"/>
      <c r="AB345" s="486"/>
      <c r="AC345" s="486"/>
    </row>
    <row r="346" spans="1:29" ht="15" customHeight="1">
      <c r="A346" s="486"/>
      <c r="B346" s="486"/>
      <c r="C346" s="486"/>
      <c r="D346" s="486"/>
      <c r="E346" s="1673"/>
      <c r="F346" s="486"/>
      <c r="G346" s="486"/>
      <c r="H346" s="486"/>
      <c r="I346" s="486"/>
      <c r="J346" s="486"/>
      <c r="K346" s="486"/>
      <c r="L346" s="486"/>
      <c r="M346" s="486"/>
      <c r="N346" s="486"/>
      <c r="O346" s="486"/>
      <c r="P346" s="486"/>
      <c r="Q346" s="486"/>
      <c r="R346" s="486"/>
      <c r="S346" s="486"/>
      <c r="T346" s="486"/>
      <c r="U346" s="486"/>
      <c r="V346" s="486"/>
      <c r="W346" s="486"/>
      <c r="X346" s="486"/>
      <c r="Y346" s="486"/>
      <c r="Z346" s="486"/>
      <c r="AA346" s="486"/>
      <c r="AB346" s="486"/>
      <c r="AC346" s="486"/>
    </row>
    <row r="347" spans="1:29" ht="15" customHeight="1">
      <c r="A347" s="486"/>
      <c r="B347" s="486"/>
      <c r="C347" s="486"/>
      <c r="D347" s="486"/>
      <c r="E347" s="1673"/>
      <c r="F347" s="486"/>
      <c r="G347" s="486"/>
      <c r="H347" s="486"/>
      <c r="I347" s="486"/>
      <c r="J347" s="486"/>
      <c r="K347" s="486"/>
      <c r="L347" s="486"/>
      <c r="M347" s="486"/>
      <c r="N347" s="486"/>
      <c r="O347" s="486"/>
      <c r="P347" s="486"/>
      <c r="Q347" s="486"/>
      <c r="R347" s="486"/>
      <c r="S347" s="486"/>
      <c r="T347" s="486"/>
      <c r="U347" s="486"/>
      <c r="V347" s="486"/>
      <c r="W347" s="486"/>
      <c r="X347" s="486"/>
      <c r="Y347" s="486"/>
      <c r="Z347" s="486"/>
      <c r="AA347" s="486"/>
      <c r="AB347" s="486"/>
      <c r="AC347" s="486"/>
    </row>
    <row r="348" spans="1:29" ht="15" customHeight="1">
      <c r="A348" s="486"/>
      <c r="B348" s="486"/>
      <c r="C348" s="486"/>
      <c r="D348" s="486"/>
      <c r="E348" s="1673"/>
      <c r="F348" s="486"/>
      <c r="G348" s="486"/>
      <c r="H348" s="486"/>
      <c r="I348" s="486"/>
      <c r="J348" s="486"/>
      <c r="K348" s="486"/>
      <c r="L348" s="486"/>
      <c r="M348" s="486"/>
      <c r="N348" s="486"/>
      <c r="O348" s="486"/>
      <c r="P348" s="486"/>
      <c r="Q348" s="486"/>
      <c r="R348" s="486"/>
      <c r="S348" s="486"/>
      <c r="T348" s="486"/>
      <c r="U348" s="486"/>
      <c r="V348" s="486"/>
      <c r="W348" s="486"/>
      <c r="X348" s="486"/>
      <c r="Y348" s="486"/>
      <c r="Z348" s="486"/>
      <c r="AA348" s="486"/>
      <c r="AB348" s="486"/>
      <c r="AC348" s="486"/>
    </row>
    <row r="349" spans="1:29" ht="15" customHeight="1">
      <c r="A349" s="486"/>
      <c r="B349" s="486"/>
      <c r="C349" s="486"/>
      <c r="D349" s="486"/>
      <c r="E349" s="1673"/>
      <c r="F349" s="486"/>
      <c r="G349" s="486"/>
      <c r="H349" s="486"/>
      <c r="I349" s="486"/>
      <c r="J349" s="486"/>
      <c r="K349" s="486"/>
      <c r="L349" s="486"/>
      <c r="M349" s="486"/>
      <c r="N349" s="486"/>
      <c r="O349" s="486"/>
      <c r="P349" s="486"/>
      <c r="Q349" s="486"/>
      <c r="R349" s="486"/>
      <c r="S349" s="486"/>
      <c r="T349" s="486"/>
      <c r="U349" s="486"/>
      <c r="V349" s="486"/>
      <c r="W349" s="486"/>
      <c r="X349" s="486"/>
      <c r="Y349" s="486"/>
      <c r="Z349" s="486"/>
      <c r="AA349" s="486"/>
      <c r="AB349" s="486"/>
      <c r="AC349" s="486"/>
    </row>
    <row r="350" spans="1:29" ht="15" customHeight="1">
      <c r="A350" s="486"/>
      <c r="B350" s="486"/>
      <c r="C350" s="486"/>
      <c r="D350" s="486"/>
      <c r="E350" s="1673"/>
      <c r="F350" s="486"/>
      <c r="G350" s="486"/>
      <c r="H350" s="486"/>
      <c r="I350" s="486"/>
      <c r="J350" s="486"/>
      <c r="K350" s="486"/>
      <c r="L350" s="486"/>
      <c r="M350" s="486"/>
      <c r="N350" s="486"/>
      <c r="O350" s="486"/>
      <c r="P350" s="486"/>
      <c r="Q350" s="486"/>
      <c r="R350" s="486"/>
      <c r="S350" s="486"/>
      <c r="T350" s="486"/>
      <c r="U350" s="486"/>
      <c r="V350" s="486"/>
      <c r="W350" s="486"/>
      <c r="X350" s="486"/>
      <c r="Y350" s="486"/>
      <c r="Z350" s="486"/>
      <c r="AA350" s="486"/>
      <c r="AB350" s="486"/>
      <c r="AC350" s="486"/>
    </row>
    <row r="351" spans="1:29" ht="15" customHeight="1">
      <c r="A351" s="486"/>
      <c r="B351" s="486"/>
      <c r="C351" s="486"/>
      <c r="D351" s="486"/>
      <c r="E351" s="1673"/>
      <c r="F351" s="486"/>
      <c r="G351" s="486"/>
      <c r="H351" s="486"/>
      <c r="I351" s="486"/>
      <c r="J351" s="486"/>
      <c r="K351" s="486"/>
      <c r="L351" s="486"/>
      <c r="M351" s="486"/>
      <c r="N351" s="486"/>
      <c r="O351" s="486"/>
      <c r="P351" s="486"/>
      <c r="Q351" s="486"/>
      <c r="R351" s="486"/>
      <c r="S351" s="486"/>
      <c r="T351" s="486"/>
      <c r="U351" s="486"/>
      <c r="V351" s="486"/>
      <c r="W351" s="486"/>
      <c r="X351" s="486"/>
      <c r="Y351" s="486"/>
      <c r="Z351" s="486"/>
      <c r="AA351" s="486"/>
      <c r="AB351" s="486"/>
      <c r="AC351" s="486"/>
    </row>
    <row r="352" spans="1:29" ht="15" customHeight="1">
      <c r="A352" s="486"/>
      <c r="B352" s="486"/>
      <c r="C352" s="486"/>
      <c r="D352" s="486"/>
      <c r="E352" s="1673"/>
      <c r="F352" s="486"/>
      <c r="G352" s="486"/>
      <c r="H352" s="486"/>
      <c r="I352" s="486"/>
      <c r="J352" s="486"/>
      <c r="K352" s="486"/>
      <c r="L352" s="486"/>
      <c r="M352" s="486"/>
      <c r="N352" s="486"/>
      <c r="O352" s="486"/>
      <c r="P352" s="486"/>
      <c r="Q352" s="486"/>
      <c r="R352" s="486"/>
      <c r="S352" s="486"/>
      <c r="T352" s="486"/>
      <c r="U352" s="486"/>
      <c r="V352" s="486"/>
      <c r="W352" s="486"/>
      <c r="X352" s="486"/>
      <c r="Y352" s="486"/>
      <c r="Z352" s="486"/>
      <c r="AA352" s="486"/>
      <c r="AB352" s="486"/>
      <c r="AC352" s="486"/>
    </row>
    <row r="353" spans="1:29" ht="15" customHeight="1">
      <c r="A353" s="486"/>
      <c r="B353" s="486"/>
      <c r="C353" s="486"/>
      <c r="D353" s="486"/>
      <c r="E353" s="1673"/>
      <c r="F353" s="486"/>
      <c r="G353" s="486"/>
      <c r="H353" s="486"/>
      <c r="I353" s="486"/>
      <c r="J353" s="486"/>
      <c r="K353" s="486"/>
      <c r="L353" s="486"/>
      <c r="M353" s="486"/>
      <c r="N353" s="486"/>
      <c r="O353" s="486"/>
      <c r="P353" s="486"/>
      <c r="Q353" s="486"/>
      <c r="R353" s="486"/>
      <c r="S353" s="486"/>
      <c r="T353" s="486"/>
      <c r="U353" s="486"/>
      <c r="V353" s="486"/>
      <c r="W353" s="486"/>
      <c r="X353" s="486"/>
      <c r="Y353" s="486"/>
      <c r="Z353" s="486"/>
      <c r="AA353" s="486"/>
      <c r="AB353" s="486"/>
      <c r="AC353" s="486"/>
    </row>
    <row r="354" spans="1:29" ht="15" customHeight="1">
      <c r="A354" s="486"/>
      <c r="B354" s="486"/>
      <c r="C354" s="486"/>
      <c r="D354" s="486"/>
      <c r="E354" s="1673"/>
      <c r="F354" s="486"/>
      <c r="G354" s="486"/>
      <c r="H354" s="486"/>
      <c r="I354" s="486"/>
      <c r="J354" s="486"/>
      <c r="K354" s="486"/>
      <c r="L354" s="486"/>
      <c r="M354" s="486"/>
      <c r="N354" s="486"/>
      <c r="O354" s="486"/>
      <c r="P354" s="486"/>
      <c r="Q354" s="486"/>
      <c r="R354" s="486"/>
      <c r="S354" s="486"/>
      <c r="T354" s="486"/>
      <c r="U354" s="486"/>
      <c r="V354" s="486"/>
      <c r="W354" s="486"/>
      <c r="X354" s="486"/>
      <c r="Y354" s="486"/>
      <c r="Z354" s="486"/>
      <c r="AA354" s="486"/>
      <c r="AB354" s="486"/>
      <c r="AC354" s="486"/>
    </row>
    <row r="355" spans="1:29" ht="15" customHeight="1">
      <c r="A355" s="486"/>
      <c r="B355" s="486"/>
      <c r="C355" s="486"/>
      <c r="D355" s="486"/>
      <c r="E355" s="1673"/>
      <c r="F355" s="486"/>
      <c r="G355" s="486"/>
      <c r="H355" s="486"/>
      <c r="I355" s="486"/>
      <c r="J355" s="486"/>
      <c r="K355" s="486"/>
      <c r="L355" s="486"/>
      <c r="M355" s="486"/>
      <c r="N355" s="486"/>
      <c r="O355" s="486"/>
      <c r="P355" s="486"/>
      <c r="Q355" s="486"/>
      <c r="R355" s="486"/>
      <c r="S355" s="486"/>
      <c r="T355" s="486"/>
      <c r="U355" s="486"/>
      <c r="V355" s="486"/>
      <c r="W355" s="486"/>
      <c r="X355" s="486"/>
      <c r="Y355" s="486"/>
      <c r="Z355" s="486"/>
      <c r="AA355" s="486"/>
      <c r="AB355" s="486"/>
      <c r="AC355" s="486"/>
    </row>
    <row r="356" spans="1:29" ht="15" customHeight="1">
      <c r="A356" s="486"/>
      <c r="B356" s="486"/>
      <c r="C356" s="486"/>
      <c r="D356" s="486"/>
      <c r="E356" s="1673"/>
      <c r="F356" s="486"/>
      <c r="G356" s="486"/>
      <c r="H356" s="486"/>
      <c r="I356" s="486"/>
      <c r="J356" s="486"/>
      <c r="K356" s="486"/>
      <c r="L356" s="486"/>
      <c r="M356" s="486"/>
      <c r="N356" s="486"/>
      <c r="O356" s="486"/>
      <c r="P356" s="486"/>
      <c r="Q356" s="486"/>
      <c r="R356" s="486"/>
      <c r="S356" s="486"/>
      <c r="T356" s="486"/>
      <c r="U356" s="486"/>
      <c r="V356" s="486"/>
      <c r="W356" s="486"/>
      <c r="X356" s="486"/>
      <c r="Y356" s="486"/>
      <c r="Z356" s="486"/>
      <c r="AA356" s="486"/>
      <c r="AB356" s="486"/>
      <c r="AC356" s="486"/>
    </row>
    <row r="357" spans="1:29" ht="15" customHeight="1">
      <c r="A357" s="486"/>
      <c r="B357" s="486"/>
      <c r="C357" s="486"/>
      <c r="D357" s="486"/>
      <c r="E357" s="1673"/>
      <c r="F357" s="486"/>
      <c r="G357" s="486"/>
      <c r="H357" s="486"/>
      <c r="I357" s="486"/>
      <c r="J357" s="486"/>
      <c r="K357" s="486"/>
      <c r="L357" s="486"/>
      <c r="M357" s="486"/>
      <c r="N357" s="486"/>
      <c r="O357" s="486"/>
      <c r="P357" s="486"/>
      <c r="Q357" s="486"/>
      <c r="R357" s="486"/>
      <c r="S357" s="486"/>
      <c r="T357" s="486"/>
      <c r="U357" s="486"/>
      <c r="V357" s="486"/>
      <c r="W357" s="486"/>
      <c r="X357" s="486"/>
      <c r="Y357" s="486"/>
      <c r="Z357" s="486"/>
      <c r="AA357" s="486"/>
      <c r="AB357" s="486"/>
      <c r="AC357" s="486"/>
    </row>
    <row r="358" spans="1:29" ht="15" customHeight="1">
      <c r="A358" s="486"/>
      <c r="B358" s="486"/>
      <c r="C358" s="486"/>
      <c r="D358" s="486"/>
      <c r="E358" s="1673"/>
      <c r="F358" s="486"/>
      <c r="G358" s="486"/>
      <c r="H358" s="486"/>
      <c r="I358" s="486"/>
      <c r="J358" s="486"/>
      <c r="K358" s="486"/>
      <c r="L358" s="486"/>
      <c r="M358" s="486"/>
      <c r="N358" s="486"/>
      <c r="O358" s="486"/>
      <c r="P358" s="486"/>
      <c r="Q358" s="486"/>
      <c r="R358" s="486"/>
      <c r="S358" s="486"/>
      <c r="T358" s="486"/>
      <c r="U358" s="486"/>
      <c r="V358" s="486"/>
      <c r="W358" s="486"/>
      <c r="X358" s="486"/>
      <c r="Y358" s="486"/>
      <c r="Z358" s="486"/>
      <c r="AA358" s="486"/>
      <c r="AB358" s="486"/>
      <c r="AC358" s="486"/>
    </row>
    <row r="359" spans="1:29" ht="15" customHeight="1">
      <c r="A359" s="486"/>
      <c r="B359" s="486"/>
      <c r="C359" s="486"/>
      <c r="D359" s="486"/>
      <c r="E359" s="1673"/>
      <c r="F359" s="486"/>
      <c r="G359" s="486"/>
      <c r="H359" s="486"/>
      <c r="I359" s="486"/>
      <c r="J359" s="486"/>
      <c r="K359" s="486"/>
      <c r="L359" s="486"/>
      <c r="M359" s="486"/>
      <c r="N359" s="486"/>
      <c r="O359" s="486"/>
      <c r="P359" s="486"/>
      <c r="Q359" s="486"/>
      <c r="R359" s="486"/>
      <c r="S359" s="486"/>
      <c r="T359" s="486"/>
      <c r="U359" s="486"/>
      <c r="V359" s="486"/>
      <c r="W359" s="486"/>
      <c r="X359" s="486"/>
      <c r="Y359" s="486"/>
      <c r="Z359" s="486"/>
      <c r="AA359" s="486"/>
      <c r="AB359" s="486"/>
      <c r="AC359" s="486"/>
    </row>
    <row r="360" spans="1:29" ht="15" customHeight="1">
      <c r="A360" s="486"/>
      <c r="B360" s="486"/>
      <c r="C360" s="486"/>
      <c r="D360" s="486"/>
      <c r="E360" s="1673"/>
      <c r="F360" s="486"/>
      <c r="G360" s="486"/>
      <c r="H360" s="486"/>
      <c r="I360" s="486"/>
      <c r="J360" s="486"/>
      <c r="K360" s="486"/>
      <c r="L360" s="486"/>
      <c r="M360" s="486"/>
      <c r="N360" s="486"/>
      <c r="O360" s="486"/>
      <c r="P360" s="486"/>
      <c r="Q360" s="486"/>
      <c r="R360" s="486"/>
      <c r="S360" s="486"/>
      <c r="T360" s="486"/>
      <c r="U360" s="486"/>
      <c r="V360" s="486"/>
      <c r="W360" s="486"/>
      <c r="X360" s="486"/>
      <c r="Y360" s="486"/>
      <c r="Z360" s="486"/>
      <c r="AA360" s="486"/>
      <c r="AB360" s="486"/>
      <c r="AC360" s="486"/>
    </row>
    <row r="361" spans="1:29" ht="15" customHeight="1">
      <c r="A361" s="486"/>
      <c r="B361" s="486"/>
      <c r="C361" s="486"/>
      <c r="D361" s="486"/>
      <c r="E361" s="1673"/>
      <c r="F361" s="486"/>
      <c r="G361" s="486"/>
      <c r="H361" s="486"/>
      <c r="I361" s="486"/>
      <c r="J361" s="486"/>
      <c r="K361" s="486"/>
      <c r="L361" s="486"/>
      <c r="M361" s="486"/>
      <c r="N361" s="486"/>
      <c r="O361" s="486"/>
      <c r="P361" s="486"/>
      <c r="Q361" s="486"/>
      <c r="R361" s="486"/>
      <c r="S361" s="486"/>
      <c r="T361" s="486"/>
      <c r="U361" s="486"/>
      <c r="V361" s="486"/>
      <c r="W361" s="486"/>
      <c r="X361" s="486"/>
      <c r="Y361" s="486"/>
      <c r="Z361" s="486"/>
      <c r="AA361" s="486"/>
      <c r="AB361" s="486"/>
      <c r="AC361" s="486"/>
    </row>
    <row r="362" spans="1:29" ht="15" customHeight="1">
      <c r="A362" s="486"/>
      <c r="B362" s="486"/>
      <c r="C362" s="486"/>
      <c r="D362" s="486"/>
      <c r="E362" s="1673"/>
      <c r="F362" s="486"/>
      <c r="G362" s="486"/>
      <c r="H362" s="486"/>
      <c r="I362" s="486"/>
      <c r="J362" s="486"/>
      <c r="K362" s="486"/>
      <c r="L362" s="486"/>
      <c r="M362" s="486"/>
      <c r="N362" s="486"/>
      <c r="O362" s="486"/>
      <c r="P362" s="486"/>
      <c r="Q362" s="486"/>
      <c r="R362" s="486"/>
      <c r="S362" s="486"/>
      <c r="T362" s="486"/>
      <c r="U362" s="486"/>
      <c r="V362" s="486"/>
      <c r="W362" s="486"/>
      <c r="X362" s="486"/>
      <c r="Y362" s="486"/>
      <c r="Z362" s="486"/>
      <c r="AA362" s="486"/>
      <c r="AB362" s="486"/>
      <c r="AC362" s="486"/>
    </row>
    <row r="363" spans="1:29" ht="15" customHeight="1">
      <c r="A363" s="486"/>
      <c r="B363" s="486"/>
      <c r="C363" s="486"/>
      <c r="D363" s="486"/>
      <c r="E363" s="1673"/>
      <c r="F363" s="486"/>
      <c r="G363" s="486"/>
      <c r="H363" s="486"/>
      <c r="I363" s="486"/>
      <c r="J363" s="486"/>
      <c r="K363" s="486"/>
      <c r="L363" s="486"/>
      <c r="M363" s="486"/>
      <c r="N363" s="486"/>
      <c r="O363" s="486"/>
      <c r="P363" s="486"/>
      <c r="Q363" s="486"/>
      <c r="R363" s="486"/>
      <c r="S363" s="486"/>
      <c r="T363" s="486"/>
      <c r="U363" s="486"/>
      <c r="V363" s="486"/>
      <c r="W363" s="486"/>
      <c r="X363" s="486"/>
      <c r="Y363" s="486"/>
      <c r="Z363" s="486"/>
      <c r="AA363" s="486"/>
      <c r="AB363" s="486"/>
      <c r="AC363" s="486"/>
    </row>
    <row r="364" spans="1:29" ht="15" customHeight="1">
      <c r="A364" s="486"/>
      <c r="B364" s="486"/>
      <c r="C364" s="486"/>
      <c r="D364" s="486"/>
      <c r="E364" s="1673"/>
      <c r="F364" s="486"/>
      <c r="G364" s="486"/>
      <c r="H364" s="486"/>
      <c r="I364" s="486"/>
      <c r="J364" s="486"/>
      <c r="K364" s="486"/>
      <c r="L364" s="486"/>
      <c r="M364" s="486"/>
      <c r="N364" s="486"/>
      <c r="O364" s="486"/>
      <c r="P364" s="486"/>
      <c r="Q364" s="486"/>
      <c r="R364" s="486"/>
      <c r="S364" s="486"/>
      <c r="T364" s="486"/>
      <c r="U364" s="486"/>
      <c r="V364" s="486"/>
      <c r="W364" s="486"/>
      <c r="X364" s="486"/>
      <c r="Y364" s="486"/>
      <c r="Z364" s="486"/>
      <c r="AA364" s="486"/>
      <c r="AB364" s="486"/>
      <c r="AC364" s="486"/>
    </row>
    <row r="365" spans="1:29" ht="15" customHeight="1">
      <c r="A365" s="486"/>
      <c r="B365" s="486"/>
      <c r="C365" s="486"/>
      <c r="D365" s="486"/>
      <c r="E365" s="1673"/>
      <c r="F365" s="486"/>
      <c r="G365" s="486"/>
      <c r="H365" s="486"/>
      <c r="I365" s="486"/>
      <c r="J365" s="486"/>
      <c r="K365" s="486"/>
      <c r="L365" s="486"/>
      <c r="M365" s="486"/>
      <c r="N365" s="486"/>
      <c r="O365" s="486"/>
      <c r="P365" s="486"/>
      <c r="Q365" s="486"/>
      <c r="R365" s="486"/>
      <c r="S365" s="486"/>
      <c r="T365" s="486"/>
      <c r="U365" s="486"/>
      <c r="V365" s="486"/>
      <c r="W365" s="486"/>
      <c r="X365" s="486"/>
      <c r="Y365" s="486"/>
      <c r="Z365" s="486"/>
      <c r="AA365" s="486"/>
      <c r="AB365" s="486"/>
      <c r="AC365" s="486"/>
    </row>
    <row r="366" spans="1:29" ht="15" customHeight="1">
      <c r="A366" s="486"/>
      <c r="B366" s="486"/>
      <c r="C366" s="486"/>
      <c r="D366" s="486"/>
      <c r="E366" s="1673"/>
      <c r="F366" s="486"/>
      <c r="G366" s="486"/>
      <c r="H366" s="486"/>
      <c r="I366" s="486"/>
      <c r="J366" s="486"/>
      <c r="K366" s="486"/>
      <c r="L366" s="486"/>
      <c r="M366" s="486"/>
      <c r="N366" s="486"/>
      <c r="O366" s="486"/>
      <c r="P366" s="486"/>
      <c r="Q366" s="486"/>
      <c r="R366" s="486"/>
      <c r="S366" s="486"/>
      <c r="T366" s="486"/>
      <c r="U366" s="486"/>
      <c r="V366" s="486"/>
      <c r="W366" s="486"/>
      <c r="X366" s="486"/>
      <c r="Y366" s="486"/>
      <c r="Z366" s="486"/>
      <c r="AA366" s="486"/>
      <c r="AB366" s="486"/>
      <c r="AC366" s="486"/>
    </row>
    <row r="367" spans="1:29" ht="15" customHeight="1">
      <c r="A367" s="486"/>
      <c r="B367" s="486"/>
      <c r="C367" s="486"/>
      <c r="D367" s="486"/>
      <c r="E367" s="1673"/>
      <c r="F367" s="486"/>
      <c r="G367" s="486"/>
      <c r="H367" s="486"/>
      <c r="I367" s="486"/>
      <c r="J367" s="486"/>
      <c r="K367" s="486"/>
      <c r="L367" s="486"/>
      <c r="M367" s="486"/>
      <c r="N367" s="486"/>
      <c r="O367" s="486"/>
      <c r="P367" s="486"/>
      <c r="Q367" s="486"/>
      <c r="R367" s="486"/>
      <c r="S367" s="486"/>
      <c r="T367" s="486"/>
      <c r="U367" s="486"/>
      <c r="V367" s="486"/>
      <c r="W367" s="486"/>
      <c r="X367" s="486"/>
      <c r="Y367" s="486"/>
      <c r="Z367" s="486"/>
      <c r="AA367" s="486"/>
      <c r="AB367" s="486"/>
      <c r="AC367" s="486"/>
    </row>
    <row r="368" spans="1:29" ht="15" customHeight="1">
      <c r="A368" s="486"/>
      <c r="B368" s="486"/>
      <c r="C368" s="486"/>
      <c r="D368" s="486"/>
      <c r="E368" s="1673"/>
      <c r="F368" s="486"/>
      <c r="G368" s="486"/>
      <c r="H368" s="486"/>
      <c r="I368" s="486"/>
      <c r="J368" s="486"/>
      <c r="K368" s="486"/>
      <c r="L368" s="486"/>
      <c r="M368" s="486"/>
      <c r="N368" s="486"/>
      <c r="O368" s="486"/>
      <c r="P368" s="486"/>
      <c r="Q368" s="486"/>
      <c r="R368" s="486"/>
      <c r="S368" s="486"/>
      <c r="T368" s="486"/>
      <c r="U368" s="486"/>
      <c r="V368" s="486"/>
      <c r="W368" s="486"/>
      <c r="X368" s="486"/>
      <c r="Y368" s="486"/>
      <c r="Z368" s="486"/>
      <c r="AA368" s="486"/>
      <c r="AB368" s="486"/>
      <c r="AC368" s="486"/>
    </row>
    <row r="369" spans="1:29" ht="15" customHeight="1">
      <c r="A369" s="486"/>
      <c r="B369" s="486"/>
      <c r="C369" s="486"/>
      <c r="D369" s="486"/>
      <c r="E369" s="1673"/>
      <c r="F369" s="486"/>
      <c r="G369" s="486"/>
      <c r="H369" s="486"/>
      <c r="I369" s="486"/>
      <c r="J369" s="486"/>
      <c r="K369" s="486"/>
      <c r="L369" s="486"/>
      <c r="M369" s="486"/>
      <c r="N369" s="486"/>
      <c r="O369" s="486"/>
      <c r="P369" s="486"/>
      <c r="Q369" s="486"/>
      <c r="R369" s="486"/>
      <c r="S369" s="486"/>
      <c r="T369" s="486"/>
      <c r="U369" s="486"/>
      <c r="V369" s="486"/>
      <c r="W369" s="486"/>
      <c r="X369" s="486"/>
      <c r="Y369" s="486"/>
      <c r="Z369" s="486"/>
      <c r="AA369" s="486"/>
      <c r="AB369" s="486"/>
      <c r="AC369" s="486"/>
    </row>
    <row r="370" spans="1:29" ht="15" customHeight="1">
      <c r="A370" s="486"/>
      <c r="B370" s="486"/>
      <c r="C370" s="486"/>
      <c r="D370" s="486"/>
      <c r="E370" s="1673"/>
      <c r="F370" s="486"/>
      <c r="G370" s="486"/>
      <c r="H370" s="486"/>
      <c r="I370" s="486"/>
      <c r="J370" s="486"/>
      <c r="K370" s="486"/>
      <c r="L370" s="486"/>
      <c r="M370" s="486"/>
      <c r="N370" s="486"/>
      <c r="O370" s="486"/>
      <c r="P370" s="486"/>
      <c r="Q370" s="486"/>
      <c r="R370" s="486"/>
      <c r="S370" s="486"/>
      <c r="T370" s="486"/>
      <c r="U370" s="486"/>
      <c r="V370" s="486"/>
      <c r="W370" s="486"/>
      <c r="X370" s="486"/>
      <c r="Y370" s="486"/>
      <c r="Z370" s="486"/>
      <c r="AA370" s="486"/>
      <c r="AB370" s="486"/>
      <c r="AC370" s="486"/>
    </row>
    <row r="371" spans="1:29" ht="15" customHeight="1">
      <c r="A371" s="486"/>
      <c r="B371" s="486"/>
      <c r="C371" s="486"/>
      <c r="D371" s="486"/>
      <c r="E371" s="1673"/>
      <c r="F371" s="486"/>
      <c r="G371" s="486"/>
      <c r="H371" s="486"/>
      <c r="I371" s="486"/>
      <c r="J371" s="486"/>
      <c r="K371" s="486"/>
      <c r="L371" s="486"/>
      <c r="M371" s="486"/>
      <c r="N371" s="486"/>
      <c r="O371" s="486"/>
      <c r="P371" s="486"/>
      <c r="Q371" s="486"/>
      <c r="R371" s="486"/>
      <c r="S371" s="486"/>
      <c r="T371" s="486"/>
      <c r="U371" s="486"/>
      <c r="V371" s="486"/>
      <c r="W371" s="486"/>
      <c r="X371" s="486"/>
      <c r="Y371" s="486"/>
      <c r="Z371" s="486"/>
      <c r="AA371" s="486"/>
      <c r="AB371" s="486"/>
      <c r="AC371" s="486"/>
    </row>
    <row r="372" spans="1:29" ht="15" customHeight="1">
      <c r="A372" s="486"/>
      <c r="B372" s="486"/>
      <c r="C372" s="486"/>
      <c r="D372" s="486"/>
      <c r="E372" s="1673"/>
      <c r="F372" s="486"/>
      <c r="G372" s="486"/>
      <c r="H372" s="486"/>
      <c r="I372" s="486"/>
      <c r="J372" s="486"/>
      <c r="K372" s="486"/>
      <c r="L372" s="486"/>
      <c r="M372" s="486"/>
      <c r="N372" s="486"/>
      <c r="O372" s="486"/>
      <c r="P372" s="486"/>
      <c r="Q372" s="486"/>
      <c r="R372" s="486"/>
      <c r="S372" s="486"/>
      <c r="T372" s="486"/>
      <c r="U372" s="486"/>
      <c r="V372" s="486"/>
      <c r="W372" s="486"/>
      <c r="X372" s="486"/>
      <c r="Y372" s="486"/>
      <c r="Z372" s="486"/>
      <c r="AA372" s="486"/>
      <c r="AB372" s="486"/>
      <c r="AC372" s="486"/>
    </row>
    <row r="373" spans="1:29" ht="15" customHeight="1">
      <c r="A373" s="486"/>
      <c r="B373" s="486"/>
      <c r="C373" s="486"/>
      <c r="D373" s="486"/>
      <c r="E373" s="1673"/>
      <c r="F373" s="486"/>
      <c r="G373" s="486"/>
      <c r="H373" s="486"/>
      <c r="I373" s="486"/>
      <c r="J373" s="486"/>
      <c r="K373" s="486"/>
      <c r="L373" s="486"/>
      <c r="M373" s="486"/>
      <c r="N373" s="486"/>
      <c r="O373" s="486"/>
      <c r="P373" s="486"/>
      <c r="Q373" s="486"/>
      <c r="R373" s="486"/>
      <c r="S373" s="486"/>
      <c r="T373" s="486"/>
      <c r="U373" s="486"/>
      <c r="V373" s="486"/>
      <c r="W373" s="486"/>
      <c r="X373" s="486"/>
      <c r="Y373" s="486"/>
      <c r="Z373" s="486"/>
      <c r="AA373" s="486"/>
      <c r="AB373" s="486"/>
      <c r="AC373" s="486"/>
    </row>
    <row r="374" spans="1:29" ht="15" customHeight="1">
      <c r="A374" s="486"/>
      <c r="B374" s="486"/>
      <c r="C374" s="486"/>
      <c r="D374" s="486"/>
      <c r="E374" s="1673"/>
      <c r="F374" s="486"/>
      <c r="G374" s="486"/>
      <c r="H374" s="486"/>
      <c r="I374" s="486"/>
      <c r="J374" s="486"/>
      <c r="K374" s="486"/>
      <c r="L374" s="486"/>
      <c r="M374" s="486"/>
      <c r="N374" s="486"/>
      <c r="O374" s="486"/>
      <c r="P374" s="486"/>
      <c r="Q374" s="486"/>
      <c r="R374" s="486"/>
      <c r="S374" s="486"/>
      <c r="T374" s="486"/>
      <c r="U374" s="486"/>
      <c r="V374" s="486"/>
      <c r="W374" s="486"/>
      <c r="X374" s="486"/>
      <c r="Y374" s="486"/>
      <c r="Z374" s="486"/>
      <c r="AA374" s="486"/>
      <c r="AB374" s="486"/>
      <c r="AC374" s="486"/>
    </row>
    <row r="375" spans="1:29" ht="15" customHeight="1">
      <c r="A375" s="486"/>
      <c r="B375" s="486"/>
      <c r="C375" s="486"/>
      <c r="D375" s="486"/>
      <c r="E375" s="1673"/>
      <c r="F375" s="486"/>
      <c r="G375" s="486"/>
      <c r="H375" s="486"/>
      <c r="I375" s="486"/>
      <c r="J375" s="486"/>
      <c r="K375" s="486"/>
      <c r="L375" s="486"/>
      <c r="M375" s="486"/>
      <c r="N375" s="486"/>
      <c r="O375" s="486"/>
      <c r="P375" s="486"/>
      <c r="Q375" s="486"/>
      <c r="R375" s="486"/>
      <c r="S375" s="486"/>
      <c r="T375" s="486"/>
      <c r="U375" s="486"/>
      <c r="V375" s="486"/>
      <c r="W375" s="486"/>
      <c r="X375" s="486"/>
      <c r="Y375" s="486"/>
      <c r="Z375" s="486"/>
      <c r="AA375" s="486"/>
      <c r="AB375" s="486"/>
      <c r="AC375" s="486"/>
    </row>
    <row r="376" spans="1:29" ht="15" customHeight="1">
      <c r="A376" s="486"/>
      <c r="B376" s="486"/>
      <c r="C376" s="486"/>
      <c r="D376" s="486"/>
      <c r="E376" s="1673"/>
      <c r="F376" s="486"/>
      <c r="G376" s="486"/>
      <c r="H376" s="486"/>
      <c r="I376" s="486"/>
      <c r="J376" s="486"/>
      <c r="K376" s="486"/>
      <c r="L376" s="486"/>
      <c r="M376" s="486"/>
      <c r="N376" s="486"/>
      <c r="O376" s="486"/>
      <c r="P376" s="486"/>
      <c r="Q376" s="486"/>
      <c r="R376" s="486"/>
      <c r="S376" s="486"/>
      <c r="T376" s="486"/>
      <c r="U376" s="486"/>
      <c r="V376" s="486"/>
      <c r="W376" s="486"/>
      <c r="X376" s="486"/>
      <c r="Y376" s="486"/>
      <c r="Z376" s="486"/>
      <c r="AA376" s="486"/>
      <c r="AB376" s="486"/>
      <c r="AC376" s="486"/>
    </row>
    <row r="377" spans="1:29" ht="15" customHeight="1">
      <c r="A377" s="486"/>
      <c r="B377" s="486"/>
      <c r="C377" s="486"/>
      <c r="D377" s="486"/>
      <c r="E377" s="1673"/>
      <c r="F377" s="486"/>
      <c r="G377" s="486"/>
      <c r="H377" s="486"/>
      <c r="I377" s="486"/>
      <c r="J377" s="486"/>
      <c r="K377" s="486"/>
      <c r="L377" s="486"/>
      <c r="M377" s="486"/>
      <c r="N377" s="486"/>
      <c r="O377" s="486"/>
      <c r="P377" s="486"/>
      <c r="Q377" s="486"/>
      <c r="R377" s="486"/>
      <c r="S377" s="486"/>
      <c r="T377" s="486"/>
      <c r="U377" s="486"/>
      <c r="V377" s="486"/>
      <c r="W377" s="486"/>
      <c r="X377" s="486"/>
      <c r="Y377" s="486"/>
      <c r="Z377" s="486"/>
      <c r="AA377" s="486"/>
      <c r="AB377" s="486"/>
      <c r="AC377" s="486"/>
    </row>
    <row r="378" spans="1:29" ht="15" customHeight="1">
      <c r="A378" s="486"/>
      <c r="B378" s="486"/>
      <c r="C378" s="486"/>
      <c r="D378" s="486"/>
      <c r="E378" s="1673"/>
      <c r="F378" s="486"/>
      <c r="G378" s="486"/>
      <c r="H378" s="486"/>
      <c r="I378" s="486"/>
      <c r="J378" s="486"/>
      <c r="K378" s="486"/>
      <c r="L378" s="486"/>
      <c r="M378" s="486"/>
      <c r="N378" s="486"/>
      <c r="O378" s="486"/>
      <c r="P378" s="486"/>
      <c r="Q378" s="486"/>
      <c r="R378" s="486"/>
      <c r="S378" s="486"/>
      <c r="T378" s="486"/>
      <c r="U378" s="486"/>
      <c r="V378" s="486"/>
      <c r="W378" s="486"/>
      <c r="X378" s="486"/>
      <c r="Y378" s="486"/>
      <c r="Z378" s="486"/>
      <c r="AA378" s="486"/>
      <c r="AB378" s="486"/>
      <c r="AC378" s="486"/>
    </row>
    <row r="379" spans="1:29" ht="15" customHeight="1">
      <c r="A379" s="486"/>
      <c r="B379" s="486"/>
      <c r="C379" s="486"/>
      <c r="D379" s="486"/>
      <c r="E379" s="1673"/>
      <c r="F379" s="486"/>
      <c r="G379" s="486"/>
      <c r="H379" s="486"/>
      <c r="I379" s="486"/>
      <c r="J379" s="486"/>
      <c r="K379" s="486"/>
      <c r="L379" s="486"/>
      <c r="M379" s="486"/>
      <c r="N379" s="486"/>
      <c r="O379" s="486"/>
      <c r="P379" s="486"/>
      <c r="Q379" s="486"/>
      <c r="R379" s="486"/>
      <c r="S379" s="486"/>
      <c r="T379" s="486"/>
      <c r="U379" s="486"/>
      <c r="V379" s="486"/>
      <c r="W379" s="486"/>
      <c r="X379" s="486"/>
      <c r="Y379" s="486"/>
      <c r="Z379" s="486"/>
      <c r="AA379" s="486"/>
      <c r="AB379" s="486"/>
      <c r="AC379" s="486"/>
    </row>
    <row r="380" spans="1:29" ht="15" customHeight="1">
      <c r="A380" s="486"/>
      <c r="B380" s="486"/>
      <c r="C380" s="486"/>
      <c r="D380" s="486"/>
      <c r="E380" s="1673"/>
      <c r="F380" s="486"/>
      <c r="G380" s="486"/>
      <c r="H380" s="486"/>
      <c r="I380" s="486"/>
      <c r="J380" s="486"/>
      <c r="K380" s="486"/>
      <c r="L380" s="486"/>
      <c r="M380" s="486"/>
      <c r="N380" s="486"/>
      <c r="O380" s="486"/>
      <c r="P380" s="486"/>
      <c r="Q380" s="486"/>
      <c r="R380" s="486"/>
      <c r="S380" s="486"/>
      <c r="T380" s="486"/>
      <c r="U380" s="486"/>
      <c r="V380" s="486"/>
      <c r="W380" s="486"/>
      <c r="X380" s="486"/>
      <c r="Y380" s="486"/>
      <c r="Z380" s="486"/>
      <c r="AA380" s="486"/>
      <c r="AB380" s="486"/>
      <c r="AC380" s="486"/>
    </row>
    <row r="381" spans="1:29" ht="15" customHeight="1">
      <c r="A381" s="486"/>
      <c r="B381" s="486"/>
      <c r="C381" s="486"/>
      <c r="D381" s="486"/>
      <c r="E381" s="1673"/>
      <c r="F381" s="486"/>
      <c r="G381" s="486"/>
      <c r="H381" s="486"/>
      <c r="I381" s="486"/>
      <c r="J381" s="486"/>
      <c r="K381" s="486"/>
      <c r="L381" s="486"/>
      <c r="M381" s="486"/>
      <c r="N381" s="486"/>
      <c r="O381" s="486"/>
      <c r="P381" s="486"/>
      <c r="Q381" s="486"/>
      <c r="R381" s="486"/>
      <c r="S381" s="486"/>
      <c r="T381" s="486"/>
      <c r="U381" s="486"/>
      <c r="V381" s="486"/>
      <c r="W381" s="486"/>
      <c r="X381" s="486"/>
      <c r="Y381" s="486"/>
      <c r="Z381" s="486"/>
      <c r="AA381" s="486"/>
      <c r="AB381" s="486"/>
      <c r="AC381" s="486"/>
    </row>
    <row r="382" spans="1:29" ht="15" customHeight="1">
      <c r="A382" s="486"/>
      <c r="B382" s="486"/>
      <c r="C382" s="486"/>
      <c r="D382" s="486"/>
      <c r="E382" s="1673"/>
      <c r="F382" s="486"/>
      <c r="G382" s="486"/>
      <c r="H382" s="486"/>
      <c r="I382" s="486"/>
      <c r="J382" s="486"/>
      <c r="K382" s="486"/>
      <c r="L382" s="486"/>
      <c r="M382" s="486"/>
      <c r="N382" s="486"/>
      <c r="O382" s="486"/>
      <c r="P382" s="486"/>
      <c r="Q382" s="486"/>
      <c r="R382" s="486"/>
      <c r="S382" s="486"/>
      <c r="T382" s="486"/>
      <c r="U382" s="486"/>
      <c r="V382" s="486"/>
      <c r="W382" s="486"/>
      <c r="X382" s="486"/>
      <c r="Y382" s="486"/>
      <c r="Z382" s="486"/>
      <c r="AA382" s="486"/>
      <c r="AB382" s="486"/>
      <c r="AC382" s="486"/>
    </row>
    <row r="383" spans="1:29" ht="15" customHeight="1">
      <c r="A383" s="486"/>
      <c r="B383" s="486"/>
      <c r="C383" s="486"/>
      <c r="D383" s="486"/>
      <c r="E383" s="1673"/>
      <c r="F383" s="486"/>
      <c r="G383" s="486"/>
      <c r="H383" s="486"/>
      <c r="I383" s="486"/>
      <c r="J383" s="486"/>
      <c r="K383" s="486"/>
      <c r="L383" s="486"/>
      <c r="M383" s="486"/>
      <c r="N383" s="486"/>
      <c r="O383" s="486"/>
      <c r="P383" s="486"/>
      <c r="Q383" s="486"/>
      <c r="R383" s="486"/>
      <c r="S383" s="486"/>
      <c r="T383" s="486"/>
      <c r="U383" s="486"/>
      <c r="V383" s="486"/>
      <c r="W383" s="486"/>
      <c r="X383" s="486"/>
      <c r="Y383" s="486"/>
      <c r="Z383" s="486"/>
      <c r="AA383" s="486"/>
      <c r="AB383" s="486"/>
      <c r="AC383" s="486"/>
    </row>
    <row r="384" spans="1:29" ht="15" customHeight="1">
      <c r="A384" s="486"/>
      <c r="B384" s="486"/>
      <c r="C384" s="486"/>
      <c r="D384" s="486"/>
      <c r="E384" s="1673"/>
      <c r="F384" s="486"/>
      <c r="G384" s="486"/>
      <c r="H384" s="486"/>
      <c r="I384" s="486"/>
      <c r="J384" s="486"/>
      <c r="K384" s="486"/>
      <c r="L384" s="486"/>
      <c r="M384" s="486"/>
      <c r="N384" s="486"/>
      <c r="O384" s="486"/>
      <c r="P384" s="486"/>
      <c r="Q384" s="486"/>
      <c r="R384" s="486"/>
      <c r="S384" s="486"/>
      <c r="T384" s="486"/>
      <c r="U384" s="486"/>
      <c r="V384" s="486"/>
      <c r="W384" s="486"/>
      <c r="X384" s="486"/>
      <c r="Y384" s="486"/>
      <c r="Z384" s="486"/>
      <c r="AA384" s="486"/>
      <c r="AB384" s="486"/>
      <c r="AC384" s="486"/>
    </row>
    <row r="385" spans="1:29" ht="15" customHeight="1">
      <c r="A385" s="486"/>
      <c r="B385" s="486"/>
      <c r="C385" s="486"/>
      <c r="D385" s="486"/>
      <c r="E385" s="1673"/>
      <c r="F385" s="486"/>
      <c r="G385" s="486"/>
      <c r="H385" s="486"/>
      <c r="I385" s="486"/>
      <c r="J385" s="486"/>
      <c r="K385" s="486"/>
      <c r="L385" s="486"/>
      <c r="M385" s="486"/>
      <c r="N385" s="486"/>
      <c r="O385" s="486"/>
      <c r="P385" s="486"/>
      <c r="Q385" s="486"/>
      <c r="R385" s="486"/>
      <c r="S385" s="486"/>
      <c r="T385" s="486"/>
      <c r="U385" s="486"/>
      <c r="V385" s="486"/>
      <c r="W385" s="486"/>
      <c r="X385" s="486"/>
      <c r="Y385" s="486"/>
      <c r="Z385" s="486"/>
      <c r="AA385" s="486"/>
      <c r="AB385" s="486"/>
      <c r="AC385" s="486"/>
    </row>
    <row r="386" spans="1:29" ht="15" customHeight="1">
      <c r="A386" s="486"/>
      <c r="B386" s="486"/>
      <c r="C386" s="486"/>
      <c r="D386" s="486"/>
      <c r="E386" s="1673"/>
      <c r="F386" s="486"/>
      <c r="G386" s="486"/>
      <c r="H386" s="486"/>
      <c r="I386" s="486"/>
      <c r="J386" s="486"/>
      <c r="K386" s="486"/>
      <c r="L386" s="486"/>
      <c r="M386" s="486"/>
      <c r="N386" s="486"/>
      <c r="O386" s="486"/>
      <c r="P386" s="486"/>
      <c r="Q386" s="486"/>
      <c r="R386" s="486"/>
      <c r="S386" s="486"/>
      <c r="T386" s="486"/>
      <c r="U386" s="486"/>
      <c r="V386" s="486"/>
      <c r="W386" s="486"/>
      <c r="X386" s="486"/>
      <c r="Y386" s="486"/>
      <c r="Z386" s="486"/>
      <c r="AA386" s="486"/>
      <c r="AB386" s="486"/>
      <c r="AC386" s="486"/>
    </row>
    <row r="387" spans="1:29" ht="15" customHeight="1">
      <c r="A387" s="486"/>
      <c r="B387" s="486"/>
      <c r="C387" s="486"/>
      <c r="D387" s="486"/>
      <c r="E387" s="1673"/>
      <c r="F387" s="486"/>
      <c r="G387" s="486"/>
      <c r="H387" s="486"/>
      <c r="I387" s="486"/>
      <c r="J387" s="486"/>
      <c r="K387" s="486"/>
      <c r="L387" s="486"/>
      <c r="M387" s="486"/>
      <c r="N387" s="486"/>
      <c r="O387" s="486"/>
      <c r="P387" s="486"/>
      <c r="Q387" s="486"/>
      <c r="R387" s="486"/>
      <c r="S387" s="486"/>
      <c r="T387" s="486"/>
      <c r="U387" s="486"/>
      <c r="V387" s="486"/>
      <c r="W387" s="486"/>
      <c r="X387" s="486"/>
      <c r="Y387" s="486"/>
      <c r="Z387" s="486"/>
      <c r="AA387" s="486"/>
      <c r="AB387" s="486"/>
      <c r="AC387" s="486"/>
    </row>
    <row r="388" spans="1:29" ht="15" customHeight="1">
      <c r="A388" s="486"/>
      <c r="B388" s="486"/>
      <c r="C388" s="486"/>
      <c r="D388" s="486"/>
      <c r="E388" s="1673"/>
      <c r="F388" s="486"/>
      <c r="G388" s="486"/>
      <c r="H388" s="486"/>
      <c r="I388" s="486"/>
      <c r="J388" s="486"/>
      <c r="K388" s="486"/>
      <c r="L388" s="486"/>
      <c r="M388" s="486"/>
      <c r="N388" s="486"/>
      <c r="O388" s="486"/>
      <c r="P388" s="486"/>
      <c r="Q388" s="486"/>
      <c r="R388" s="486"/>
      <c r="S388" s="486"/>
      <c r="T388" s="486"/>
      <c r="U388" s="486"/>
      <c r="V388" s="486"/>
      <c r="W388" s="486"/>
      <c r="X388" s="486"/>
      <c r="Y388" s="486"/>
      <c r="Z388" s="486"/>
      <c r="AA388" s="486"/>
      <c r="AB388" s="486"/>
      <c r="AC388" s="486"/>
    </row>
    <row r="389" spans="1:29" ht="15" customHeight="1">
      <c r="A389" s="486"/>
      <c r="B389" s="486"/>
      <c r="C389" s="486"/>
      <c r="D389" s="486"/>
      <c r="E389" s="1673"/>
      <c r="F389" s="486"/>
      <c r="G389" s="486"/>
      <c r="H389" s="486"/>
      <c r="I389" s="486"/>
      <c r="J389" s="486"/>
      <c r="K389" s="486"/>
      <c r="L389" s="486"/>
      <c r="M389" s="486"/>
      <c r="N389" s="486"/>
      <c r="O389" s="486"/>
      <c r="P389" s="486"/>
      <c r="Q389" s="486"/>
      <c r="R389" s="486"/>
      <c r="S389" s="486"/>
      <c r="T389" s="486"/>
      <c r="U389" s="486"/>
      <c r="V389" s="486"/>
      <c r="W389" s="486"/>
      <c r="X389" s="486"/>
      <c r="Y389" s="486"/>
      <c r="Z389" s="486"/>
      <c r="AA389" s="486"/>
      <c r="AB389" s="486"/>
      <c r="AC389" s="486"/>
    </row>
    <row r="390" spans="1:29" ht="15" customHeight="1">
      <c r="A390" s="486"/>
      <c r="B390" s="486"/>
      <c r="C390" s="486"/>
      <c r="D390" s="486"/>
      <c r="E390" s="1673"/>
      <c r="F390" s="486"/>
      <c r="G390" s="486"/>
      <c r="H390" s="486"/>
      <c r="I390" s="486"/>
      <c r="J390" s="486"/>
      <c r="K390" s="486"/>
      <c r="L390" s="486"/>
      <c r="M390" s="486"/>
      <c r="N390" s="486"/>
      <c r="O390" s="486"/>
      <c r="P390" s="486"/>
      <c r="Q390" s="486"/>
      <c r="R390" s="486"/>
      <c r="S390" s="486"/>
      <c r="T390" s="486"/>
      <c r="U390" s="486"/>
      <c r="V390" s="486"/>
      <c r="W390" s="486"/>
      <c r="X390" s="486"/>
      <c r="Y390" s="486"/>
      <c r="Z390" s="486"/>
      <c r="AA390" s="486"/>
      <c r="AB390" s="486"/>
      <c r="AC390" s="486"/>
    </row>
    <row r="391" spans="1:29" ht="15" customHeight="1">
      <c r="A391" s="486"/>
      <c r="B391" s="486"/>
      <c r="C391" s="486"/>
      <c r="D391" s="486"/>
      <c r="E391" s="1673"/>
      <c r="F391" s="486"/>
      <c r="G391" s="486"/>
      <c r="H391" s="486"/>
      <c r="I391" s="486"/>
      <c r="J391" s="486"/>
      <c r="K391" s="486"/>
      <c r="L391" s="486"/>
      <c r="M391" s="486"/>
      <c r="N391" s="486"/>
      <c r="O391" s="486"/>
      <c r="P391" s="486"/>
      <c r="Q391" s="486"/>
      <c r="R391" s="486"/>
      <c r="S391" s="486"/>
      <c r="T391" s="486"/>
      <c r="U391" s="486"/>
      <c r="V391" s="486"/>
      <c r="W391" s="486"/>
      <c r="X391" s="486"/>
      <c r="Y391" s="486"/>
      <c r="Z391" s="486"/>
      <c r="AA391" s="486"/>
      <c r="AB391" s="486"/>
      <c r="AC391" s="486"/>
    </row>
    <row r="392" spans="1:29" ht="15" customHeight="1">
      <c r="A392" s="486"/>
      <c r="B392" s="486"/>
      <c r="C392" s="486"/>
      <c r="D392" s="486"/>
      <c r="E392" s="1673"/>
      <c r="F392" s="486"/>
      <c r="G392" s="486"/>
      <c r="H392" s="486"/>
      <c r="I392" s="486"/>
      <c r="J392" s="486"/>
      <c r="K392" s="486"/>
      <c r="L392" s="486"/>
      <c r="M392" s="486"/>
      <c r="N392" s="486"/>
      <c r="O392" s="486"/>
      <c r="P392" s="486"/>
      <c r="Q392" s="486"/>
      <c r="R392" s="486"/>
      <c r="S392" s="486"/>
      <c r="T392" s="486"/>
      <c r="U392" s="486"/>
      <c r="V392" s="486"/>
      <c r="W392" s="486"/>
      <c r="X392" s="486"/>
      <c r="Y392" s="486"/>
      <c r="Z392" s="486"/>
      <c r="AA392" s="486"/>
      <c r="AB392" s="486"/>
      <c r="AC392" s="486"/>
    </row>
    <row r="393" spans="1:29" ht="15" customHeight="1">
      <c r="A393" s="486"/>
      <c r="B393" s="486"/>
      <c r="C393" s="486"/>
      <c r="D393" s="486"/>
      <c r="E393" s="1673"/>
      <c r="F393" s="486"/>
      <c r="G393" s="486"/>
      <c r="H393" s="486"/>
      <c r="I393" s="486"/>
      <c r="J393" s="486"/>
      <c r="K393" s="486"/>
      <c r="L393" s="486"/>
      <c r="M393" s="486"/>
      <c r="N393" s="486"/>
      <c r="O393" s="486"/>
      <c r="P393" s="486"/>
      <c r="Q393" s="486"/>
      <c r="R393" s="486"/>
      <c r="S393" s="486"/>
      <c r="T393" s="486"/>
      <c r="U393" s="486"/>
      <c r="V393" s="486"/>
      <c r="W393" s="486"/>
      <c r="X393" s="486"/>
      <c r="Y393" s="486"/>
      <c r="Z393" s="486"/>
      <c r="AA393" s="486"/>
      <c r="AB393" s="486"/>
      <c r="AC393" s="486"/>
    </row>
    <row r="394" spans="1:29" ht="15" customHeight="1">
      <c r="A394" s="486"/>
      <c r="B394" s="486"/>
      <c r="C394" s="486"/>
      <c r="D394" s="486"/>
      <c r="E394" s="1673"/>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row>
    <row r="395" spans="1:29" ht="15" customHeight="1">
      <c r="A395" s="486"/>
      <c r="B395" s="486"/>
      <c r="C395" s="486"/>
      <c r="D395" s="486"/>
      <c r="E395" s="1673"/>
      <c r="F395" s="486"/>
      <c r="G395" s="486"/>
      <c r="H395" s="486"/>
      <c r="I395" s="486"/>
      <c r="J395" s="486"/>
      <c r="K395" s="486"/>
      <c r="L395" s="486"/>
      <c r="M395" s="486"/>
      <c r="N395" s="486"/>
      <c r="O395" s="486"/>
      <c r="P395" s="486"/>
      <c r="Q395" s="486"/>
      <c r="R395" s="486"/>
      <c r="S395" s="486"/>
      <c r="T395" s="486"/>
      <c r="U395" s="486"/>
      <c r="V395" s="486"/>
      <c r="W395" s="486"/>
      <c r="X395" s="486"/>
      <c r="Y395" s="486"/>
      <c r="Z395" s="486"/>
      <c r="AA395" s="486"/>
      <c r="AB395" s="486"/>
      <c r="AC395" s="486"/>
    </row>
    <row r="396" spans="1:29" ht="15" customHeight="1">
      <c r="A396" s="486"/>
      <c r="B396" s="486"/>
      <c r="C396" s="486"/>
      <c r="D396" s="486"/>
      <c r="E396" s="1673"/>
      <c r="F396" s="486"/>
      <c r="G396" s="486"/>
      <c r="H396" s="486"/>
      <c r="I396" s="486"/>
      <c r="J396" s="486"/>
      <c r="K396" s="486"/>
      <c r="L396" s="486"/>
      <c r="M396" s="486"/>
      <c r="N396" s="486"/>
      <c r="O396" s="486"/>
      <c r="P396" s="486"/>
      <c r="Q396" s="486"/>
      <c r="R396" s="486"/>
      <c r="S396" s="486"/>
      <c r="T396" s="486"/>
      <c r="U396" s="486"/>
      <c r="V396" s="486"/>
      <c r="W396" s="486"/>
      <c r="X396" s="486"/>
      <c r="Y396" s="486"/>
      <c r="Z396" s="486"/>
      <c r="AA396" s="486"/>
      <c r="AB396" s="486"/>
      <c r="AC396" s="486"/>
    </row>
    <row r="397" spans="1:29" ht="15" customHeight="1">
      <c r="A397" s="486"/>
      <c r="B397" s="486"/>
      <c r="C397" s="486"/>
      <c r="D397" s="486"/>
      <c r="E397" s="1673"/>
      <c r="F397" s="486"/>
      <c r="G397" s="486"/>
      <c r="H397" s="486"/>
      <c r="I397" s="486"/>
      <c r="J397" s="486"/>
      <c r="K397" s="486"/>
      <c r="L397" s="486"/>
      <c r="M397" s="486"/>
      <c r="N397" s="486"/>
      <c r="O397" s="486"/>
      <c r="P397" s="486"/>
      <c r="Q397" s="486"/>
      <c r="R397" s="486"/>
      <c r="S397" s="486"/>
      <c r="T397" s="486"/>
      <c r="U397" s="486"/>
      <c r="V397" s="486"/>
      <c r="W397" s="486"/>
      <c r="X397" s="486"/>
      <c r="Y397" s="486"/>
      <c r="Z397" s="486"/>
      <c r="AA397" s="486"/>
      <c r="AB397" s="486"/>
      <c r="AC397" s="486"/>
    </row>
    <row r="398" spans="1:29" ht="15" customHeight="1">
      <c r="A398" s="486"/>
      <c r="B398" s="486"/>
      <c r="C398" s="486"/>
      <c r="D398" s="486"/>
      <c r="E398" s="1673"/>
      <c r="F398" s="486"/>
      <c r="G398" s="486"/>
      <c r="H398" s="486"/>
      <c r="I398" s="486"/>
      <c r="J398" s="486"/>
      <c r="K398" s="486"/>
      <c r="L398" s="486"/>
      <c r="M398" s="486"/>
      <c r="N398" s="486"/>
      <c r="O398" s="486"/>
      <c r="P398" s="486"/>
      <c r="Q398" s="486"/>
      <c r="R398" s="486"/>
      <c r="S398" s="486"/>
      <c r="T398" s="486"/>
      <c r="U398" s="486"/>
      <c r="V398" s="486"/>
      <c r="W398" s="486"/>
      <c r="X398" s="486"/>
      <c r="Y398" s="486"/>
      <c r="Z398" s="486"/>
      <c r="AA398" s="486"/>
      <c r="AB398" s="486"/>
      <c r="AC398" s="486"/>
    </row>
    <row r="399" spans="1:29" ht="15" customHeight="1">
      <c r="A399" s="486"/>
      <c r="B399" s="486"/>
      <c r="C399" s="486"/>
      <c r="D399" s="486"/>
      <c r="E399" s="1673"/>
      <c r="F399" s="486"/>
      <c r="G399" s="486"/>
      <c r="H399" s="486"/>
      <c r="I399" s="486"/>
      <c r="J399" s="486"/>
      <c r="K399" s="486"/>
      <c r="L399" s="486"/>
      <c r="M399" s="486"/>
      <c r="N399" s="486"/>
      <c r="O399" s="486"/>
      <c r="P399" s="486"/>
      <c r="Q399" s="486"/>
      <c r="R399" s="486"/>
      <c r="S399" s="486"/>
      <c r="T399" s="486"/>
      <c r="U399" s="486"/>
      <c r="V399" s="486"/>
      <c r="W399" s="486"/>
      <c r="X399" s="486"/>
      <c r="Y399" s="486"/>
      <c r="Z399" s="486"/>
      <c r="AA399" s="486"/>
      <c r="AB399" s="486"/>
      <c r="AC399" s="486"/>
    </row>
    <row r="400" spans="1:29" ht="15" customHeight="1">
      <c r="A400" s="486"/>
      <c r="B400" s="486"/>
      <c r="C400" s="486"/>
      <c r="D400" s="486"/>
      <c r="E400" s="1673"/>
      <c r="F400" s="486"/>
      <c r="G400" s="486"/>
      <c r="H400" s="486"/>
      <c r="I400" s="486"/>
      <c r="J400" s="486"/>
      <c r="K400" s="486"/>
      <c r="L400" s="486"/>
      <c r="M400" s="486"/>
      <c r="N400" s="486"/>
      <c r="O400" s="486"/>
      <c r="P400" s="486"/>
      <c r="Q400" s="486"/>
      <c r="R400" s="486"/>
      <c r="S400" s="486"/>
      <c r="T400" s="486"/>
      <c r="U400" s="486"/>
      <c r="V400" s="486"/>
      <c r="W400" s="486"/>
      <c r="X400" s="486"/>
      <c r="Y400" s="486"/>
      <c r="Z400" s="486"/>
      <c r="AA400" s="486"/>
      <c r="AB400" s="486"/>
      <c r="AC400" s="486"/>
    </row>
    <row r="401" spans="1:29" ht="15" customHeight="1">
      <c r="A401" s="486"/>
      <c r="B401" s="486"/>
      <c r="C401" s="486"/>
      <c r="D401" s="486"/>
      <c r="E401" s="1673"/>
      <c r="F401" s="486"/>
      <c r="G401" s="486"/>
      <c r="H401" s="486"/>
      <c r="I401" s="486"/>
      <c r="J401" s="486"/>
      <c r="K401" s="486"/>
      <c r="L401" s="486"/>
      <c r="M401" s="486"/>
      <c r="N401" s="486"/>
      <c r="O401" s="486"/>
      <c r="P401" s="486"/>
      <c r="Q401" s="486"/>
      <c r="R401" s="486"/>
      <c r="S401" s="486"/>
      <c r="T401" s="486"/>
      <c r="U401" s="486"/>
      <c r="V401" s="486"/>
      <c r="W401" s="486"/>
      <c r="X401" s="486"/>
      <c r="Y401" s="486"/>
      <c r="Z401" s="486"/>
      <c r="AA401" s="486"/>
      <c r="AB401" s="486"/>
      <c r="AC401" s="486"/>
    </row>
    <row r="402" spans="1:29" ht="15" customHeight="1">
      <c r="A402" s="486"/>
      <c r="B402" s="486"/>
      <c r="C402" s="486"/>
      <c r="D402" s="486"/>
      <c r="E402" s="1673"/>
      <c r="F402" s="486"/>
      <c r="G402" s="486"/>
      <c r="H402" s="486"/>
      <c r="I402" s="486"/>
      <c r="J402" s="486"/>
      <c r="K402" s="486"/>
      <c r="L402" s="486"/>
      <c r="M402" s="486"/>
      <c r="N402" s="486"/>
      <c r="O402" s="486"/>
      <c r="P402" s="486"/>
      <c r="Q402" s="486"/>
      <c r="R402" s="486"/>
      <c r="S402" s="486"/>
      <c r="T402" s="486"/>
      <c r="U402" s="486"/>
      <c r="V402" s="486"/>
      <c r="W402" s="486"/>
      <c r="X402" s="486"/>
      <c r="Y402" s="486"/>
      <c r="Z402" s="486"/>
      <c r="AA402" s="486"/>
      <c r="AB402" s="486"/>
      <c r="AC402" s="486"/>
    </row>
    <row r="403" spans="1:29" ht="15" customHeight="1">
      <c r="A403" s="486"/>
      <c r="B403" s="486"/>
      <c r="C403" s="486"/>
      <c r="D403" s="486"/>
      <c r="E403" s="1673"/>
      <c r="F403" s="486"/>
      <c r="G403" s="486"/>
      <c r="H403" s="486"/>
      <c r="I403" s="486"/>
      <c r="J403" s="486"/>
      <c r="K403" s="486"/>
      <c r="L403" s="486"/>
      <c r="M403" s="486"/>
      <c r="N403" s="486"/>
      <c r="O403" s="486"/>
      <c r="P403" s="486"/>
      <c r="Q403" s="486"/>
      <c r="R403" s="486"/>
      <c r="S403" s="486"/>
      <c r="T403" s="486"/>
      <c r="U403" s="486"/>
      <c r="V403" s="486"/>
      <c r="W403" s="486"/>
      <c r="X403" s="486"/>
      <c r="Y403" s="486"/>
      <c r="Z403" s="486"/>
      <c r="AA403" s="486"/>
      <c r="AB403" s="486"/>
      <c r="AC403" s="486"/>
    </row>
    <row r="404" spans="1:29" ht="15" customHeight="1">
      <c r="A404" s="486"/>
      <c r="B404" s="486"/>
      <c r="C404" s="486"/>
      <c r="D404" s="486"/>
      <c r="E404" s="1673"/>
      <c r="F404" s="486"/>
      <c r="G404" s="486"/>
      <c r="H404" s="486"/>
      <c r="I404" s="486"/>
      <c r="J404" s="486"/>
      <c r="K404" s="486"/>
      <c r="L404" s="486"/>
      <c r="M404" s="486"/>
      <c r="N404" s="486"/>
      <c r="O404" s="486"/>
      <c r="P404" s="486"/>
      <c r="Q404" s="486"/>
      <c r="R404" s="486"/>
      <c r="S404" s="486"/>
      <c r="T404" s="486"/>
      <c r="U404" s="486"/>
      <c r="V404" s="486"/>
      <c r="W404" s="486"/>
      <c r="X404" s="486"/>
      <c r="Y404" s="486"/>
      <c r="Z404" s="486"/>
      <c r="AA404" s="486"/>
      <c r="AB404" s="486"/>
      <c r="AC404" s="486"/>
    </row>
    <row r="405" spans="1:29" ht="15" customHeight="1">
      <c r="A405" s="486"/>
      <c r="B405" s="486"/>
      <c r="C405" s="486"/>
      <c r="D405" s="486"/>
      <c r="E405" s="1673"/>
      <c r="F405" s="486"/>
      <c r="G405" s="486"/>
      <c r="H405" s="486"/>
      <c r="I405" s="486"/>
      <c r="J405" s="486"/>
      <c r="K405" s="486"/>
      <c r="L405" s="486"/>
      <c r="M405" s="486"/>
      <c r="N405" s="486"/>
      <c r="O405" s="486"/>
      <c r="P405" s="486"/>
      <c r="Q405" s="486"/>
      <c r="R405" s="486"/>
      <c r="S405" s="486"/>
      <c r="T405" s="486"/>
      <c r="U405" s="486"/>
      <c r="V405" s="486"/>
      <c r="W405" s="486"/>
      <c r="X405" s="486"/>
      <c r="Y405" s="486"/>
      <c r="Z405" s="486"/>
      <c r="AA405" s="486"/>
      <c r="AB405" s="486"/>
      <c r="AC405" s="486"/>
    </row>
    <row r="406" spans="1:29" ht="15" customHeight="1">
      <c r="A406" s="486"/>
      <c r="B406" s="486"/>
      <c r="C406" s="486"/>
      <c r="D406" s="486"/>
      <c r="E406" s="1673"/>
      <c r="F406" s="486"/>
      <c r="G406" s="486"/>
      <c r="H406" s="486"/>
      <c r="I406" s="486"/>
      <c r="J406" s="486"/>
      <c r="K406" s="486"/>
      <c r="L406" s="486"/>
      <c r="M406" s="486"/>
      <c r="N406" s="486"/>
      <c r="O406" s="486"/>
      <c r="P406" s="486"/>
      <c r="Q406" s="486"/>
      <c r="R406" s="486"/>
      <c r="S406" s="486"/>
      <c r="T406" s="486"/>
      <c r="U406" s="486"/>
      <c r="V406" s="486"/>
      <c r="W406" s="486"/>
      <c r="X406" s="486"/>
      <c r="Y406" s="486"/>
      <c r="Z406" s="486"/>
      <c r="AA406" s="486"/>
      <c r="AB406" s="486"/>
      <c r="AC406" s="486"/>
    </row>
    <row r="407" spans="1:29" ht="15" customHeight="1">
      <c r="A407" s="486"/>
      <c r="B407" s="486"/>
      <c r="C407" s="486"/>
      <c r="D407" s="486"/>
      <c r="E407" s="1673"/>
      <c r="F407" s="486"/>
      <c r="G407" s="486"/>
      <c r="H407" s="486"/>
      <c r="I407" s="486"/>
      <c r="J407" s="486"/>
      <c r="K407" s="486"/>
      <c r="L407" s="486"/>
      <c r="M407" s="486"/>
      <c r="N407" s="486"/>
      <c r="O407" s="486"/>
      <c r="P407" s="486"/>
      <c r="Q407" s="486"/>
      <c r="R407" s="486"/>
      <c r="S407" s="486"/>
      <c r="T407" s="486"/>
      <c r="U407" s="486"/>
      <c r="V407" s="486"/>
      <c r="W407" s="486"/>
      <c r="X407" s="486"/>
      <c r="Y407" s="486"/>
      <c r="Z407" s="486"/>
      <c r="AA407" s="486"/>
      <c r="AB407" s="486"/>
      <c r="AC407" s="486"/>
    </row>
    <row r="408" spans="1:29" ht="15" customHeight="1">
      <c r="A408" s="486"/>
      <c r="B408" s="486"/>
      <c r="C408" s="486"/>
      <c r="D408" s="486"/>
      <c r="E408" s="1673"/>
      <c r="F408" s="486"/>
      <c r="G408" s="486"/>
      <c r="H408" s="486"/>
      <c r="I408" s="486"/>
      <c r="J408" s="486"/>
      <c r="K408" s="486"/>
      <c r="L408" s="486"/>
      <c r="M408" s="486"/>
      <c r="N408" s="486"/>
      <c r="O408" s="486"/>
      <c r="P408" s="486"/>
      <c r="Q408" s="486"/>
      <c r="R408" s="486"/>
      <c r="S408" s="486"/>
      <c r="T408" s="486"/>
      <c r="U408" s="486"/>
      <c r="V408" s="486"/>
      <c r="W408" s="486"/>
      <c r="X408" s="486"/>
      <c r="Y408" s="486"/>
      <c r="Z408" s="486"/>
      <c r="AA408" s="486"/>
      <c r="AB408" s="486"/>
      <c r="AC408" s="486"/>
    </row>
    <row r="409" spans="1:29" ht="15" customHeight="1">
      <c r="A409" s="486"/>
      <c r="B409" s="486"/>
      <c r="C409" s="486"/>
      <c r="D409" s="486"/>
      <c r="E409" s="1673"/>
      <c r="F409" s="486"/>
      <c r="G409" s="486"/>
      <c r="H409" s="486"/>
      <c r="I409" s="486"/>
      <c r="J409" s="486"/>
      <c r="K409" s="486"/>
      <c r="L409" s="486"/>
      <c r="M409" s="486"/>
      <c r="N409" s="486"/>
      <c r="O409" s="486"/>
      <c r="P409" s="486"/>
      <c r="Q409" s="486"/>
      <c r="R409" s="486"/>
      <c r="S409" s="486"/>
      <c r="T409" s="486"/>
      <c r="U409" s="486"/>
      <c r="V409" s="486"/>
      <c r="W409" s="486"/>
      <c r="X409" s="486"/>
      <c r="Y409" s="486"/>
      <c r="Z409" s="486"/>
      <c r="AA409" s="486"/>
      <c r="AB409" s="486"/>
      <c r="AC409" s="486"/>
    </row>
    <row r="410" spans="1:29" ht="15" customHeight="1">
      <c r="A410" s="486"/>
      <c r="B410" s="486"/>
      <c r="C410" s="486"/>
      <c r="D410" s="486"/>
      <c r="E410" s="1673"/>
      <c r="F410" s="486"/>
      <c r="G410" s="486"/>
      <c r="H410" s="486"/>
      <c r="I410" s="486"/>
      <c r="J410" s="486"/>
      <c r="K410" s="486"/>
      <c r="L410" s="486"/>
      <c r="M410" s="486"/>
      <c r="N410" s="486"/>
      <c r="O410" s="486"/>
      <c r="P410" s="486"/>
      <c r="Q410" s="486"/>
      <c r="R410" s="486"/>
      <c r="S410" s="486"/>
      <c r="T410" s="486"/>
      <c r="U410" s="486"/>
      <c r="V410" s="486"/>
      <c r="W410" s="486"/>
      <c r="X410" s="486"/>
      <c r="Y410" s="486"/>
      <c r="Z410" s="486"/>
      <c r="AA410" s="486"/>
      <c r="AB410" s="486"/>
      <c r="AC410" s="486"/>
    </row>
    <row r="411" spans="1:29" ht="15" customHeight="1">
      <c r="A411" s="486"/>
      <c r="B411" s="486"/>
      <c r="C411" s="486"/>
      <c r="D411" s="486"/>
      <c r="E411" s="1673"/>
      <c r="F411" s="486"/>
      <c r="G411" s="486"/>
      <c r="H411" s="486"/>
      <c r="I411" s="486"/>
      <c r="J411" s="486"/>
      <c r="K411" s="486"/>
      <c r="L411" s="486"/>
      <c r="M411" s="486"/>
      <c r="N411" s="486"/>
      <c r="O411" s="486"/>
      <c r="P411" s="486"/>
      <c r="Q411" s="486"/>
      <c r="R411" s="486"/>
      <c r="S411" s="486"/>
      <c r="T411" s="486"/>
      <c r="U411" s="486"/>
      <c r="V411" s="486"/>
      <c r="W411" s="486"/>
      <c r="X411" s="486"/>
      <c r="Y411" s="486"/>
      <c r="Z411" s="486"/>
      <c r="AA411" s="486"/>
      <c r="AB411" s="486"/>
      <c r="AC411" s="486"/>
    </row>
    <row r="412" spans="1:29" ht="15" customHeight="1">
      <c r="A412" s="486"/>
      <c r="B412" s="486"/>
      <c r="C412" s="486"/>
      <c r="D412" s="486"/>
      <c r="E412" s="1673"/>
      <c r="F412" s="486"/>
      <c r="G412" s="486"/>
      <c r="H412" s="486"/>
      <c r="I412" s="486"/>
      <c r="J412" s="486"/>
      <c r="K412" s="486"/>
      <c r="L412" s="486"/>
      <c r="M412" s="486"/>
      <c r="N412" s="486"/>
      <c r="O412" s="486"/>
      <c r="P412" s="486"/>
      <c r="Q412" s="486"/>
      <c r="R412" s="486"/>
      <c r="S412" s="486"/>
      <c r="T412" s="486"/>
      <c r="U412" s="486"/>
      <c r="V412" s="486"/>
      <c r="W412" s="486"/>
      <c r="X412" s="486"/>
      <c r="Y412" s="486"/>
      <c r="Z412" s="486"/>
      <c r="AA412" s="486"/>
      <c r="AB412" s="486"/>
      <c r="AC412" s="486"/>
    </row>
    <row r="413" spans="1:29" ht="15" customHeight="1">
      <c r="A413" s="486"/>
      <c r="B413" s="486"/>
      <c r="C413" s="486"/>
      <c r="D413" s="486"/>
      <c r="E413" s="1673"/>
      <c r="F413" s="486"/>
      <c r="G413" s="486"/>
      <c r="H413" s="486"/>
      <c r="I413" s="486"/>
      <c r="J413" s="486"/>
      <c r="K413" s="486"/>
      <c r="L413" s="486"/>
      <c r="M413" s="486"/>
      <c r="N413" s="486"/>
      <c r="O413" s="486"/>
      <c r="P413" s="486"/>
      <c r="Q413" s="486"/>
      <c r="R413" s="486"/>
      <c r="S413" s="486"/>
      <c r="T413" s="486"/>
      <c r="U413" s="486"/>
      <c r="V413" s="486"/>
      <c r="W413" s="486"/>
      <c r="X413" s="486"/>
      <c r="Y413" s="486"/>
      <c r="Z413" s="486"/>
      <c r="AA413" s="486"/>
      <c r="AB413" s="486"/>
      <c r="AC413" s="486"/>
    </row>
    <row r="414" spans="1:29" ht="15" customHeight="1">
      <c r="A414" s="486"/>
      <c r="B414" s="486"/>
      <c r="C414" s="486"/>
      <c r="D414" s="486"/>
      <c r="E414" s="1673"/>
      <c r="F414" s="486"/>
      <c r="G414" s="486"/>
      <c r="H414" s="486"/>
      <c r="I414" s="486"/>
      <c r="J414" s="486"/>
      <c r="K414" s="486"/>
      <c r="L414" s="486"/>
      <c r="M414" s="486"/>
      <c r="N414" s="486"/>
      <c r="O414" s="486"/>
      <c r="P414" s="486"/>
      <c r="Q414" s="486"/>
      <c r="R414" s="486"/>
      <c r="S414" s="486"/>
      <c r="T414" s="486"/>
      <c r="U414" s="486"/>
      <c r="V414" s="486"/>
      <c r="W414" s="486"/>
      <c r="X414" s="486"/>
      <c r="Y414" s="486"/>
      <c r="Z414" s="486"/>
      <c r="AA414" s="486"/>
      <c r="AB414" s="486"/>
      <c r="AC414" s="486"/>
    </row>
    <row r="415" spans="1:29" ht="15" customHeight="1">
      <c r="A415" s="486"/>
      <c r="B415" s="486"/>
      <c r="C415" s="486"/>
      <c r="D415" s="486"/>
      <c r="E415" s="1673"/>
      <c r="F415" s="486"/>
      <c r="G415" s="486"/>
      <c r="H415" s="486"/>
      <c r="I415" s="486"/>
      <c r="J415" s="486"/>
      <c r="K415" s="486"/>
      <c r="L415" s="486"/>
      <c r="M415" s="486"/>
      <c r="N415" s="486"/>
      <c r="O415" s="486"/>
      <c r="P415" s="486"/>
      <c r="Q415" s="486"/>
      <c r="R415" s="486"/>
      <c r="S415" s="486"/>
      <c r="T415" s="486"/>
      <c r="U415" s="486"/>
      <c r="V415" s="486"/>
      <c r="W415" s="486"/>
      <c r="X415" s="486"/>
      <c r="Y415" s="486"/>
      <c r="Z415" s="486"/>
      <c r="AA415" s="486"/>
      <c r="AB415" s="486"/>
      <c r="AC415" s="486"/>
    </row>
    <row r="416" spans="1:29" ht="15" customHeight="1">
      <c r="A416" s="486"/>
      <c r="B416" s="486"/>
      <c r="C416" s="486"/>
      <c r="D416" s="486"/>
      <c r="E416" s="1673"/>
      <c r="F416" s="486"/>
      <c r="G416" s="486"/>
      <c r="H416" s="486"/>
      <c r="I416" s="486"/>
      <c r="J416" s="486"/>
      <c r="K416" s="486"/>
      <c r="L416" s="486"/>
      <c r="M416" s="486"/>
      <c r="N416" s="486"/>
      <c r="O416" s="486"/>
      <c r="P416" s="486"/>
      <c r="Q416" s="486"/>
      <c r="R416" s="486"/>
      <c r="S416" s="486"/>
      <c r="T416" s="486"/>
      <c r="U416" s="486"/>
      <c r="V416" s="486"/>
      <c r="W416" s="486"/>
      <c r="X416" s="486"/>
      <c r="Y416" s="486"/>
      <c r="Z416" s="486"/>
      <c r="AA416" s="486"/>
      <c r="AB416" s="486"/>
      <c r="AC416" s="486"/>
    </row>
    <row r="417" spans="1:29" ht="15" customHeight="1">
      <c r="A417" s="486"/>
      <c r="B417" s="486"/>
      <c r="C417" s="486"/>
      <c r="D417" s="486"/>
      <c r="E417" s="1673"/>
      <c r="F417" s="486"/>
      <c r="G417" s="486"/>
      <c r="H417" s="486"/>
      <c r="I417" s="486"/>
      <c r="J417" s="486"/>
      <c r="K417" s="486"/>
      <c r="L417" s="486"/>
      <c r="M417" s="486"/>
      <c r="N417" s="486"/>
      <c r="O417" s="486"/>
      <c r="P417" s="486"/>
      <c r="Q417" s="486"/>
      <c r="R417" s="486"/>
      <c r="S417" s="486"/>
      <c r="T417" s="486"/>
      <c r="U417" s="486"/>
      <c r="V417" s="486"/>
      <c r="W417" s="486"/>
      <c r="X417" s="486"/>
      <c r="Y417" s="486"/>
      <c r="Z417" s="486"/>
      <c r="AA417" s="486"/>
      <c r="AB417" s="486"/>
      <c r="AC417" s="486"/>
    </row>
    <row r="418" spans="1:29" ht="15" customHeight="1">
      <c r="A418" s="486"/>
      <c r="B418" s="486"/>
      <c r="C418" s="486"/>
      <c r="D418" s="486"/>
      <c r="E418" s="1673"/>
      <c r="F418" s="486"/>
      <c r="G418" s="486"/>
      <c r="H418" s="486"/>
      <c r="I418" s="486"/>
      <c r="J418" s="486"/>
      <c r="K418" s="486"/>
      <c r="L418" s="486"/>
      <c r="M418" s="486"/>
      <c r="N418" s="486"/>
      <c r="O418" s="486"/>
      <c r="P418" s="486"/>
      <c r="Q418" s="486"/>
      <c r="R418" s="486"/>
      <c r="S418" s="486"/>
      <c r="T418" s="486"/>
      <c r="U418" s="486"/>
      <c r="V418" s="486"/>
      <c r="W418" s="486"/>
      <c r="X418" s="486"/>
      <c r="Y418" s="486"/>
      <c r="Z418" s="486"/>
      <c r="AA418" s="486"/>
      <c r="AB418" s="486"/>
      <c r="AC418" s="486"/>
    </row>
    <row r="419" spans="1:29" ht="15" customHeight="1">
      <c r="A419" s="486"/>
      <c r="B419" s="486"/>
      <c r="C419" s="486"/>
      <c r="D419" s="486"/>
      <c r="E419" s="1673"/>
      <c r="F419" s="486"/>
      <c r="G419" s="486"/>
      <c r="H419" s="486"/>
      <c r="I419" s="486"/>
      <c r="J419" s="486"/>
      <c r="K419" s="486"/>
      <c r="L419" s="486"/>
      <c r="M419" s="486"/>
      <c r="N419" s="486"/>
      <c r="O419" s="486"/>
      <c r="P419" s="486"/>
      <c r="Q419" s="486"/>
      <c r="R419" s="486"/>
      <c r="S419" s="486"/>
      <c r="T419" s="486"/>
      <c r="U419" s="486"/>
      <c r="V419" s="486"/>
      <c r="W419" s="486"/>
      <c r="X419" s="486"/>
      <c r="Y419" s="486"/>
      <c r="Z419" s="486"/>
      <c r="AA419" s="486"/>
      <c r="AB419" s="486"/>
      <c r="AC419" s="486"/>
    </row>
    <row r="420" spans="1:29" ht="15" customHeight="1">
      <c r="A420" s="486"/>
      <c r="B420" s="486"/>
      <c r="C420" s="486"/>
      <c r="D420" s="486"/>
      <c r="E420" s="1673"/>
      <c r="F420" s="486"/>
      <c r="G420" s="486"/>
      <c r="H420" s="486"/>
      <c r="I420" s="486"/>
      <c r="J420" s="486"/>
      <c r="K420" s="486"/>
      <c r="L420" s="486"/>
      <c r="M420" s="486"/>
      <c r="N420" s="486"/>
      <c r="O420" s="486"/>
      <c r="P420" s="486"/>
      <c r="Q420" s="486"/>
      <c r="R420" s="486"/>
      <c r="S420" s="486"/>
      <c r="T420" s="486"/>
      <c r="U420" s="486"/>
      <c r="V420" s="486"/>
      <c r="W420" s="486"/>
      <c r="X420" s="486"/>
      <c r="Y420" s="486"/>
      <c r="Z420" s="486"/>
      <c r="AA420" s="486"/>
      <c r="AB420" s="486"/>
      <c r="AC420" s="486"/>
    </row>
    <row r="421" spans="1:29" ht="15" customHeight="1">
      <c r="A421" s="486"/>
      <c r="B421" s="486"/>
      <c r="C421" s="486"/>
      <c r="D421" s="486"/>
      <c r="E421" s="1673"/>
      <c r="F421" s="486"/>
      <c r="G421" s="486"/>
      <c r="H421" s="486"/>
      <c r="I421" s="486"/>
      <c r="J421" s="486"/>
      <c r="K421" s="486"/>
      <c r="L421" s="486"/>
      <c r="M421" s="486"/>
      <c r="N421" s="486"/>
      <c r="O421" s="486"/>
      <c r="P421" s="486"/>
      <c r="Q421" s="486"/>
      <c r="R421" s="486"/>
      <c r="S421" s="486"/>
      <c r="T421" s="486"/>
      <c r="U421" s="486"/>
      <c r="V421" s="486"/>
      <c r="W421" s="486"/>
      <c r="X421" s="486"/>
      <c r="Y421" s="486"/>
      <c r="Z421" s="486"/>
      <c r="AA421" s="486"/>
      <c r="AB421" s="486"/>
      <c r="AC421" s="486"/>
    </row>
    <row r="422" spans="1:29" ht="15" customHeight="1">
      <c r="A422" s="486"/>
      <c r="B422" s="486"/>
      <c r="C422" s="486"/>
      <c r="D422" s="486"/>
      <c r="E422" s="1673"/>
      <c r="F422" s="486"/>
      <c r="G422" s="486"/>
      <c r="H422" s="486"/>
      <c r="I422" s="486"/>
      <c r="J422" s="486"/>
      <c r="K422" s="486"/>
      <c r="L422" s="486"/>
      <c r="M422" s="486"/>
      <c r="N422" s="486"/>
      <c r="O422" s="486"/>
      <c r="P422" s="486"/>
      <c r="Q422" s="486"/>
      <c r="R422" s="486"/>
      <c r="S422" s="486"/>
      <c r="T422" s="486"/>
      <c r="U422" s="486"/>
      <c r="V422" s="486"/>
      <c r="W422" s="486"/>
      <c r="X422" s="486"/>
      <c r="Y422" s="486"/>
      <c r="Z422" s="486"/>
      <c r="AA422" s="486"/>
      <c r="AB422" s="486"/>
      <c r="AC422" s="486"/>
    </row>
    <row r="423" spans="1:29" ht="15" customHeight="1">
      <c r="A423" s="486"/>
      <c r="B423" s="486"/>
      <c r="C423" s="486"/>
      <c r="D423" s="486"/>
      <c r="E423" s="1673"/>
      <c r="F423" s="486"/>
      <c r="G423" s="486"/>
      <c r="H423" s="486"/>
      <c r="I423" s="486"/>
      <c r="J423" s="486"/>
      <c r="K423" s="486"/>
      <c r="L423" s="486"/>
      <c r="M423" s="486"/>
      <c r="N423" s="486"/>
      <c r="O423" s="486"/>
      <c r="P423" s="486"/>
      <c r="Q423" s="486"/>
      <c r="R423" s="486"/>
      <c r="S423" s="486"/>
      <c r="T423" s="486"/>
      <c r="U423" s="486"/>
      <c r="V423" s="486"/>
      <c r="W423" s="486"/>
      <c r="X423" s="486"/>
      <c r="Y423" s="486"/>
      <c r="Z423" s="486"/>
      <c r="AA423" s="486"/>
      <c r="AB423" s="486"/>
      <c r="AC423" s="486"/>
    </row>
    <row r="424" spans="1:29" ht="15" customHeight="1">
      <c r="A424" s="486"/>
      <c r="B424" s="486"/>
      <c r="C424" s="486"/>
      <c r="D424" s="486"/>
      <c r="E424" s="1673"/>
      <c r="F424" s="486"/>
      <c r="G424" s="486"/>
      <c r="H424" s="486"/>
      <c r="I424" s="486"/>
      <c r="J424" s="486"/>
      <c r="K424" s="486"/>
      <c r="L424" s="486"/>
      <c r="M424" s="486"/>
      <c r="N424" s="486"/>
      <c r="O424" s="486"/>
      <c r="P424" s="486"/>
      <c r="Q424" s="486"/>
      <c r="R424" s="486"/>
      <c r="S424" s="486"/>
      <c r="T424" s="486"/>
      <c r="U424" s="486"/>
      <c r="V424" s="486"/>
      <c r="W424" s="486"/>
      <c r="X424" s="486"/>
      <c r="Y424" s="486"/>
      <c r="Z424" s="486"/>
      <c r="AA424" s="486"/>
      <c r="AB424" s="486"/>
      <c r="AC424" s="486"/>
    </row>
    <row r="425" spans="1:29" ht="15" customHeight="1">
      <c r="A425" s="486"/>
      <c r="B425" s="486"/>
      <c r="C425" s="486"/>
      <c r="D425" s="486"/>
      <c r="E425" s="1673"/>
      <c r="F425" s="486"/>
      <c r="G425" s="486"/>
      <c r="H425" s="486"/>
      <c r="I425" s="486"/>
      <c r="J425" s="486"/>
      <c r="K425" s="486"/>
      <c r="L425" s="486"/>
      <c r="M425" s="486"/>
      <c r="N425" s="486"/>
      <c r="O425" s="486"/>
      <c r="P425" s="486"/>
      <c r="Q425" s="486"/>
      <c r="R425" s="486"/>
      <c r="S425" s="486"/>
      <c r="T425" s="486"/>
      <c r="U425" s="486"/>
      <c r="V425" s="486"/>
      <c r="W425" s="486"/>
      <c r="X425" s="486"/>
      <c r="Y425" s="486"/>
      <c r="Z425" s="486"/>
      <c r="AA425" s="486"/>
      <c r="AB425" s="486"/>
      <c r="AC425" s="486"/>
    </row>
    <row r="426" spans="1:29" ht="15" customHeight="1">
      <c r="A426" s="486"/>
      <c r="B426" s="486"/>
      <c r="C426" s="486"/>
      <c r="D426" s="486"/>
      <c r="E426" s="1673"/>
      <c r="F426" s="486"/>
      <c r="G426" s="486"/>
      <c r="H426" s="486"/>
      <c r="I426" s="486"/>
      <c r="J426" s="486"/>
      <c r="K426" s="486"/>
      <c r="L426" s="486"/>
      <c r="M426" s="486"/>
      <c r="N426" s="486"/>
      <c r="O426" s="486"/>
      <c r="P426" s="486"/>
      <c r="Q426" s="486"/>
      <c r="R426" s="486"/>
      <c r="S426" s="486"/>
      <c r="T426" s="486"/>
      <c r="U426" s="486"/>
      <c r="V426" s="486"/>
      <c r="W426" s="486"/>
      <c r="X426" s="486"/>
      <c r="Y426" s="486"/>
      <c r="Z426" s="486"/>
      <c r="AA426" s="486"/>
      <c r="AB426" s="486"/>
      <c r="AC426" s="486"/>
    </row>
    <row r="427" spans="1:29" ht="15" customHeight="1">
      <c r="A427" s="486"/>
      <c r="B427" s="486"/>
      <c r="C427" s="486"/>
      <c r="D427" s="486"/>
      <c r="E427" s="1673"/>
      <c r="F427" s="486"/>
      <c r="G427" s="486"/>
      <c r="H427" s="486"/>
      <c r="I427" s="486"/>
      <c r="J427" s="486"/>
      <c r="K427" s="486"/>
      <c r="L427" s="486"/>
      <c r="M427" s="486"/>
      <c r="N427" s="486"/>
      <c r="O427" s="486"/>
      <c r="P427" s="486"/>
      <c r="Q427" s="486"/>
      <c r="R427" s="486"/>
      <c r="S427" s="486"/>
      <c r="T427" s="486"/>
      <c r="U427" s="486"/>
      <c r="V427" s="486"/>
      <c r="W427" s="486"/>
      <c r="X427" s="486"/>
      <c r="Y427" s="486"/>
      <c r="Z427" s="486"/>
      <c r="AA427" s="486"/>
      <c r="AB427" s="486"/>
      <c r="AC427" s="486"/>
    </row>
    <row r="428" spans="1:29" ht="15" customHeight="1">
      <c r="A428" s="486"/>
      <c r="B428" s="486"/>
      <c r="C428" s="486"/>
      <c r="D428" s="486"/>
      <c r="E428" s="1673"/>
      <c r="F428" s="486"/>
      <c r="G428" s="486"/>
      <c r="H428" s="486"/>
      <c r="I428" s="486"/>
      <c r="J428" s="486"/>
      <c r="K428" s="486"/>
      <c r="L428" s="486"/>
      <c r="M428" s="486"/>
      <c r="N428" s="486"/>
      <c r="O428" s="486"/>
      <c r="P428" s="486"/>
      <c r="Q428" s="486"/>
      <c r="R428" s="486"/>
      <c r="S428" s="486"/>
      <c r="T428" s="486"/>
      <c r="U428" s="486"/>
      <c r="V428" s="486"/>
      <c r="W428" s="486"/>
      <c r="X428" s="486"/>
      <c r="Y428" s="486"/>
      <c r="Z428" s="486"/>
      <c r="AA428" s="486"/>
      <c r="AB428" s="486"/>
      <c r="AC428" s="486"/>
    </row>
    <row r="429" spans="1:29" ht="15" customHeight="1">
      <c r="A429" s="486"/>
      <c r="B429" s="486"/>
      <c r="C429" s="486"/>
      <c r="D429" s="486"/>
      <c r="E429" s="1673"/>
      <c r="F429" s="486"/>
      <c r="G429" s="486"/>
      <c r="H429" s="486"/>
      <c r="I429" s="486"/>
      <c r="J429" s="486"/>
      <c r="K429" s="486"/>
      <c r="L429" s="486"/>
      <c r="M429" s="486"/>
      <c r="N429" s="486"/>
      <c r="O429" s="486"/>
      <c r="P429" s="486"/>
      <c r="Q429" s="486"/>
      <c r="R429" s="486"/>
      <c r="S429" s="486"/>
      <c r="T429" s="486"/>
      <c r="U429" s="486"/>
      <c r="V429" s="486"/>
      <c r="W429" s="486"/>
      <c r="X429" s="486"/>
      <c r="Y429" s="486"/>
      <c r="Z429" s="486"/>
      <c r="AA429" s="486"/>
      <c r="AB429" s="486"/>
      <c r="AC429" s="486"/>
    </row>
    <row r="430" spans="1:29" ht="15" customHeight="1">
      <c r="A430" s="486"/>
      <c r="B430" s="486"/>
      <c r="C430" s="486"/>
      <c r="D430" s="486"/>
      <c r="E430" s="1673"/>
      <c r="F430" s="486"/>
      <c r="G430" s="486"/>
      <c r="H430" s="486"/>
      <c r="I430" s="486"/>
      <c r="J430" s="486"/>
      <c r="K430" s="486"/>
      <c r="L430" s="486"/>
      <c r="M430" s="486"/>
      <c r="N430" s="486"/>
      <c r="O430" s="486"/>
      <c r="P430" s="486"/>
      <c r="Q430" s="486"/>
      <c r="R430" s="486"/>
      <c r="S430" s="486"/>
      <c r="T430" s="486"/>
      <c r="U430" s="486"/>
      <c r="V430" s="486"/>
      <c r="W430" s="486"/>
      <c r="X430" s="486"/>
      <c r="Y430" s="486"/>
      <c r="Z430" s="486"/>
      <c r="AA430" s="486"/>
      <c r="AB430" s="486"/>
      <c r="AC430" s="486"/>
    </row>
    <row r="431" spans="1:29" ht="15" customHeight="1">
      <c r="A431" s="486"/>
      <c r="B431" s="486"/>
      <c r="C431" s="486"/>
      <c r="D431" s="486"/>
      <c r="E431" s="1673"/>
      <c r="F431" s="486"/>
      <c r="G431" s="486"/>
      <c r="H431" s="486"/>
      <c r="I431" s="486"/>
      <c r="J431" s="486"/>
      <c r="K431" s="486"/>
      <c r="L431" s="486"/>
      <c r="M431" s="486"/>
      <c r="N431" s="486"/>
      <c r="O431" s="486"/>
      <c r="P431" s="486"/>
      <c r="Q431" s="486"/>
      <c r="R431" s="486"/>
      <c r="S431" s="486"/>
      <c r="T431" s="486"/>
      <c r="U431" s="486"/>
      <c r="V431" s="486"/>
      <c r="W431" s="486"/>
      <c r="X431" s="486"/>
      <c r="Y431" s="486"/>
      <c r="Z431" s="486"/>
      <c r="AA431" s="486"/>
      <c r="AB431" s="486"/>
      <c r="AC431" s="486"/>
    </row>
    <row r="432" spans="1:29" ht="15" customHeight="1">
      <c r="A432" s="486"/>
      <c r="B432" s="486"/>
      <c r="C432" s="486"/>
      <c r="D432" s="486"/>
      <c r="E432" s="1673"/>
      <c r="F432" s="486"/>
      <c r="G432" s="486"/>
      <c r="H432" s="486"/>
      <c r="I432" s="486"/>
      <c r="J432" s="486"/>
      <c r="K432" s="486"/>
      <c r="L432" s="486"/>
      <c r="M432" s="486"/>
      <c r="N432" s="486"/>
      <c r="O432" s="486"/>
      <c r="P432" s="486"/>
      <c r="Q432" s="486"/>
      <c r="R432" s="486"/>
      <c r="S432" s="486"/>
      <c r="T432" s="486"/>
      <c r="U432" s="486"/>
      <c r="V432" s="486"/>
      <c r="W432" s="486"/>
      <c r="X432" s="486"/>
      <c r="Y432" s="486"/>
      <c r="Z432" s="486"/>
      <c r="AA432" s="486"/>
      <c r="AB432" s="486"/>
      <c r="AC432" s="486"/>
    </row>
    <row r="433" spans="1:29" ht="15" customHeight="1">
      <c r="A433" s="486"/>
      <c r="B433" s="486"/>
      <c r="C433" s="486"/>
      <c r="D433" s="486"/>
      <c r="E433" s="1673"/>
      <c r="F433" s="486"/>
      <c r="G433" s="486"/>
      <c r="H433" s="486"/>
      <c r="I433" s="486"/>
      <c r="J433" s="486"/>
      <c r="K433" s="486"/>
      <c r="L433" s="486"/>
      <c r="M433" s="486"/>
      <c r="N433" s="486"/>
      <c r="O433" s="486"/>
      <c r="P433" s="486"/>
      <c r="Q433" s="486"/>
      <c r="R433" s="486"/>
      <c r="S433" s="486"/>
      <c r="T433" s="486"/>
      <c r="U433" s="486"/>
      <c r="V433" s="486"/>
      <c r="W433" s="486"/>
      <c r="X433" s="486"/>
      <c r="Y433" s="486"/>
      <c r="Z433" s="486"/>
      <c r="AA433" s="486"/>
      <c r="AB433" s="486"/>
      <c r="AC433" s="486"/>
    </row>
    <row r="434" spans="1:29" ht="15" customHeight="1">
      <c r="A434" s="486"/>
      <c r="B434" s="486"/>
      <c r="C434" s="486"/>
      <c r="D434" s="486"/>
      <c r="E434" s="1673"/>
      <c r="F434" s="486"/>
      <c r="G434" s="486"/>
      <c r="H434" s="486"/>
      <c r="I434" s="486"/>
      <c r="J434" s="486"/>
      <c r="K434" s="486"/>
      <c r="L434" s="486"/>
      <c r="M434" s="486"/>
      <c r="N434" s="486"/>
      <c r="O434" s="486"/>
      <c r="P434" s="486"/>
      <c r="Q434" s="486"/>
      <c r="R434" s="486"/>
      <c r="S434" s="486"/>
      <c r="T434" s="486"/>
      <c r="U434" s="486"/>
      <c r="V434" s="486"/>
      <c r="W434" s="486"/>
      <c r="X434" s="486"/>
      <c r="Y434" s="486"/>
      <c r="Z434" s="486"/>
      <c r="AA434" s="486"/>
      <c r="AB434" s="486"/>
      <c r="AC434" s="486"/>
    </row>
    <row r="435" spans="1:29" ht="15" customHeight="1">
      <c r="A435" s="486"/>
      <c r="B435" s="486"/>
      <c r="C435" s="486"/>
      <c r="D435" s="486"/>
      <c r="E435" s="1673"/>
      <c r="F435" s="486"/>
      <c r="G435" s="486"/>
      <c r="H435" s="486"/>
      <c r="I435" s="486"/>
      <c r="J435" s="486"/>
      <c r="K435" s="486"/>
      <c r="L435" s="486"/>
      <c r="M435" s="486"/>
      <c r="N435" s="486"/>
      <c r="O435" s="486"/>
      <c r="P435" s="486"/>
      <c r="Q435" s="486"/>
      <c r="R435" s="486"/>
      <c r="S435" s="486"/>
      <c r="T435" s="486"/>
      <c r="U435" s="486"/>
      <c r="V435" s="486"/>
      <c r="W435" s="486"/>
      <c r="X435" s="486"/>
      <c r="Y435" s="486"/>
      <c r="Z435" s="486"/>
      <c r="AA435" s="486"/>
      <c r="AB435" s="486"/>
      <c r="AC435" s="486"/>
    </row>
    <row r="436" spans="1:29" ht="15" customHeight="1">
      <c r="A436" s="486"/>
      <c r="B436" s="486"/>
      <c r="C436" s="486"/>
      <c r="D436" s="486"/>
      <c r="E436" s="1673"/>
      <c r="F436" s="486"/>
      <c r="G436" s="486"/>
      <c r="H436" s="486"/>
      <c r="I436" s="486"/>
      <c r="J436" s="486"/>
      <c r="K436" s="486"/>
      <c r="L436" s="486"/>
      <c r="M436" s="486"/>
      <c r="N436" s="486"/>
      <c r="O436" s="486"/>
      <c r="P436" s="486"/>
      <c r="Q436" s="486"/>
      <c r="R436" s="486"/>
      <c r="S436" s="486"/>
      <c r="T436" s="486"/>
      <c r="U436" s="486"/>
      <c r="V436" s="486"/>
      <c r="W436" s="486"/>
      <c r="X436" s="486"/>
      <c r="Y436" s="486"/>
      <c r="Z436" s="486"/>
      <c r="AA436" s="486"/>
      <c r="AB436" s="486"/>
      <c r="AC436" s="486"/>
    </row>
    <row r="437" spans="1:29" ht="15" customHeight="1">
      <c r="A437" s="486"/>
      <c r="B437" s="486"/>
      <c r="C437" s="486"/>
      <c r="D437" s="486"/>
      <c r="E437" s="1673"/>
      <c r="F437" s="486"/>
      <c r="G437" s="486"/>
      <c r="H437" s="486"/>
      <c r="I437" s="486"/>
      <c r="J437" s="486"/>
      <c r="K437" s="486"/>
      <c r="L437" s="486"/>
      <c r="M437" s="486"/>
      <c r="N437" s="486"/>
      <c r="O437" s="486"/>
      <c r="P437" s="486"/>
      <c r="Q437" s="486"/>
      <c r="R437" s="486"/>
      <c r="S437" s="486"/>
      <c r="T437" s="486"/>
      <c r="U437" s="486"/>
      <c r="V437" s="486"/>
      <c r="W437" s="486"/>
      <c r="X437" s="486"/>
      <c r="Y437" s="486"/>
      <c r="Z437" s="486"/>
      <c r="AA437" s="486"/>
      <c r="AB437" s="486"/>
      <c r="AC437" s="486"/>
    </row>
    <row r="438" spans="1:29" ht="15" customHeight="1">
      <c r="A438" s="486"/>
      <c r="B438" s="486"/>
      <c r="C438" s="486"/>
      <c r="D438" s="486"/>
      <c r="E438" s="1673"/>
      <c r="F438" s="486"/>
      <c r="G438" s="486"/>
      <c r="H438" s="486"/>
      <c r="I438" s="486"/>
      <c r="J438" s="486"/>
      <c r="K438" s="486"/>
      <c r="L438" s="486"/>
      <c r="M438" s="486"/>
      <c r="N438" s="486"/>
      <c r="O438" s="486"/>
      <c r="P438" s="486"/>
      <c r="Q438" s="486"/>
      <c r="R438" s="486"/>
      <c r="S438" s="486"/>
      <c r="T438" s="486"/>
      <c r="U438" s="486"/>
      <c r="V438" s="486"/>
      <c r="W438" s="486"/>
      <c r="X438" s="486"/>
      <c r="Y438" s="486"/>
      <c r="Z438" s="486"/>
      <c r="AA438" s="486"/>
      <c r="AB438" s="486"/>
      <c r="AC438" s="486"/>
    </row>
    <row r="439" spans="1:29" ht="15" customHeight="1">
      <c r="A439" s="486"/>
      <c r="B439" s="486"/>
      <c r="C439" s="486"/>
      <c r="D439" s="486"/>
      <c r="E439" s="1673"/>
      <c r="F439" s="486"/>
      <c r="G439" s="486"/>
      <c r="H439" s="486"/>
      <c r="I439" s="486"/>
      <c r="J439" s="486"/>
      <c r="K439" s="486"/>
      <c r="L439" s="486"/>
      <c r="M439" s="486"/>
      <c r="N439" s="486"/>
      <c r="O439" s="486"/>
      <c r="P439" s="486"/>
      <c r="Q439" s="486"/>
      <c r="R439" s="486"/>
      <c r="S439" s="486"/>
      <c r="T439" s="486"/>
      <c r="U439" s="486"/>
      <c r="V439" s="486"/>
      <c r="W439" s="486"/>
      <c r="X439" s="486"/>
      <c r="Y439" s="486"/>
      <c r="Z439" s="486"/>
      <c r="AA439" s="486"/>
      <c r="AB439" s="486"/>
      <c r="AC439" s="486"/>
    </row>
    <row r="440" spans="1:29" ht="15" customHeight="1">
      <c r="A440" s="486"/>
      <c r="B440" s="486"/>
      <c r="C440" s="486"/>
      <c r="D440" s="486"/>
      <c r="E440" s="1673"/>
      <c r="F440" s="486"/>
      <c r="G440" s="486"/>
      <c r="H440" s="486"/>
      <c r="I440" s="486"/>
      <c r="J440" s="486"/>
      <c r="K440" s="486"/>
      <c r="L440" s="486"/>
      <c r="M440" s="486"/>
      <c r="N440" s="486"/>
      <c r="O440" s="486"/>
      <c r="P440" s="486"/>
      <c r="Q440" s="486"/>
      <c r="R440" s="486"/>
      <c r="S440" s="486"/>
      <c r="T440" s="486"/>
      <c r="U440" s="486"/>
      <c r="V440" s="486"/>
      <c r="W440" s="486"/>
      <c r="X440" s="486"/>
      <c r="Y440" s="486"/>
      <c r="Z440" s="486"/>
      <c r="AA440" s="486"/>
      <c r="AB440" s="486"/>
      <c r="AC440" s="486"/>
    </row>
    <row r="441" spans="1:29" ht="15" customHeight="1">
      <c r="A441" s="486"/>
      <c r="B441" s="486"/>
      <c r="C441" s="486"/>
      <c r="D441" s="486"/>
      <c r="E441" s="1673"/>
      <c r="F441" s="486"/>
      <c r="G441" s="486"/>
      <c r="H441" s="486"/>
      <c r="I441" s="486"/>
      <c r="J441" s="486"/>
      <c r="K441" s="486"/>
      <c r="L441" s="486"/>
      <c r="M441" s="486"/>
      <c r="N441" s="486"/>
      <c r="O441" s="486"/>
      <c r="P441" s="486"/>
      <c r="Q441" s="486"/>
      <c r="R441" s="486"/>
      <c r="S441" s="486"/>
      <c r="T441" s="486"/>
      <c r="U441" s="486"/>
      <c r="V441" s="486"/>
      <c r="W441" s="486"/>
      <c r="X441" s="486"/>
      <c r="Y441" s="486"/>
      <c r="Z441" s="486"/>
      <c r="AA441" s="486"/>
      <c r="AB441" s="486"/>
      <c r="AC441" s="486"/>
    </row>
    <row r="442" spans="1:29" ht="15" customHeight="1">
      <c r="A442" s="486"/>
      <c r="B442" s="486"/>
      <c r="C442" s="486"/>
      <c r="D442" s="486"/>
      <c r="E442" s="1673"/>
      <c r="F442" s="486"/>
      <c r="G442" s="486"/>
      <c r="H442" s="486"/>
      <c r="I442" s="486"/>
      <c r="J442" s="486"/>
      <c r="K442" s="486"/>
      <c r="L442" s="486"/>
      <c r="M442" s="486"/>
      <c r="N442" s="486"/>
      <c r="O442" s="486"/>
      <c r="P442" s="486"/>
      <c r="Q442" s="486"/>
      <c r="R442" s="486"/>
      <c r="S442" s="486"/>
      <c r="T442" s="486"/>
      <c r="U442" s="486"/>
      <c r="V442" s="486"/>
      <c r="W442" s="486"/>
      <c r="X442" s="486"/>
      <c r="Y442" s="486"/>
      <c r="Z442" s="486"/>
      <c r="AA442" s="486"/>
      <c r="AB442" s="486"/>
      <c r="AC442" s="486"/>
    </row>
    <row r="443" spans="1:29" ht="15" customHeight="1">
      <c r="A443" s="486"/>
      <c r="B443" s="486"/>
      <c r="C443" s="486"/>
      <c r="D443" s="486"/>
      <c r="E443" s="1673"/>
      <c r="F443" s="486"/>
      <c r="G443" s="486"/>
      <c r="H443" s="486"/>
      <c r="I443" s="486"/>
      <c r="J443" s="486"/>
      <c r="K443" s="486"/>
      <c r="L443" s="486"/>
      <c r="M443" s="486"/>
      <c r="N443" s="486"/>
      <c r="O443" s="486"/>
      <c r="P443" s="486"/>
      <c r="Q443" s="486"/>
      <c r="R443" s="486"/>
      <c r="S443" s="486"/>
      <c r="T443" s="486"/>
      <c r="U443" s="486"/>
      <c r="V443" s="486"/>
      <c r="W443" s="486"/>
      <c r="X443" s="486"/>
      <c r="Y443" s="486"/>
      <c r="Z443" s="486"/>
      <c r="AA443" s="486"/>
      <c r="AB443" s="486"/>
      <c r="AC443" s="486"/>
    </row>
    <row r="444" spans="1:29" ht="15" customHeight="1">
      <c r="A444" s="486"/>
      <c r="B444" s="486"/>
      <c r="C444" s="486"/>
      <c r="D444" s="486"/>
      <c r="E444" s="1673"/>
      <c r="F444" s="486"/>
      <c r="G444" s="486"/>
      <c r="H444" s="486"/>
      <c r="I444" s="486"/>
      <c r="J444" s="486"/>
      <c r="K444" s="486"/>
      <c r="L444" s="486"/>
      <c r="M444" s="486"/>
      <c r="N444" s="486"/>
      <c r="O444" s="486"/>
      <c r="P444" s="486"/>
      <c r="Q444" s="486"/>
      <c r="R444" s="486"/>
      <c r="S444" s="486"/>
      <c r="T444" s="486"/>
      <c r="U444" s="486"/>
      <c r="V444" s="486"/>
      <c r="W444" s="486"/>
      <c r="X444" s="486"/>
      <c r="Y444" s="486"/>
      <c r="Z444" s="486"/>
      <c r="AA444" s="486"/>
      <c r="AB444" s="486"/>
      <c r="AC444" s="486"/>
    </row>
    <row r="445" spans="1:29" ht="15" customHeight="1">
      <c r="A445" s="486"/>
      <c r="B445" s="486"/>
      <c r="C445" s="486"/>
      <c r="D445" s="486"/>
      <c r="E445" s="1673"/>
      <c r="F445" s="486"/>
      <c r="G445" s="486"/>
      <c r="H445" s="486"/>
      <c r="I445" s="486"/>
      <c r="J445" s="486"/>
      <c r="K445" s="486"/>
      <c r="L445" s="486"/>
      <c r="M445" s="486"/>
      <c r="N445" s="486"/>
      <c r="O445" s="486"/>
      <c r="P445" s="486"/>
      <c r="Q445" s="486"/>
      <c r="R445" s="486"/>
      <c r="S445" s="486"/>
      <c r="T445" s="486"/>
      <c r="U445" s="486"/>
      <c r="V445" s="486"/>
      <c r="W445" s="486"/>
      <c r="X445" s="486"/>
      <c r="Y445" s="486"/>
      <c r="Z445" s="486"/>
      <c r="AA445" s="486"/>
      <c r="AB445" s="486"/>
      <c r="AC445" s="486"/>
    </row>
    <row r="446" spans="1:29" ht="15" customHeight="1">
      <c r="A446" s="486"/>
      <c r="B446" s="486"/>
      <c r="C446" s="486"/>
      <c r="D446" s="486"/>
      <c r="E446" s="1673"/>
      <c r="F446" s="486"/>
      <c r="G446" s="486"/>
      <c r="H446" s="486"/>
      <c r="I446" s="486"/>
      <c r="J446" s="486"/>
      <c r="K446" s="486"/>
      <c r="L446" s="486"/>
      <c r="M446" s="486"/>
      <c r="N446" s="486"/>
      <c r="O446" s="486"/>
      <c r="P446" s="486"/>
      <c r="Q446" s="486"/>
      <c r="R446" s="486"/>
      <c r="S446" s="486"/>
      <c r="T446" s="486"/>
      <c r="U446" s="486"/>
      <c r="V446" s="486"/>
      <c r="W446" s="486"/>
      <c r="X446" s="486"/>
      <c r="Y446" s="486"/>
      <c r="Z446" s="486"/>
      <c r="AA446" s="486"/>
      <c r="AB446" s="486"/>
      <c r="AC446" s="486"/>
    </row>
    <row r="447" spans="1:29" ht="15" customHeight="1">
      <c r="A447" s="486"/>
      <c r="B447" s="486"/>
      <c r="C447" s="486"/>
      <c r="D447" s="486"/>
      <c r="E447" s="1673"/>
      <c r="F447" s="486"/>
      <c r="G447" s="486"/>
      <c r="H447" s="486"/>
      <c r="I447" s="486"/>
      <c r="J447" s="486"/>
      <c r="K447" s="486"/>
      <c r="L447" s="486"/>
      <c r="M447" s="486"/>
      <c r="N447" s="486"/>
      <c r="O447" s="486"/>
      <c r="P447" s="486"/>
      <c r="Q447" s="486"/>
      <c r="R447" s="486"/>
      <c r="S447" s="486"/>
      <c r="T447" s="486"/>
      <c r="U447" s="486"/>
      <c r="V447" s="486"/>
      <c r="W447" s="486"/>
      <c r="X447" s="486"/>
      <c r="Y447" s="486"/>
      <c r="Z447" s="486"/>
      <c r="AA447" s="486"/>
      <c r="AB447" s="486"/>
      <c r="AC447" s="486"/>
    </row>
    <row r="448" spans="1:29" ht="15" customHeight="1">
      <c r="A448" s="486"/>
      <c r="B448" s="486"/>
      <c r="C448" s="486"/>
      <c r="D448" s="486"/>
      <c r="E448" s="1673"/>
      <c r="F448" s="486"/>
      <c r="G448" s="486"/>
      <c r="H448" s="486"/>
      <c r="I448" s="486"/>
      <c r="J448" s="486"/>
      <c r="K448" s="486"/>
      <c r="L448" s="486"/>
      <c r="M448" s="486"/>
      <c r="N448" s="486"/>
      <c r="O448" s="486"/>
      <c r="P448" s="486"/>
      <c r="Q448" s="486"/>
      <c r="R448" s="486"/>
      <c r="S448" s="486"/>
      <c r="T448" s="486"/>
      <c r="U448" s="486"/>
      <c r="V448" s="486"/>
      <c r="W448" s="486"/>
      <c r="X448" s="486"/>
      <c r="Y448" s="486"/>
      <c r="Z448" s="486"/>
      <c r="AA448" s="486"/>
      <c r="AB448" s="486"/>
      <c r="AC448" s="486"/>
    </row>
    <row r="449" spans="1:29" ht="15" customHeight="1">
      <c r="A449" s="486"/>
      <c r="B449" s="486"/>
      <c r="C449" s="486"/>
      <c r="D449" s="486"/>
      <c r="E449" s="1673"/>
      <c r="F449" s="486"/>
      <c r="G449" s="486"/>
      <c r="H449" s="486"/>
      <c r="I449" s="486"/>
      <c r="J449" s="486"/>
      <c r="K449" s="486"/>
      <c r="L449" s="486"/>
      <c r="M449" s="486"/>
      <c r="N449" s="486"/>
      <c r="O449" s="486"/>
      <c r="P449" s="486"/>
      <c r="Q449" s="486"/>
      <c r="R449" s="486"/>
      <c r="S449" s="486"/>
      <c r="T449" s="486"/>
      <c r="U449" s="486"/>
      <c r="V449" s="486"/>
      <c r="W449" s="486"/>
      <c r="X449" s="486"/>
      <c r="Y449" s="486"/>
      <c r="Z449" s="486"/>
      <c r="AA449" s="486"/>
      <c r="AB449" s="486"/>
      <c r="AC449" s="486"/>
    </row>
    <row r="450" spans="1:29" ht="15" customHeight="1">
      <c r="A450" s="486"/>
      <c r="B450" s="486"/>
      <c r="C450" s="486"/>
      <c r="D450" s="486"/>
      <c r="E450" s="1673"/>
      <c r="F450" s="486"/>
      <c r="G450" s="486"/>
      <c r="H450" s="486"/>
      <c r="I450" s="486"/>
      <c r="J450" s="486"/>
      <c r="K450" s="486"/>
      <c r="L450" s="486"/>
      <c r="M450" s="486"/>
      <c r="N450" s="486"/>
      <c r="O450" s="486"/>
      <c r="P450" s="486"/>
      <c r="Q450" s="486"/>
      <c r="R450" s="486"/>
      <c r="S450" s="486"/>
      <c r="T450" s="486"/>
      <c r="U450" s="486"/>
      <c r="V450" s="486"/>
      <c r="W450" s="486"/>
      <c r="X450" s="486"/>
      <c r="Y450" s="486"/>
      <c r="Z450" s="486"/>
      <c r="AA450" s="486"/>
      <c r="AB450" s="486"/>
      <c r="AC450" s="486"/>
    </row>
    <row r="451" spans="1:29" ht="15" customHeight="1">
      <c r="A451" s="486"/>
      <c r="B451" s="486"/>
      <c r="C451" s="486"/>
      <c r="D451" s="486"/>
      <c r="E451" s="1673"/>
      <c r="F451" s="486"/>
      <c r="G451" s="486"/>
      <c r="H451" s="486"/>
      <c r="I451" s="486"/>
      <c r="J451" s="486"/>
      <c r="K451" s="486"/>
      <c r="L451" s="486"/>
      <c r="M451" s="486"/>
      <c r="N451" s="486"/>
      <c r="O451" s="486"/>
      <c r="P451" s="486"/>
      <c r="Q451" s="486"/>
      <c r="R451" s="486"/>
      <c r="S451" s="486"/>
      <c r="T451" s="486"/>
      <c r="U451" s="486"/>
      <c r="V451" s="486"/>
      <c r="W451" s="486"/>
      <c r="X451" s="486"/>
      <c r="Y451" s="486"/>
      <c r="Z451" s="486"/>
      <c r="AA451" s="486"/>
      <c r="AB451" s="486"/>
      <c r="AC451" s="486"/>
    </row>
    <row r="452" spans="1:29" ht="15" customHeight="1">
      <c r="A452" s="486"/>
      <c r="B452" s="486"/>
      <c r="C452" s="486"/>
      <c r="D452" s="486"/>
      <c r="E452" s="1673"/>
      <c r="F452" s="486"/>
      <c r="G452" s="486"/>
      <c r="H452" s="486"/>
      <c r="I452" s="486"/>
      <c r="J452" s="486"/>
      <c r="K452" s="486"/>
      <c r="L452" s="486"/>
      <c r="M452" s="486"/>
      <c r="N452" s="486"/>
      <c r="O452" s="486"/>
      <c r="P452" s="486"/>
      <c r="Q452" s="486"/>
      <c r="R452" s="486"/>
      <c r="S452" s="486"/>
      <c r="T452" s="486"/>
      <c r="U452" s="486"/>
      <c r="V452" s="486"/>
      <c r="W452" s="486"/>
      <c r="X452" s="486"/>
      <c r="Y452" s="486"/>
      <c r="Z452" s="486"/>
      <c r="AA452" s="486"/>
      <c r="AB452" s="486"/>
      <c r="AC452" s="486"/>
    </row>
    <row r="453" spans="1:29" ht="15" customHeight="1">
      <c r="A453" s="486"/>
      <c r="B453" s="486"/>
      <c r="C453" s="486"/>
      <c r="D453" s="486"/>
      <c r="E453" s="1673"/>
      <c r="F453" s="486"/>
      <c r="G453" s="486"/>
      <c r="H453" s="486"/>
      <c r="I453" s="486"/>
      <c r="J453" s="486"/>
      <c r="K453" s="486"/>
      <c r="L453" s="486"/>
      <c r="M453" s="486"/>
      <c r="N453" s="486"/>
      <c r="O453" s="486"/>
      <c r="P453" s="486"/>
      <c r="Q453" s="486"/>
      <c r="R453" s="486"/>
      <c r="S453" s="486"/>
      <c r="T453" s="486"/>
      <c r="U453" s="486"/>
      <c r="V453" s="486"/>
      <c r="W453" s="486"/>
      <c r="X453" s="486"/>
      <c r="Y453" s="486"/>
      <c r="Z453" s="486"/>
      <c r="AA453" s="486"/>
      <c r="AB453" s="486"/>
      <c r="AC453" s="486"/>
    </row>
    <row r="454" spans="1:29" ht="15" customHeight="1">
      <c r="A454" s="486"/>
      <c r="B454" s="486"/>
      <c r="C454" s="486"/>
      <c r="D454" s="486"/>
      <c r="E454" s="1673"/>
      <c r="F454" s="486"/>
      <c r="G454" s="486"/>
      <c r="H454" s="486"/>
      <c r="I454" s="486"/>
      <c r="J454" s="486"/>
      <c r="K454" s="486"/>
      <c r="L454" s="486"/>
      <c r="M454" s="486"/>
      <c r="N454" s="486"/>
      <c r="O454" s="486"/>
      <c r="P454" s="486"/>
      <c r="Q454" s="486"/>
      <c r="R454" s="486"/>
      <c r="S454" s="486"/>
      <c r="T454" s="486"/>
      <c r="U454" s="486"/>
      <c r="V454" s="486"/>
      <c r="W454" s="486"/>
      <c r="X454" s="486"/>
      <c r="Y454" s="486"/>
      <c r="Z454" s="486"/>
      <c r="AA454" s="486"/>
      <c r="AB454" s="486"/>
      <c r="AC454" s="486"/>
    </row>
    <row r="455" spans="1:29" ht="15" customHeight="1">
      <c r="A455" s="486"/>
      <c r="B455" s="486"/>
      <c r="C455" s="486"/>
      <c r="D455" s="486"/>
      <c r="E455" s="1673"/>
      <c r="F455" s="486"/>
      <c r="G455" s="486"/>
      <c r="H455" s="486"/>
      <c r="I455" s="486"/>
      <c r="J455" s="486"/>
      <c r="K455" s="486"/>
      <c r="L455" s="486"/>
      <c r="M455" s="486"/>
      <c r="N455" s="486"/>
      <c r="O455" s="486"/>
      <c r="P455" s="486"/>
      <c r="Q455" s="486"/>
      <c r="R455" s="486"/>
      <c r="S455" s="486"/>
      <c r="T455" s="486"/>
      <c r="U455" s="486"/>
      <c r="V455" s="486"/>
      <c r="W455" s="486"/>
      <c r="X455" s="486"/>
      <c r="Y455" s="486"/>
      <c r="Z455" s="486"/>
      <c r="AA455" s="486"/>
      <c r="AB455" s="486"/>
      <c r="AC455" s="486"/>
    </row>
    <row r="456" spans="1:29" ht="15" customHeight="1">
      <c r="A456" s="486"/>
      <c r="B456" s="486"/>
      <c r="C456" s="486"/>
      <c r="D456" s="486"/>
      <c r="E456" s="1673"/>
      <c r="F456" s="486"/>
      <c r="G456" s="486"/>
      <c r="H456" s="486"/>
      <c r="I456" s="486"/>
      <c r="J456" s="486"/>
      <c r="K456" s="486"/>
      <c r="L456" s="486"/>
      <c r="M456" s="486"/>
      <c r="N456" s="486"/>
      <c r="O456" s="486"/>
      <c r="P456" s="486"/>
      <c r="Q456" s="486"/>
      <c r="R456" s="486"/>
      <c r="S456" s="486"/>
      <c r="T456" s="486"/>
      <c r="U456" s="486"/>
      <c r="V456" s="486"/>
      <c r="W456" s="486"/>
      <c r="X456" s="486"/>
      <c r="Y456" s="486"/>
      <c r="Z456" s="486"/>
      <c r="AA456" s="486"/>
      <c r="AB456" s="486"/>
      <c r="AC456" s="486"/>
    </row>
    <row r="457" spans="1:29" ht="15" customHeight="1">
      <c r="A457" s="486"/>
      <c r="B457" s="486"/>
      <c r="C457" s="486"/>
      <c r="D457" s="486"/>
      <c r="E457" s="1673"/>
      <c r="F457" s="486"/>
      <c r="G457" s="486"/>
      <c r="H457" s="486"/>
      <c r="I457" s="486"/>
      <c r="J457" s="486"/>
      <c r="K457" s="486"/>
      <c r="L457" s="486"/>
      <c r="M457" s="486"/>
      <c r="N457" s="486"/>
      <c r="O457" s="486"/>
      <c r="P457" s="486"/>
      <c r="Q457" s="486"/>
      <c r="R457" s="486"/>
      <c r="S457" s="486"/>
      <c r="T457" s="486"/>
      <c r="U457" s="486"/>
      <c r="V457" s="486"/>
      <c r="W457" s="486"/>
      <c r="X457" s="486"/>
      <c r="Y457" s="486"/>
      <c r="Z457" s="486"/>
      <c r="AA457" s="486"/>
      <c r="AB457" s="486"/>
      <c r="AC457" s="486"/>
    </row>
    <row r="458" spans="1:29" ht="15" customHeight="1">
      <c r="A458" s="486"/>
      <c r="B458" s="486"/>
      <c r="C458" s="486"/>
      <c r="D458" s="486"/>
      <c r="E458" s="1673"/>
      <c r="F458" s="486"/>
      <c r="G458" s="486"/>
      <c r="H458" s="486"/>
      <c r="I458" s="486"/>
      <c r="J458" s="486"/>
      <c r="K458" s="486"/>
      <c r="L458" s="486"/>
      <c r="M458" s="486"/>
      <c r="N458" s="486"/>
      <c r="O458" s="486"/>
      <c r="P458" s="486"/>
      <c r="Q458" s="486"/>
      <c r="R458" s="486"/>
      <c r="S458" s="486"/>
      <c r="T458" s="486"/>
      <c r="U458" s="486"/>
      <c r="V458" s="486"/>
      <c r="W458" s="486"/>
      <c r="X458" s="486"/>
      <c r="Y458" s="486"/>
      <c r="Z458" s="486"/>
      <c r="AA458" s="486"/>
      <c r="AB458" s="486"/>
      <c r="AC458" s="486"/>
    </row>
    <row r="459" spans="1:29" ht="15" customHeight="1">
      <c r="A459" s="486"/>
      <c r="B459" s="486"/>
      <c r="C459" s="486"/>
      <c r="D459" s="486"/>
      <c r="E459" s="1673"/>
      <c r="F459" s="486"/>
      <c r="G459" s="486"/>
      <c r="H459" s="486"/>
      <c r="I459" s="486"/>
      <c r="J459" s="486"/>
      <c r="K459" s="486"/>
      <c r="L459" s="486"/>
      <c r="M459" s="486"/>
      <c r="N459" s="486"/>
      <c r="O459" s="486"/>
      <c r="P459" s="486"/>
      <c r="Q459" s="486"/>
      <c r="R459" s="486"/>
      <c r="S459" s="486"/>
      <c r="T459" s="486"/>
      <c r="U459" s="486"/>
      <c r="V459" s="486"/>
      <c r="W459" s="486"/>
      <c r="X459" s="486"/>
      <c r="Y459" s="486"/>
      <c r="Z459" s="486"/>
      <c r="AA459" s="486"/>
      <c r="AB459" s="486"/>
      <c r="AC459" s="486"/>
    </row>
    <row r="460" spans="1:29" ht="15" customHeight="1">
      <c r="A460" s="486"/>
      <c r="B460" s="486"/>
      <c r="C460" s="486"/>
      <c r="D460" s="486"/>
      <c r="E460" s="1673"/>
      <c r="F460" s="486"/>
      <c r="G460" s="486"/>
      <c r="H460" s="486"/>
      <c r="I460" s="486"/>
      <c r="J460" s="486"/>
      <c r="K460" s="486"/>
      <c r="L460" s="486"/>
      <c r="M460" s="486"/>
      <c r="N460" s="486"/>
      <c r="O460" s="486"/>
      <c r="P460" s="486"/>
      <c r="Q460" s="486"/>
      <c r="R460" s="486"/>
      <c r="S460" s="486"/>
      <c r="T460" s="486"/>
      <c r="U460" s="486"/>
      <c r="V460" s="486"/>
      <c r="W460" s="486"/>
      <c r="X460" s="486"/>
      <c r="Y460" s="486"/>
      <c r="Z460" s="486"/>
      <c r="AA460" s="486"/>
      <c r="AB460" s="486"/>
      <c r="AC460" s="486"/>
    </row>
    <row r="461" spans="1:29" ht="15" customHeight="1">
      <c r="A461" s="486"/>
      <c r="B461" s="486"/>
      <c r="C461" s="486"/>
      <c r="D461" s="486"/>
      <c r="E461" s="1673"/>
      <c r="F461" s="486"/>
      <c r="G461" s="486"/>
      <c r="H461" s="486"/>
      <c r="I461" s="486"/>
      <c r="J461" s="486"/>
      <c r="K461" s="486"/>
      <c r="L461" s="486"/>
      <c r="M461" s="486"/>
      <c r="N461" s="486"/>
      <c r="O461" s="486"/>
      <c r="P461" s="486"/>
      <c r="Q461" s="486"/>
      <c r="R461" s="486"/>
      <c r="S461" s="486"/>
      <c r="T461" s="486"/>
      <c r="U461" s="486"/>
      <c r="V461" s="486"/>
      <c r="W461" s="486"/>
      <c r="X461" s="486"/>
      <c r="Y461" s="486"/>
      <c r="Z461" s="486"/>
      <c r="AA461" s="486"/>
      <c r="AB461" s="486"/>
      <c r="AC461" s="486"/>
    </row>
    <row r="462" spans="1:29" ht="15" customHeight="1">
      <c r="A462" s="486"/>
      <c r="B462" s="486"/>
      <c r="C462" s="486"/>
      <c r="D462" s="486"/>
      <c r="E462" s="1673"/>
      <c r="F462" s="486"/>
      <c r="G462" s="486"/>
      <c r="H462" s="486"/>
      <c r="I462" s="486"/>
      <c r="J462" s="486"/>
      <c r="K462" s="486"/>
      <c r="L462" s="486"/>
      <c r="M462" s="486"/>
      <c r="N462" s="486"/>
      <c r="O462" s="486"/>
      <c r="P462" s="486"/>
      <c r="Q462" s="486"/>
      <c r="R462" s="486"/>
      <c r="S462" s="486"/>
      <c r="T462" s="486"/>
      <c r="U462" s="486"/>
      <c r="V462" s="486"/>
      <c r="W462" s="486"/>
      <c r="X462" s="486"/>
      <c r="Y462" s="486"/>
      <c r="Z462" s="486"/>
      <c r="AA462" s="486"/>
      <c r="AB462" s="486"/>
      <c r="AC462" s="486"/>
    </row>
    <row r="463" spans="1:29" ht="15" customHeight="1">
      <c r="A463" s="486"/>
      <c r="B463" s="486"/>
      <c r="C463" s="486"/>
      <c r="D463" s="486"/>
      <c r="E463" s="1673"/>
      <c r="F463" s="486"/>
      <c r="G463" s="486"/>
      <c r="H463" s="486"/>
      <c r="I463" s="486"/>
      <c r="J463" s="486"/>
      <c r="K463" s="486"/>
      <c r="L463" s="486"/>
      <c r="M463" s="486"/>
      <c r="N463" s="486"/>
      <c r="O463" s="486"/>
      <c r="P463" s="486"/>
      <c r="Q463" s="486"/>
      <c r="R463" s="486"/>
      <c r="S463" s="486"/>
      <c r="T463" s="486"/>
      <c r="U463" s="486"/>
      <c r="V463" s="486"/>
      <c r="W463" s="486"/>
      <c r="X463" s="486"/>
      <c r="Y463" s="486"/>
      <c r="Z463" s="486"/>
      <c r="AA463" s="486"/>
      <c r="AB463" s="486"/>
      <c r="AC463" s="486"/>
    </row>
    <row r="464" spans="1:29" ht="15" customHeight="1">
      <c r="A464" s="486"/>
      <c r="B464" s="486"/>
      <c r="C464" s="486"/>
      <c r="D464" s="486"/>
      <c r="E464" s="1673"/>
      <c r="F464" s="486"/>
      <c r="G464" s="486"/>
      <c r="H464" s="486"/>
      <c r="I464" s="486"/>
      <c r="J464" s="486"/>
      <c r="K464" s="486"/>
      <c r="L464" s="486"/>
      <c r="M464" s="486"/>
      <c r="N464" s="486"/>
      <c r="O464" s="486"/>
      <c r="P464" s="486"/>
      <c r="Q464" s="486"/>
      <c r="R464" s="486"/>
      <c r="S464" s="486"/>
      <c r="T464" s="486"/>
      <c r="U464" s="486"/>
      <c r="V464" s="486"/>
      <c r="W464" s="486"/>
      <c r="X464" s="486"/>
      <c r="Y464" s="486"/>
      <c r="Z464" s="486"/>
      <c r="AA464" s="486"/>
      <c r="AB464" s="486"/>
      <c r="AC464" s="486"/>
    </row>
    <row r="465" spans="1:29" ht="15" customHeight="1">
      <c r="A465" s="486"/>
      <c r="B465" s="486"/>
      <c r="C465" s="486"/>
      <c r="D465" s="486"/>
      <c r="E465" s="1673"/>
      <c r="F465" s="486"/>
      <c r="G465" s="486"/>
      <c r="H465" s="486"/>
      <c r="I465" s="486"/>
      <c r="J465" s="486"/>
      <c r="K465" s="486"/>
      <c r="L465" s="486"/>
      <c r="M465" s="486"/>
      <c r="N465" s="486"/>
      <c r="O465" s="486"/>
      <c r="P465" s="486"/>
      <c r="Q465" s="486"/>
      <c r="R465" s="486"/>
      <c r="S465" s="486"/>
      <c r="T465" s="486"/>
      <c r="U465" s="486"/>
      <c r="V465" s="486"/>
      <c r="W465" s="486"/>
      <c r="X465" s="486"/>
      <c r="Y465" s="486"/>
      <c r="Z465" s="486"/>
      <c r="AA465" s="486"/>
      <c r="AB465" s="486"/>
      <c r="AC465" s="486"/>
    </row>
    <row r="466" spans="1:29" ht="15" customHeight="1">
      <c r="A466" s="486"/>
      <c r="B466" s="486"/>
      <c r="C466" s="486"/>
      <c r="D466" s="486"/>
      <c r="E466" s="1673"/>
      <c r="F466" s="486"/>
      <c r="G466" s="486"/>
      <c r="H466" s="486"/>
      <c r="I466" s="486"/>
      <c r="J466" s="486"/>
      <c r="K466" s="486"/>
      <c r="L466" s="486"/>
      <c r="M466" s="486"/>
      <c r="N466" s="486"/>
      <c r="O466" s="486"/>
      <c r="P466" s="486"/>
      <c r="Q466" s="486"/>
      <c r="R466" s="486"/>
      <c r="S466" s="486"/>
      <c r="T466" s="486"/>
      <c r="U466" s="486"/>
      <c r="V466" s="486"/>
      <c r="W466" s="486"/>
      <c r="X466" s="486"/>
      <c r="Y466" s="486"/>
      <c r="Z466" s="486"/>
      <c r="AA466" s="486"/>
      <c r="AB466" s="486"/>
      <c r="AC466" s="486"/>
    </row>
    <row r="467" spans="1:29" ht="15" customHeight="1">
      <c r="A467" s="486"/>
      <c r="B467" s="486"/>
      <c r="C467" s="486"/>
      <c r="D467" s="486"/>
      <c r="E467" s="1673"/>
      <c r="F467" s="486"/>
      <c r="G467" s="486"/>
      <c r="H467" s="486"/>
      <c r="I467" s="486"/>
      <c r="J467" s="486"/>
      <c r="K467" s="486"/>
      <c r="L467" s="486"/>
      <c r="M467" s="486"/>
      <c r="N467" s="486"/>
      <c r="O467" s="486"/>
      <c r="P467" s="486"/>
      <c r="Q467" s="486"/>
      <c r="R467" s="486"/>
      <c r="S467" s="486"/>
      <c r="T467" s="486"/>
      <c r="U467" s="486"/>
      <c r="V467" s="486"/>
      <c r="W467" s="486"/>
      <c r="X467" s="486"/>
      <c r="Y467" s="486"/>
      <c r="Z467" s="486"/>
      <c r="AA467" s="486"/>
      <c r="AB467" s="486"/>
      <c r="AC467" s="486"/>
    </row>
    <row r="468" spans="1:29" ht="15" customHeight="1">
      <c r="A468" s="486"/>
      <c r="B468" s="486"/>
      <c r="C468" s="486"/>
      <c r="D468" s="486"/>
      <c r="E468" s="1673"/>
      <c r="F468" s="486"/>
      <c r="G468" s="486"/>
      <c r="H468" s="486"/>
      <c r="I468" s="486"/>
      <c r="J468" s="486"/>
      <c r="K468" s="486"/>
      <c r="L468" s="486"/>
      <c r="M468" s="486"/>
      <c r="N468" s="486"/>
      <c r="O468" s="486"/>
      <c r="P468" s="486"/>
      <c r="Q468" s="486"/>
      <c r="R468" s="486"/>
      <c r="S468" s="486"/>
      <c r="T468" s="486"/>
      <c r="U468" s="486"/>
      <c r="V468" s="486"/>
      <c r="W468" s="486"/>
      <c r="X468" s="486"/>
      <c r="Y468" s="486"/>
      <c r="Z468" s="486"/>
      <c r="AA468" s="486"/>
      <c r="AB468" s="486"/>
      <c r="AC468" s="486"/>
    </row>
    <row r="469" spans="1:29" ht="15" customHeight="1">
      <c r="A469" s="486"/>
      <c r="B469" s="486"/>
      <c r="C469" s="486"/>
      <c r="D469" s="486"/>
      <c r="E469" s="1673"/>
      <c r="F469" s="486"/>
      <c r="G469" s="486"/>
      <c r="H469" s="486"/>
      <c r="I469" s="486"/>
      <c r="J469" s="486"/>
      <c r="K469" s="486"/>
      <c r="L469" s="486"/>
      <c r="M469" s="486"/>
      <c r="N469" s="486"/>
      <c r="O469" s="486"/>
      <c r="P469" s="486"/>
      <c r="Q469" s="486"/>
      <c r="R469" s="486"/>
      <c r="S469" s="486"/>
      <c r="T469" s="486"/>
      <c r="U469" s="486"/>
      <c r="V469" s="486"/>
      <c r="W469" s="486"/>
      <c r="X469" s="486"/>
      <c r="Y469" s="486"/>
      <c r="Z469" s="486"/>
      <c r="AA469" s="486"/>
      <c r="AB469" s="486"/>
      <c r="AC469" s="486"/>
    </row>
    <row r="470" spans="1:29" ht="15" customHeight="1">
      <c r="A470" s="486"/>
      <c r="B470" s="486"/>
      <c r="C470" s="486"/>
      <c r="D470" s="486"/>
      <c r="E470" s="1673"/>
      <c r="F470" s="486"/>
      <c r="G470" s="486"/>
      <c r="H470" s="486"/>
      <c r="I470" s="486"/>
      <c r="J470" s="486"/>
      <c r="K470" s="486"/>
      <c r="L470" s="486"/>
      <c r="M470" s="486"/>
      <c r="N470" s="486"/>
      <c r="O470" s="486"/>
      <c r="P470" s="486"/>
      <c r="Q470" s="486"/>
      <c r="R470" s="486"/>
      <c r="S470" s="486"/>
      <c r="T470" s="486"/>
      <c r="U470" s="486"/>
      <c r="V470" s="486"/>
      <c r="W470" s="486"/>
      <c r="X470" s="486"/>
      <c r="Y470" s="486"/>
      <c r="Z470" s="486"/>
      <c r="AA470" s="486"/>
      <c r="AB470" s="486"/>
      <c r="AC470" s="486"/>
    </row>
    <row r="471" spans="1:29" ht="15" customHeight="1">
      <c r="A471" s="486"/>
      <c r="B471" s="486"/>
      <c r="C471" s="486"/>
      <c r="D471" s="486"/>
      <c r="E471" s="1673"/>
      <c r="F471" s="486"/>
      <c r="G471" s="486"/>
      <c r="H471" s="486"/>
      <c r="I471" s="486"/>
      <c r="J471" s="486"/>
      <c r="K471" s="486"/>
      <c r="L471" s="486"/>
      <c r="M471" s="486"/>
      <c r="N471" s="486"/>
      <c r="O471" s="486"/>
      <c r="P471" s="486"/>
      <c r="Q471" s="486"/>
      <c r="R471" s="486"/>
      <c r="S471" s="486"/>
      <c r="T471" s="486"/>
      <c r="U471" s="486"/>
      <c r="V471" s="486"/>
      <c r="W471" s="486"/>
      <c r="X471" s="486"/>
      <c r="Y471" s="486"/>
      <c r="Z471" s="486"/>
      <c r="AA471" s="486"/>
      <c r="AB471" s="486"/>
      <c r="AC471" s="486"/>
    </row>
    <row r="472" spans="1:29" ht="15" customHeight="1">
      <c r="A472" s="486"/>
      <c r="B472" s="486"/>
      <c r="C472" s="486"/>
      <c r="D472" s="486"/>
      <c r="E472" s="1673"/>
      <c r="F472" s="486"/>
      <c r="G472" s="486"/>
      <c r="H472" s="486"/>
      <c r="I472" s="486"/>
      <c r="J472" s="486"/>
      <c r="K472" s="486"/>
      <c r="L472" s="486"/>
      <c r="M472" s="486"/>
      <c r="N472" s="486"/>
      <c r="O472" s="486"/>
      <c r="P472" s="486"/>
      <c r="Q472" s="486"/>
      <c r="R472" s="486"/>
      <c r="S472" s="486"/>
      <c r="T472" s="486"/>
      <c r="U472" s="486"/>
      <c r="V472" s="486"/>
      <c r="W472" s="486"/>
      <c r="X472" s="486"/>
      <c r="Y472" s="486"/>
      <c r="Z472" s="486"/>
      <c r="AA472" s="486"/>
      <c r="AB472" s="486"/>
      <c r="AC472" s="486"/>
    </row>
    <row r="473" spans="1:29" ht="15" customHeight="1">
      <c r="A473" s="486"/>
      <c r="B473" s="486"/>
      <c r="C473" s="486"/>
      <c r="D473" s="486"/>
      <c r="E473" s="1673"/>
      <c r="F473" s="486"/>
      <c r="G473" s="486"/>
      <c r="H473" s="486"/>
      <c r="I473" s="486"/>
      <c r="J473" s="486"/>
      <c r="K473" s="486"/>
      <c r="L473" s="486"/>
      <c r="M473" s="486"/>
      <c r="N473" s="486"/>
      <c r="O473" s="486"/>
      <c r="P473" s="486"/>
      <c r="Q473" s="486"/>
      <c r="R473" s="486"/>
      <c r="S473" s="486"/>
      <c r="T473" s="486"/>
      <c r="U473" s="486"/>
      <c r="V473" s="486"/>
      <c r="W473" s="486"/>
      <c r="X473" s="486"/>
      <c r="Y473" s="486"/>
      <c r="Z473" s="486"/>
      <c r="AA473" s="486"/>
      <c r="AB473" s="486"/>
      <c r="AC473" s="486"/>
    </row>
    <row r="474" spans="1:29" ht="15" customHeight="1">
      <c r="A474" s="486"/>
      <c r="B474" s="486"/>
      <c r="C474" s="486"/>
      <c r="D474" s="486"/>
      <c r="E474" s="1673"/>
      <c r="F474" s="486"/>
      <c r="G474" s="486"/>
      <c r="H474" s="486"/>
      <c r="I474" s="486"/>
      <c r="J474" s="486"/>
      <c r="K474" s="486"/>
      <c r="L474" s="486"/>
      <c r="M474" s="486"/>
      <c r="N474" s="486"/>
      <c r="O474" s="486"/>
      <c r="P474" s="486"/>
      <c r="Q474" s="486"/>
      <c r="R474" s="486"/>
      <c r="S474" s="486"/>
      <c r="T474" s="486"/>
      <c r="U474" s="486"/>
      <c r="V474" s="486"/>
      <c r="W474" s="486"/>
      <c r="X474" s="486"/>
      <c r="Y474" s="486"/>
      <c r="Z474" s="486"/>
      <c r="AA474" s="486"/>
      <c r="AB474" s="486"/>
      <c r="AC474" s="486"/>
    </row>
    <row r="475" spans="1:29" ht="15" customHeight="1">
      <c r="A475" s="486"/>
      <c r="B475" s="486"/>
      <c r="C475" s="486"/>
      <c r="D475" s="486"/>
      <c r="E475" s="1673"/>
      <c r="F475" s="486"/>
      <c r="G475" s="486"/>
      <c r="H475" s="486"/>
      <c r="I475" s="486"/>
      <c r="J475" s="486"/>
      <c r="K475" s="486"/>
      <c r="L475" s="486"/>
      <c r="M475" s="486"/>
      <c r="N475" s="486"/>
      <c r="O475" s="486"/>
      <c r="P475" s="486"/>
      <c r="Q475" s="486"/>
      <c r="R475" s="486"/>
      <c r="S475" s="486"/>
      <c r="T475" s="486"/>
      <c r="U475" s="486"/>
      <c r="V475" s="486"/>
      <c r="W475" s="486"/>
      <c r="X475" s="486"/>
      <c r="Y475" s="486"/>
      <c r="Z475" s="486"/>
      <c r="AA475" s="486"/>
      <c r="AB475" s="486"/>
      <c r="AC475" s="486"/>
    </row>
    <row r="476" spans="1:29" ht="15" customHeight="1">
      <c r="A476" s="486"/>
      <c r="B476" s="486"/>
      <c r="C476" s="486"/>
      <c r="D476" s="486"/>
      <c r="E476" s="1673"/>
      <c r="F476" s="486"/>
      <c r="G476" s="486"/>
      <c r="H476" s="486"/>
      <c r="I476" s="486"/>
      <c r="J476" s="486"/>
      <c r="K476" s="486"/>
      <c r="L476" s="486"/>
      <c r="M476" s="486"/>
      <c r="N476" s="486"/>
      <c r="O476" s="486"/>
      <c r="P476" s="486"/>
      <c r="Q476" s="486"/>
      <c r="R476" s="486"/>
      <c r="S476" s="486"/>
      <c r="T476" s="486"/>
      <c r="U476" s="486"/>
      <c r="V476" s="486"/>
      <c r="W476" s="486"/>
      <c r="X476" s="486"/>
      <c r="Y476" s="486"/>
      <c r="Z476" s="486"/>
      <c r="AA476" s="486"/>
      <c r="AB476" s="486"/>
      <c r="AC476" s="486"/>
    </row>
    <row r="477" spans="1:29" ht="15" customHeight="1">
      <c r="A477" s="486"/>
      <c r="B477" s="486"/>
      <c r="C477" s="486"/>
      <c r="D477" s="486"/>
      <c r="E477" s="1673"/>
      <c r="F477" s="486"/>
      <c r="G477" s="486"/>
      <c r="H477" s="486"/>
      <c r="I477" s="486"/>
      <c r="J477" s="486"/>
      <c r="K477" s="486"/>
      <c r="L477" s="486"/>
      <c r="M477" s="486"/>
      <c r="N477" s="486"/>
      <c r="O477" s="486"/>
      <c r="P477" s="486"/>
      <c r="Q477" s="486"/>
      <c r="R477" s="486"/>
      <c r="S477" s="486"/>
      <c r="T477" s="486"/>
      <c r="U477" s="486"/>
      <c r="V477" s="486"/>
      <c r="W477" s="486"/>
      <c r="X477" s="486"/>
      <c r="Y477" s="486"/>
      <c r="Z477" s="486"/>
      <c r="AA477" s="486"/>
      <c r="AB477" s="486"/>
      <c r="AC477" s="486"/>
    </row>
    <row r="478" spans="1:29" ht="15" customHeight="1">
      <c r="A478" s="486"/>
      <c r="B478" s="486"/>
      <c r="C478" s="486"/>
      <c r="D478" s="486"/>
      <c r="E478" s="1673"/>
      <c r="F478" s="486"/>
      <c r="G478" s="486"/>
      <c r="H478" s="486"/>
      <c r="I478" s="486"/>
      <c r="J478" s="486"/>
      <c r="K478" s="486"/>
      <c r="L478" s="486"/>
      <c r="M478" s="486"/>
      <c r="N478" s="486"/>
      <c r="O478" s="486"/>
      <c r="P478" s="486"/>
      <c r="Q478" s="486"/>
      <c r="R478" s="486"/>
      <c r="S478" s="486"/>
      <c r="T478" s="486"/>
      <c r="U478" s="486"/>
      <c r="V478" s="486"/>
      <c r="W478" s="486"/>
      <c r="X478" s="486"/>
      <c r="Y478" s="486"/>
      <c r="Z478" s="486"/>
      <c r="AA478" s="486"/>
      <c r="AB478" s="486"/>
      <c r="AC478" s="486"/>
    </row>
    <row r="479" spans="1:29" ht="15" customHeight="1">
      <c r="A479" s="486"/>
      <c r="B479" s="486"/>
      <c r="C479" s="486"/>
      <c r="D479" s="486"/>
      <c r="E479" s="1673"/>
      <c r="F479" s="486"/>
      <c r="G479" s="486"/>
      <c r="H479" s="486"/>
      <c r="I479" s="486"/>
      <c r="J479" s="486"/>
      <c r="K479" s="486"/>
      <c r="L479" s="486"/>
      <c r="M479" s="486"/>
      <c r="N479" s="486"/>
      <c r="O479" s="486"/>
      <c r="P479" s="486"/>
      <c r="Q479" s="486"/>
      <c r="R479" s="486"/>
      <c r="S479" s="486"/>
      <c r="T479" s="486"/>
      <c r="U479" s="486"/>
      <c r="V479" s="486"/>
      <c r="W479" s="486"/>
      <c r="X479" s="486"/>
      <c r="Y479" s="486"/>
      <c r="Z479" s="486"/>
      <c r="AA479" s="486"/>
      <c r="AB479" s="486"/>
      <c r="AC479" s="486"/>
    </row>
    <row r="480" spans="1:29" ht="15" customHeight="1">
      <c r="A480" s="486"/>
      <c r="B480" s="486"/>
      <c r="C480" s="486"/>
      <c r="D480" s="486"/>
      <c r="E480" s="1673"/>
      <c r="F480" s="486"/>
      <c r="G480" s="486"/>
      <c r="H480" s="486"/>
      <c r="I480" s="486"/>
      <c r="J480" s="486"/>
      <c r="K480" s="486"/>
      <c r="L480" s="486"/>
      <c r="M480" s="486"/>
      <c r="N480" s="486"/>
      <c r="O480" s="486"/>
      <c r="P480" s="486"/>
      <c r="Q480" s="486"/>
      <c r="R480" s="486"/>
      <c r="S480" s="486"/>
      <c r="T480" s="486"/>
      <c r="U480" s="486"/>
      <c r="V480" s="486"/>
      <c r="W480" s="486"/>
      <c r="X480" s="486"/>
      <c r="Y480" s="486"/>
      <c r="Z480" s="486"/>
      <c r="AA480" s="486"/>
      <c r="AB480" s="486"/>
      <c r="AC480" s="486"/>
    </row>
    <row r="481" spans="1:29" ht="15" customHeight="1">
      <c r="A481" s="486"/>
      <c r="B481" s="486"/>
      <c r="C481" s="486"/>
      <c r="D481" s="486"/>
      <c r="E481" s="1673"/>
      <c r="F481" s="486"/>
      <c r="G481" s="486"/>
      <c r="H481" s="486"/>
      <c r="I481" s="486"/>
      <c r="J481" s="486"/>
      <c r="K481" s="486"/>
      <c r="L481" s="486"/>
      <c r="M481" s="486"/>
      <c r="N481" s="486"/>
      <c r="O481" s="486"/>
      <c r="P481" s="486"/>
      <c r="Q481" s="486"/>
      <c r="R481" s="486"/>
      <c r="S481" s="486"/>
      <c r="T481" s="486"/>
      <c r="U481" s="486"/>
      <c r="V481" s="486"/>
      <c r="W481" s="486"/>
      <c r="X481" s="486"/>
      <c r="Y481" s="486"/>
      <c r="Z481" s="486"/>
      <c r="AA481" s="486"/>
      <c r="AB481" s="486"/>
      <c r="AC481" s="486"/>
    </row>
    <row r="482" spans="1:29" ht="15" customHeight="1">
      <c r="A482" s="486"/>
      <c r="B482" s="486"/>
      <c r="C482" s="486"/>
      <c r="D482" s="486"/>
      <c r="E482" s="1673"/>
      <c r="F482" s="486"/>
      <c r="G482" s="486"/>
      <c r="H482" s="486"/>
      <c r="I482" s="486"/>
      <c r="J482" s="486"/>
      <c r="K482" s="486"/>
      <c r="L482" s="486"/>
      <c r="M482" s="486"/>
      <c r="N482" s="486"/>
      <c r="O482" s="486"/>
      <c r="P482" s="486"/>
      <c r="Q482" s="486"/>
      <c r="R482" s="486"/>
      <c r="S482" s="486"/>
      <c r="T482" s="486"/>
      <c r="U482" s="486"/>
      <c r="V482" s="486"/>
      <c r="W482" s="486"/>
      <c r="X482" s="486"/>
      <c r="Y482" s="486"/>
      <c r="Z482" s="486"/>
      <c r="AA482" s="486"/>
      <c r="AB482" s="486"/>
      <c r="AC482" s="486"/>
    </row>
    <row r="483" spans="1:29" ht="15" customHeight="1">
      <c r="A483" s="486"/>
      <c r="B483" s="486"/>
      <c r="C483" s="486"/>
      <c r="D483" s="486"/>
      <c r="E483" s="1673"/>
      <c r="F483" s="486"/>
      <c r="G483" s="486"/>
      <c r="H483" s="486"/>
      <c r="I483" s="486"/>
      <c r="J483" s="486"/>
      <c r="K483" s="486"/>
      <c r="L483" s="486"/>
      <c r="M483" s="486"/>
      <c r="N483" s="486"/>
      <c r="O483" s="486"/>
      <c r="P483" s="486"/>
      <c r="Q483" s="486"/>
      <c r="R483" s="486"/>
      <c r="S483" s="486"/>
      <c r="T483" s="486"/>
      <c r="U483" s="486"/>
      <c r="V483" s="486"/>
      <c r="W483" s="486"/>
      <c r="X483" s="486"/>
      <c r="Y483" s="486"/>
      <c r="Z483" s="486"/>
      <c r="AA483" s="486"/>
      <c r="AB483" s="486"/>
      <c r="AC483" s="486"/>
    </row>
    <row r="484" spans="1:29" ht="15" customHeight="1">
      <c r="A484" s="486"/>
      <c r="B484" s="486"/>
      <c r="C484" s="486"/>
      <c r="D484" s="486"/>
      <c r="E484" s="1673"/>
      <c r="F484" s="486"/>
      <c r="G484" s="486"/>
      <c r="H484" s="486"/>
      <c r="I484" s="486"/>
      <c r="J484" s="486"/>
      <c r="K484" s="486"/>
      <c r="L484" s="486"/>
      <c r="M484" s="486"/>
      <c r="N484" s="486"/>
      <c r="O484" s="486"/>
      <c r="P484" s="486"/>
      <c r="Q484" s="486"/>
      <c r="R484" s="486"/>
      <c r="S484" s="486"/>
      <c r="T484" s="486"/>
      <c r="U484" s="486"/>
      <c r="V484" s="486"/>
      <c r="W484" s="486"/>
      <c r="X484" s="486"/>
      <c r="Y484" s="486"/>
      <c r="Z484" s="486"/>
      <c r="AA484" s="486"/>
      <c r="AB484" s="486"/>
      <c r="AC484" s="486"/>
    </row>
    <row r="485" spans="1:29" ht="15" customHeight="1">
      <c r="A485" s="486"/>
      <c r="B485" s="486"/>
      <c r="C485" s="486"/>
      <c r="D485" s="486"/>
      <c r="E485" s="1673"/>
      <c r="F485" s="486"/>
      <c r="G485" s="486"/>
      <c r="H485" s="486"/>
      <c r="I485" s="486"/>
      <c r="J485" s="486"/>
      <c r="K485" s="486"/>
      <c r="L485" s="486"/>
      <c r="M485" s="486"/>
      <c r="N485" s="486"/>
      <c r="O485" s="486"/>
      <c r="P485" s="486"/>
      <c r="Q485" s="486"/>
      <c r="R485" s="486"/>
      <c r="S485" s="486"/>
      <c r="T485" s="486"/>
      <c r="U485" s="486"/>
      <c r="V485" s="486"/>
      <c r="W485" s="486"/>
      <c r="X485" s="486"/>
      <c r="Y485" s="486"/>
      <c r="Z485" s="486"/>
      <c r="AA485" s="486"/>
      <c r="AB485" s="486"/>
      <c r="AC485" s="486"/>
    </row>
    <row r="486" spans="1:29" ht="15" customHeight="1">
      <c r="A486" s="486"/>
      <c r="B486" s="486"/>
      <c r="C486" s="486"/>
      <c r="D486" s="486"/>
      <c r="E486" s="1673"/>
      <c r="F486" s="486"/>
      <c r="G486" s="486"/>
      <c r="H486" s="486"/>
      <c r="I486" s="486"/>
      <c r="J486" s="486"/>
      <c r="K486" s="486"/>
      <c r="L486" s="486"/>
      <c r="M486" s="486"/>
      <c r="N486" s="486"/>
      <c r="O486" s="486"/>
      <c r="P486" s="486"/>
      <c r="Q486" s="486"/>
      <c r="R486" s="486"/>
      <c r="S486" s="486"/>
      <c r="T486" s="486"/>
      <c r="U486" s="486"/>
      <c r="V486" s="486"/>
      <c r="W486" s="486"/>
      <c r="X486" s="486"/>
      <c r="Y486" s="486"/>
      <c r="Z486" s="486"/>
      <c r="AA486" s="486"/>
      <c r="AB486" s="486"/>
      <c r="AC486" s="486"/>
    </row>
    <row r="487" spans="1:29" ht="15" customHeight="1">
      <c r="A487" s="486"/>
      <c r="B487" s="486"/>
      <c r="C487" s="486"/>
      <c r="D487" s="486"/>
      <c r="E487" s="1673"/>
      <c r="F487" s="486"/>
      <c r="G487" s="486"/>
      <c r="H487" s="486"/>
      <c r="I487" s="486"/>
      <c r="J487" s="486"/>
      <c r="K487" s="486"/>
      <c r="L487" s="486"/>
      <c r="M487" s="486"/>
      <c r="N487" s="486"/>
      <c r="O487" s="486"/>
      <c r="P487" s="486"/>
      <c r="Q487" s="486"/>
      <c r="R487" s="486"/>
      <c r="S487" s="486"/>
      <c r="T487" s="486"/>
      <c r="U487" s="486"/>
      <c r="V487" s="486"/>
      <c r="W487" s="486"/>
      <c r="X487" s="486"/>
      <c r="Y487" s="486"/>
      <c r="Z487" s="486"/>
      <c r="AA487" s="486"/>
      <c r="AB487" s="486"/>
      <c r="AC487" s="486"/>
    </row>
    <row r="488" spans="1:29" ht="15" customHeight="1">
      <c r="A488" s="486"/>
      <c r="B488" s="486"/>
      <c r="C488" s="486"/>
      <c r="D488" s="486"/>
      <c r="E488" s="1673"/>
      <c r="F488" s="486"/>
      <c r="G488" s="486"/>
      <c r="H488" s="486"/>
      <c r="I488" s="486"/>
      <c r="J488" s="486"/>
      <c r="K488" s="486"/>
      <c r="L488" s="486"/>
      <c r="M488" s="486"/>
      <c r="N488" s="486"/>
      <c r="O488" s="486"/>
      <c r="P488" s="486"/>
      <c r="Q488" s="486"/>
      <c r="R488" s="486"/>
      <c r="S488" s="486"/>
      <c r="T488" s="486"/>
      <c r="U488" s="486"/>
      <c r="V488" s="486"/>
      <c r="W488" s="486"/>
      <c r="X488" s="486"/>
      <c r="Y488" s="486"/>
      <c r="Z488" s="486"/>
      <c r="AA488" s="486"/>
      <c r="AB488" s="486"/>
      <c r="AC488" s="486"/>
    </row>
    <row r="489" spans="1:29" ht="15" customHeight="1">
      <c r="A489" s="486"/>
      <c r="B489" s="486"/>
      <c r="C489" s="486"/>
      <c r="D489" s="486"/>
      <c r="E489" s="1673"/>
      <c r="F489" s="486"/>
      <c r="G489" s="486"/>
      <c r="H489" s="486"/>
      <c r="I489" s="486"/>
      <c r="J489" s="486"/>
      <c r="K489" s="486"/>
      <c r="L489" s="486"/>
      <c r="M489" s="486"/>
      <c r="N489" s="486"/>
      <c r="O489" s="486"/>
      <c r="P489" s="486"/>
      <c r="Q489" s="486"/>
      <c r="R489" s="486"/>
      <c r="S489" s="486"/>
      <c r="T489" s="486"/>
      <c r="U489" s="486"/>
      <c r="V489" s="486"/>
      <c r="W489" s="486"/>
      <c r="X489" s="486"/>
      <c r="Y489" s="486"/>
      <c r="Z489" s="486"/>
      <c r="AA489" s="486"/>
      <c r="AB489" s="486"/>
      <c r="AC489" s="486"/>
    </row>
    <row r="490" spans="1:29" ht="15" customHeight="1">
      <c r="A490" s="486"/>
      <c r="B490" s="486"/>
      <c r="C490" s="486"/>
      <c r="D490" s="486"/>
      <c r="E490" s="1673"/>
      <c r="F490" s="486"/>
      <c r="G490" s="486"/>
      <c r="H490" s="486"/>
      <c r="I490" s="486"/>
      <c r="J490" s="486"/>
      <c r="K490" s="486"/>
      <c r="L490" s="486"/>
      <c r="M490" s="486"/>
      <c r="N490" s="486"/>
      <c r="O490" s="486"/>
      <c r="P490" s="486"/>
      <c r="Q490" s="486"/>
      <c r="R490" s="486"/>
      <c r="S490" s="486"/>
      <c r="T490" s="486"/>
      <c r="U490" s="486"/>
      <c r="V490" s="486"/>
      <c r="W490" s="486"/>
      <c r="X490" s="486"/>
      <c r="Y490" s="486"/>
      <c r="Z490" s="486"/>
      <c r="AA490" s="486"/>
      <c r="AB490" s="486"/>
      <c r="AC490" s="486"/>
    </row>
    <row r="491" spans="1:29" ht="15" customHeight="1">
      <c r="A491" s="486"/>
      <c r="B491" s="486"/>
      <c r="C491" s="486"/>
      <c r="D491" s="486"/>
      <c r="E491" s="1673"/>
      <c r="F491" s="486"/>
      <c r="G491" s="486"/>
      <c r="H491" s="486"/>
      <c r="I491" s="486"/>
      <c r="J491" s="486"/>
      <c r="K491" s="486"/>
      <c r="L491" s="486"/>
      <c r="M491" s="486"/>
      <c r="N491" s="486"/>
      <c r="O491" s="486"/>
      <c r="P491" s="486"/>
      <c r="Q491" s="486"/>
      <c r="R491" s="486"/>
      <c r="S491" s="486"/>
      <c r="T491" s="486"/>
      <c r="U491" s="486"/>
      <c r="V491" s="486"/>
      <c r="W491" s="486"/>
      <c r="X491" s="486"/>
      <c r="Y491" s="486"/>
      <c r="Z491" s="486"/>
      <c r="AA491" s="486"/>
      <c r="AB491" s="486"/>
      <c r="AC491" s="486"/>
    </row>
    <row r="492" spans="1:29" ht="15" customHeight="1">
      <c r="A492" s="486"/>
      <c r="B492" s="486"/>
      <c r="C492" s="486"/>
      <c r="D492" s="486"/>
      <c r="E492" s="1673"/>
      <c r="F492" s="486"/>
      <c r="G492" s="486"/>
      <c r="H492" s="486"/>
      <c r="I492" s="486"/>
      <c r="J492" s="486"/>
      <c r="K492" s="486"/>
      <c r="L492" s="486"/>
      <c r="M492" s="486"/>
      <c r="N492" s="486"/>
      <c r="O492" s="486"/>
      <c r="P492" s="486"/>
      <c r="Q492" s="486"/>
      <c r="R492" s="486"/>
      <c r="S492" s="486"/>
      <c r="T492" s="486"/>
      <c r="U492" s="486"/>
      <c r="V492" s="486"/>
      <c r="W492" s="486"/>
      <c r="X492" s="486"/>
      <c r="Y492" s="486"/>
      <c r="Z492" s="486"/>
      <c r="AA492" s="486"/>
      <c r="AB492" s="486"/>
      <c r="AC492" s="486"/>
    </row>
    <row r="493" spans="1:29" ht="15" customHeight="1">
      <c r="A493" s="486"/>
      <c r="B493" s="486"/>
      <c r="C493" s="486"/>
      <c r="D493" s="486"/>
      <c r="E493" s="1673"/>
      <c r="F493" s="486"/>
      <c r="G493" s="486"/>
      <c r="H493" s="486"/>
      <c r="I493" s="486"/>
      <c r="J493" s="486"/>
      <c r="K493" s="486"/>
      <c r="L493" s="486"/>
      <c r="M493" s="486"/>
      <c r="N493" s="486"/>
      <c r="O493" s="486"/>
      <c r="P493" s="486"/>
      <c r="Q493" s="486"/>
      <c r="R493" s="486"/>
      <c r="S493" s="486"/>
      <c r="T493" s="486"/>
      <c r="U493" s="486"/>
      <c r="V493" s="486"/>
      <c r="W493" s="486"/>
      <c r="X493" s="486"/>
      <c r="Y493" s="486"/>
      <c r="Z493" s="486"/>
      <c r="AA493" s="486"/>
      <c r="AB493" s="486"/>
      <c r="AC493" s="486"/>
    </row>
    <row r="494" spans="1:29" ht="15" customHeight="1">
      <c r="A494" s="486"/>
      <c r="B494" s="486"/>
      <c r="C494" s="486"/>
      <c r="D494" s="486"/>
      <c r="E494" s="1673"/>
      <c r="F494" s="486"/>
      <c r="G494" s="486"/>
      <c r="H494" s="486"/>
      <c r="I494" s="486"/>
      <c r="J494" s="486"/>
      <c r="K494" s="486"/>
      <c r="L494" s="486"/>
      <c r="M494" s="486"/>
      <c r="N494" s="486"/>
      <c r="O494" s="486"/>
      <c r="P494" s="486"/>
      <c r="Q494" s="486"/>
      <c r="R494" s="486"/>
      <c r="S494" s="486"/>
      <c r="T494" s="486"/>
      <c r="U494" s="486"/>
      <c r="V494" s="486"/>
      <c r="W494" s="486"/>
      <c r="X494" s="486"/>
      <c r="Y494" s="486"/>
      <c r="Z494" s="486"/>
      <c r="AA494" s="486"/>
      <c r="AB494" s="486"/>
      <c r="AC494" s="486"/>
    </row>
    <row r="495" spans="1:29" ht="15" customHeight="1">
      <c r="A495" s="486"/>
      <c r="B495" s="486"/>
      <c r="C495" s="486"/>
      <c r="D495" s="486"/>
      <c r="E495" s="1673"/>
      <c r="F495" s="486"/>
      <c r="G495" s="486"/>
      <c r="H495" s="486"/>
      <c r="I495" s="486"/>
      <c r="J495" s="486"/>
      <c r="K495" s="486"/>
      <c r="L495" s="486"/>
      <c r="M495" s="486"/>
      <c r="N495" s="486"/>
      <c r="O495" s="486"/>
      <c r="P495" s="486"/>
      <c r="Q495" s="486"/>
      <c r="R495" s="486"/>
      <c r="S495" s="486"/>
      <c r="T495" s="486"/>
      <c r="U495" s="486"/>
      <c r="V495" s="486"/>
      <c r="W495" s="486"/>
      <c r="X495" s="486"/>
      <c r="Y495" s="486"/>
      <c r="Z495" s="486"/>
      <c r="AA495" s="486"/>
      <c r="AB495" s="486"/>
      <c r="AC495" s="486"/>
    </row>
    <row r="496" spans="1:29" ht="15" customHeight="1">
      <c r="A496" s="486"/>
      <c r="B496" s="486"/>
      <c r="C496" s="486"/>
      <c r="D496" s="486"/>
      <c r="E496" s="1673"/>
      <c r="F496" s="486"/>
      <c r="G496" s="486"/>
      <c r="H496" s="486"/>
      <c r="I496" s="486"/>
      <c r="J496" s="486"/>
      <c r="K496" s="486"/>
      <c r="L496" s="486"/>
      <c r="M496" s="486"/>
      <c r="N496" s="486"/>
      <c r="O496" s="486"/>
      <c r="P496" s="486"/>
      <c r="Q496" s="486"/>
      <c r="R496" s="486"/>
      <c r="S496" s="486"/>
      <c r="T496" s="486"/>
      <c r="U496" s="486"/>
      <c r="V496" s="486"/>
      <c r="W496" s="486"/>
      <c r="X496" s="486"/>
      <c r="Y496" s="486"/>
      <c r="Z496" s="486"/>
      <c r="AA496" s="486"/>
      <c r="AB496" s="486"/>
      <c r="AC496" s="486"/>
    </row>
    <row r="497" spans="1:29" ht="15" customHeight="1">
      <c r="A497" s="486"/>
      <c r="B497" s="486"/>
      <c r="C497" s="486"/>
      <c r="D497" s="486"/>
      <c r="E497" s="1673"/>
      <c r="F497" s="486"/>
      <c r="G497" s="486"/>
      <c r="H497" s="486"/>
      <c r="I497" s="486"/>
      <c r="J497" s="486"/>
      <c r="K497" s="486"/>
      <c r="L497" s="486"/>
      <c r="M497" s="486"/>
      <c r="N497" s="486"/>
      <c r="O497" s="486"/>
      <c r="P497" s="486"/>
      <c r="Q497" s="486"/>
      <c r="R497" s="486"/>
      <c r="S497" s="486"/>
      <c r="T497" s="486"/>
      <c r="U497" s="486"/>
      <c r="V497" s="486"/>
      <c r="W497" s="486"/>
      <c r="X497" s="486"/>
      <c r="Y497" s="486"/>
      <c r="Z497" s="486"/>
      <c r="AA497" s="486"/>
      <c r="AB497" s="486"/>
      <c r="AC497" s="486"/>
    </row>
    <row r="498" spans="1:29" ht="15" customHeight="1">
      <c r="A498" s="486"/>
      <c r="B498" s="486"/>
      <c r="C498" s="486"/>
      <c r="D498" s="486"/>
      <c r="E498" s="1673"/>
      <c r="F498" s="486"/>
      <c r="G498" s="486"/>
      <c r="H498" s="486"/>
      <c r="I498" s="486"/>
      <c r="J498" s="486"/>
      <c r="K498" s="486"/>
      <c r="L498" s="486"/>
      <c r="M498" s="486"/>
      <c r="N498" s="486"/>
      <c r="O498" s="486"/>
      <c r="P498" s="486"/>
      <c r="Q498" s="486"/>
      <c r="R498" s="486"/>
      <c r="S498" s="486"/>
      <c r="T498" s="486"/>
      <c r="U498" s="486"/>
      <c r="V498" s="486"/>
      <c r="W498" s="486"/>
      <c r="X498" s="486"/>
      <c r="Y498" s="486"/>
      <c r="Z498" s="486"/>
      <c r="AA498" s="486"/>
      <c r="AB498" s="486"/>
      <c r="AC498" s="486"/>
    </row>
    <row r="499" spans="1:29" ht="15" customHeight="1">
      <c r="A499" s="486"/>
      <c r="B499" s="486"/>
      <c r="C499" s="486"/>
      <c r="D499" s="486"/>
      <c r="E499" s="1673"/>
      <c r="F499" s="486"/>
      <c r="G499" s="486"/>
      <c r="H499" s="486"/>
      <c r="I499" s="486"/>
      <c r="J499" s="486"/>
      <c r="K499" s="486"/>
      <c r="L499" s="486"/>
      <c r="M499" s="486"/>
      <c r="N499" s="486"/>
      <c r="O499" s="486"/>
      <c r="P499" s="486"/>
      <c r="Q499" s="486"/>
      <c r="R499" s="486"/>
      <c r="S499" s="486"/>
      <c r="T499" s="486"/>
      <c r="U499" s="486"/>
      <c r="V499" s="486"/>
      <c r="W499" s="486"/>
      <c r="X499" s="486"/>
      <c r="Y499" s="486"/>
      <c r="Z499" s="486"/>
      <c r="AA499" s="486"/>
      <c r="AB499" s="486"/>
      <c r="AC499" s="486"/>
    </row>
    <row r="500" spans="1:29" ht="15" customHeight="1">
      <c r="A500" s="486"/>
      <c r="B500" s="486"/>
      <c r="C500" s="486"/>
      <c r="D500" s="486"/>
      <c r="E500" s="1673"/>
      <c r="F500" s="486"/>
      <c r="G500" s="486"/>
      <c r="H500" s="486"/>
      <c r="I500" s="486"/>
      <c r="J500" s="486"/>
      <c r="K500" s="486"/>
      <c r="L500" s="486"/>
      <c r="M500" s="486"/>
      <c r="N500" s="486"/>
      <c r="O500" s="486"/>
      <c r="P500" s="486"/>
      <c r="Q500" s="486"/>
      <c r="R500" s="486"/>
      <c r="S500" s="486"/>
      <c r="T500" s="486"/>
      <c r="U500" s="486"/>
      <c r="V500" s="486"/>
      <c r="W500" s="486"/>
      <c r="X500" s="486"/>
      <c r="Y500" s="486"/>
      <c r="Z500" s="486"/>
      <c r="AA500" s="486"/>
      <c r="AB500" s="486"/>
      <c r="AC500" s="486"/>
    </row>
    <row r="501" spans="1:29" ht="15" customHeight="1">
      <c r="A501" s="486"/>
      <c r="B501" s="486"/>
      <c r="C501" s="486"/>
      <c r="D501" s="486"/>
      <c r="E501" s="1673"/>
      <c r="F501" s="486"/>
      <c r="G501" s="486"/>
      <c r="H501" s="486"/>
      <c r="I501" s="486"/>
      <c r="J501" s="486"/>
      <c r="K501" s="486"/>
      <c r="L501" s="486"/>
      <c r="M501" s="486"/>
      <c r="N501" s="486"/>
      <c r="O501" s="486"/>
      <c r="P501" s="486"/>
      <c r="Q501" s="486"/>
      <c r="R501" s="486"/>
      <c r="S501" s="486"/>
      <c r="T501" s="486"/>
      <c r="U501" s="486"/>
      <c r="V501" s="486"/>
      <c r="W501" s="486"/>
      <c r="X501" s="486"/>
      <c r="Y501" s="486"/>
      <c r="Z501" s="486"/>
      <c r="AA501" s="486"/>
      <c r="AB501" s="486"/>
      <c r="AC501" s="486"/>
    </row>
    <row r="502" spans="1:29" ht="15" customHeight="1">
      <c r="A502" s="486"/>
      <c r="B502" s="486"/>
      <c r="C502" s="486"/>
      <c r="D502" s="486"/>
      <c r="E502" s="1673"/>
      <c r="F502" s="486"/>
      <c r="G502" s="486"/>
      <c r="H502" s="486"/>
      <c r="I502" s="486"/>
      <c r="J502" s="486"/>
      <c r="K502" s="486"/>
      <c r="L502" s="486"/>
      <c r="M502" s="486"/>
      <c r="N502" s="486"/>
      <c r="O502" s="486"/>
      <c r="P502" s="486"/>
      <c r="Q502" s="486"/>
      <c r="R502" s="486"/>
      <c r="S502" s="486"/>
      <c r="T502" s="486"/>
      <c r="U502" s="486"/>
      <c r="V502" s="486"/>
      <c r="W502" s="486"/>
      <c r="X502" s="486"/>
      <c r="Y502" s="486"/>
      <c r="Z502" s="486"/>
      <c r="AA502" s="486"/>
      <c r="AB502" s="486"/>
      <c r="AC502" s="486"/>
    </row>
    <row r="503" spans="1:29" ht="15" customHeight="1">
      <c r="A503" s="486"/>
      <c r="B503" s="486"/>
      <c r="C503" s="486"/>
      <c r="D503" s="486"/>
      <c r="E503" s="1673"/>
      <c r="F503" s="486"/>
      <c r="G503" s="486"/>
      <c r="H503" s="486"/>
      <c r="I503" s="486"/>
      <c r="J503" s="486"/>
      <c r="K503" s="486"/>
      <c r="L503" s="486"/>
      <c r="M503" s="486"/>
      <c r="N503" s="486"/>
      <c r="O503" s="486"/>
      <c r="P503" s="486"/>
      <c r="Q503" s="486"/>
      <c r="R503" s="486"/>
      <c r="S503" s="486"/>
      <c r="T503" s="486"/>
      <c r="U503" s="486"/>
      <c r="V503" s="486"/>
      <c r="W503" s="486"/>
      <c r="X503" s="486"/>
      <c r="Y503" s="486"/>
      <c r="Z503" s="486"/>
      <c r="AA503" s="486"/>
      <c r="AB503" s="486"/>
      <c r="AC503" s="486"/>
    </row>
    <row r="504" spans="1:29" ht="15" customHeight="1">
      <c r="A504" s="486"/>
      <c r="B504" s="486"/>
      <c r="C504" s="486"/>
      <c r="D504" s="486"/>
      <c r="E504" s="1673"/>
      <c r="F504" s="486"/>
      <c r="G504" s="486"/>
      <c r="H504" s="486"/>
      <c r="I504" s="486"/>
      <c r="J504" s="486"/>
      <c r="K504" s="486"/>
      <c r="L504" s="486"/>
      <c r="M504" s="486"/>
      <c r="N504" s="486"/>
      <c r="O504" s="486"/>
      <c r="P504" s="486"/>
      <c r="Q504" s="486"/>
      <c r="R504" s="486"/>
      <c r="S504" s="486"/>
      <c r="T504" s="486"/>
      <c r="U504" s="486"/>
      <c r="V504" s="486"/>
      <c r="W504" s="486"/>
      <c r="X504" s="486"/>
      <c r="Y504" s="486"/>
      <c r="Z504" s="486"/>
      <c r="AA504" s="486"/>
      <c r="AB504" s="486"/>
      <c r="AC504" s="486"/>
    </row>
    <row r="505" spans="1:29" ht="15" customHeight="1">
      <c r="A505" s="486"/>
      <c r="B505" s="486"/>
      <c r="C505" s="486"/>
      <c r="D505" s="486"/>
      <c r="E505" s="1673"/>
      <c r="F505" s="486"/>
      <c r="G505" s="486"/>
      <c r="H505" s="486"/>
      <c r="I505" s="486"/>
      <c r="J505" s="486"/>
      <c r="K505" s="486"/>
      <c r="L505" s="486"/>
      <c r="M505" s="486"/>
      <c r="N505" s="486"/>
      <c r="O505" s="486"/>
      <c r="P505" s="486"/>
      <c r="Q505" s="486"/>
      <c r="R505" s="486"/>
      <c r="S505" s="486"/>
      <c r="T505" s="486"/>
      <c r="U505" s="486"/>
      <c r="V505" s="486"/>
      <c r="W505" s="486"/>
      <c r="X505" s="486"/>
      <c r="Y505" s="486"/>
      <c r="Z505" s="486"/>
      <c r="AA505" s="486"/>
      <c r="AB505" s="486"/>
      <c r="AC505" s="486"/>
    </row>
    <row r="506" spans="1:29" ht="15" customHeight="1">
      <c r="A506" s="486"/>
      <c r="B506" s="486"/>
      <c r="C506" s="486"/>
      <c r="D506" s="486"/>
      <c r="E506" s="1673"/>
      <c r="F506" s="486"/>
      <c r="G506" s="486"/>
      <c r="H506" s="486"/>
      <c r="I506" s="486"/>
      <c r="J506" s="486"/>
      <c r="K506" s="486"/>
      <c r="L506" s="486"/>
      <c r="M506" s="486"/>
      <c r="N506" s="486"/>
      <c r="O506" s="486"/>
      <c r="P506" s="486"/>
      <c r="Q506" s="486"/>
      <c r="R506" s="486"/>
      <c r="S506" s="486"/>
      <c r="T506" s="486"/>
      <c r="U506" s="486"/>
      <c r="V506" s="486"/>
      <c r="W506" s="486"/>
      <c r="X506" s="486"/>
      <c r="Y506" s="486"/>
      <c r="Z506" s="486"/>
      <c r="AA506" s="486"/>
      <c r="AB506" s="486"/>
      <c r="AC506" s="486"/>
    </row>
    <row r="507" spans="1:29" ht="15" customHeight="1">
      <c r="A507" s="486"/>
      <c r="B507" s="486"/>
      <c r="C507" s="486"/>
      <c r="D507" s="486"/>
      <c r="E507" s="1673"/>
      <c r="F507" s="486"/>
      <c r="G507" s="486"/>
      <c r="H507" s="486"/>
      <c r="I507" s="486"/>
      <c r="J507" s="486"/>
      <c r="K507" s="486"/>
      <c r="L507" s="486"/>
      <c r="M507" s="486"/>
      <c r="N507" s="486"/>
      <c r="O507" s="486"/>
      <c r="P507" s="486"/>
      <c r="Q507" s="486"/>
      <c r="R507" s="486"/>
      <c r="S507" s="486"/>
      <c r="T507" s="486"/>
      <c r="U507" s="486"/>
      <c r="V507" s="486"/>
      <c r="W507" s="486"/>
      <c r="X507" s="486"/>
      <c r="Y507" s="486"/>
      <c r="Z507" s="486"/>
      <c r="AA507" s="486"/>
      <c r="AB507" s="486"/>
      <c r="AC507" s="486"/>
    </row>
    <row r="508" spans="1:29" ht="15" customHeight="1">
      <c r="A508" s="486"/>
      <c r="B508" s="486"/>
      <c r="C508" s="486"/>
      <c r="D508" s="486"/>
      <c r="E508" s="1673"/>
      <c r="F508" s="486"/>
      <c r="G508" s="486"/>
      <c r="H508" s="486"/>
      <c r="I508" s="486"/>
      <c r="J508" s="486"/>
      <c r="K508" s="486"/>
      <c r="L508" s="486"/>
      <c r="M508" s="486"/>
      <c r="N508" s="486"/>
      <c r="O508" s="486"/>
      <c r="P508" s="486"/>
      <c r="Q508" s="486"/>
      <c r="R508" s="486"/>
      <c r="S508" s="486"/>
      <c r="T508" s="486"/>
      <c r="U508" s="486"/>
      <c r="V508" s="486"/>
      <c r="W508" s="486"/>
      <c r="X508" s="486"/>
      <c r="Y508" s="486"/>
      <c r="Z508" s="486"/>
      <c r="AA508" s="486"/>
      <c r="AB508" s="486"/>
      <c r="AC508" s="486"/>
    </row>
    <row r="509" spans="1:29" ht="15" customHeight="1">
      <c r="A509" s="486"/>
      <c r="B509" s="486"/>
      <c r="C509" s="486"/>
      <c r="D509" s="486"/>
      <c r="E509" s="1673"/>
      <c r="F509" s="486"/>
      <c r="G509" s="486"/>
      <c r="H509" s="486"/>
      <c r="I509" s="486"/>
      <c r="J509" s="486"/>
      <c r="K509" s="486"/>
      <c r="L509" s="486"/>
      <c r="M509" s="486"/>
      <c r="N509" s="486"/>
      <c r="O509" s="486"/>
      <c r="P509" s="486"/>
      <c r="Q509" s="486"/>
      <c r="R509" s="486"/>
      <c r="S509" s="486"/>
      <c r="T509" s="486"/>
      <c r="U509" s="486"/>
      <c r="V509" s="486"/>
      <c r="W509" s="486"/>
      <c r="X509" s="486"/>
      <c r="Y509" s="486"/>
      <c r="Z509" s="486"/>
      <c r="AA509" s="486"/>
      <c r="AB509" s="486"/>
      <c r="AC509" s="486"/>
    </row>
    <row r="510" spans="1:29" ht="15" customHeight="1">
      <c r="A510" s="486"/>
      <c r="B510" s="486"/>
      <c r="C510" s="486"/>
      <c r="D510" s="486"/>
      <c r="E510" s="1673"/>
      <c r="F510" s="486"/>
      <c r="G510" s="486"/>
      <c r="H510" s="486"/>
      <c r="I510" s="486"/>
      <c r="J510" s="486"/>
      <c r="K510" s="486"/>
      <c r="L510" s="486"/>
      <c r="M510" s="486"/>
      <c r="N510" s="486"/>
      <c r="O510" s="486"/>
      <c r="P510" s="486"/>
      <c r="Q510" s="486"/>
      <c r="R510" s="486"/>
      <c r="S510" s="486"/>
      <c r="T510" s="486"/>
      <c r="U510" s="486"/>
      <c r="V510" s="486"/>
      <c r="W510" s="486"/>
      <c r="X510" s="486"/>
      <c r="Y510" s="486"/>
      <c r="Z510" s="486"/>
      <c r="AA510" s="486"/>
      <c r="AB510" s="486"/>
      <c r="AC510" s="486"/>
    </row>
    <row r="511" spans="1:29" ht="15" customHeight="1">
      <c r="A511" s="486"/>
      <c r="B511" s="486"/>
      <c r="C511" s="486"/>
      <c r="D511" s="486"/>
      <c r="E511" s="1673"/>
      <c r="F511" s="486"/>
      <c r="G511" s="486"/>
      <c r="H511" s="486"/>
      <c r="I511" s="486"/>
      <c r="J511" s="486"/>
      <c r="K511" s="486"/>
      <c r="L511" s="486"/>
      <c r="M511" s="486"/>
      <c r="N511" s="486"/>
      <c r="O511" s="486"/>
      <c r="P511" s="486"/>
      <c r="Q511" s="486"/>
      <c r="R511" s="486"/>
      <c r="S511" s="486"/>
      <c r="T511" s="486"/>
      <c r="U511" s="486"/>
      <c r="V511" s="486"/>
      <c r="W511" s="486"/>
      <c r="X511" s="486"/>
      <c r="Y511" s="486"/>
      <c r="Z511" s="486"/>
      <c r="AA511" s="486"/>
      <c r="AB511" s="486"/>
      <c r="AC511" s="486"/>
    </row>
    <row r="512" spans="1:29" ht="15" customHeight="1">
      <c r="A512" s="486"/>
      <c r="B512" s="486"/>
      <c r="C512" s="486"/>
      <c r="D512" s="486"/>
      <c r="E512" s="1673"/>
      <c r="F512" s="486"/>
      <c r="G512" s="486"/>
      <c r="H512" s="486"/>
      <c r="I512" s="486"/>
      <c r="J512" s="486"/>
      <c r="K512" s="486"/>
      <c r="L512" s="486"/>
      <c r="M512" s="486"/>
      <c r="N512" s="486"/>
      <c r="O512" s="486"/>
      <c r="P512" s="486"/>
      <c r="Q512" s="486"/>
      <c r="R512" s="486"/>
      <c r="S512" s="486"/>
      <c r="T512" s="486"/>
      <c r="U512" s="486"/>
      <c r="V512" s="486"/>
      <c r="W512" s="486"/>
      <c r="X512" s="486"/>
      <c r="Y512" s="486"/>
      <c r="Z512" s="486"/>
      <c r="AA512" s="486"/>
      <c r="AB512" s="486"/>
      <c r="AC512" s="486"/>
    </row>
    <row r="513" spans="1:29" ht="15" customHeight="1">
      <c r="A513" s="486"/>
      <c r="B513" s="486"/>
      <c r="C513" s="486"/>
      <c r="D513" s="486"/>
      <c r="E513" s="1673"/>
      <c r="F513" s="486"/>
      <c r="G513" s="486"/>
      <c r="H513" s="486"/>
      <c r="I513" s="486"/>
      <c r="J513" s="486"/>
      <c r="K513" s="486"/>
      <c r="L513" s="486"/>
      <c r="M513" s="486"/>
      <c r="N513" s="486"/>
      <c r="O513" s="486"/>
      <c r="P513" s="486"/>
      <c r="Q513" s="486"/>
      <c r="R513" s="486"/>
      <c r="S513" s="486"/>
      <c r="T513" s="486"/>
      <c r="U513" s="486"/>
      <c r="V513" s="486"/>
      <c r="W513" s="486"/>
      <c r="X513" s="486"/>
      <c r="Y513" s="486"/>
      <c r="Z513" s="486"/>
      <c r="AA513" s="486"/>
      <c r="AB513" s="486"/>
      <c r="AC513" s="486"/>
    </row>
    <row r="514" spans="1:29" ht="15" customHeight="1">
      <c r="A514" s="486"/>
      <c r="B514" s="486"/>
      <c r="C514" s="486"/>
      <c r="D514" s="486"/>
      <c r="E514" s="1673"/>
      <c r="F514" s="486"/>
      <c r="G514" s="486"/>
      <c r="H514" s="486"/>
      <c r="I514" s="486"/>
      <c r="J514" s="486"/>
      <c r="K514" s="486"/>
      <c r="L514" s="486"/>
      <c r="M514" s="486"/>
      <c r="N514" s="486"/>
      <c r="O514" s="486"/>
      <c r="P514" s="486"/>
      <c r="Q514" s="486"/>
      <c r="R514" s="486"/>
      <c r="S514" s="486"/>
      <c r="T514" s="486"/>
      <c r="U514" s="486"/>
      <c r="V514" s="486"/>
      <c r="W514" s="486"/>
      <c r="X514" s="486"/>
      <c r="Y514" s="486"/>
      <c r="Z514" s="486"/>
      <c r="AA514" s="486"/>
      <c r="AB514" s="486"/>
      <c r="AC514" s="486"/>
    </row>
    <row r="515" spans="1:29" ht="15" customHeight="1">
      <c r="A515" s="486"/>
      <c r="B515" s="486"/>
      <c r="C515" s="486"/>
      <c r="D515" s="486"/>
      <c r="E515" s="1673"/>
      <c r="F515" s="486"/>
      <c r="G515" s="486"/>
      <c r="H515" s="486"/>
      <c r="I515" s="486"/>
      <c r="J515" s="486"/>
      <c r="K515" s="486"/>
      <c r="L515" s="486"/>
      <c r="M515" s="486"/>
      <c r="N515" s="486"/>
      <c r="O515" s="486"/>
      <c r="P515" s="486"/>
      <c r="Q515" s="486"/>
      <c r="R515" s="486"/>
      <c r="S515" s="486"/>
      <c r="T515" s="486"/>
      <c r="U515" s="486"/>
      <c r="V515" s="486"/>
      <c r="W515" s="486"/>
      <c r="X515" s="486"/>
      <c r="Y515" s="486"/>
      <c r="Z515" s="486"/>
      <c r="AA515" s="486"/>
      <c r="AB515" s="486"/>
      <c r="AC515" s="486"/>
    </row>
    <row r="516" spans="1:29" ht="15" customHeight="1">
      <c r="A516" s="486"/>
      <c r="B516" s="486"/>
      <c r="C516" s="486"/>
      <c r="D516" s="486"/>
      <c r="E516" s="1673"/>
      <c r="F516" s="486"/>
      <c r="G516" s="486"/>
      <c r="H516" s="486"/>
      <c r="I516" s="486"/>
      <c r="J516" s="486"/>
      <c r="K516" s="486"/>
      <c r="L516" s="486"/>
      <c r="M516" s="486"/>
      <c r="N516" s="486"/>
      <c r="O516" s="486"/>
      <c r="P516" s="486"/>
      <c r="Q516" s="486"/>
      <c r="R516" s="486"/>
      <c r="S516" s="486"/>
      <c r="T516" s="486"/>
      <c r="U516" s="486"/>
      <c r="V516" s="486"/>
      <c r="W516" s="486"/>
      <c r="X516" s="486"/>
      <c r="Y516" s="486"/>
      <c r="Z516" s="486"/>
      <c r="AA516" s="486"/>
      <c r="AB516" s="486"/>
      <c r="AC516" s="486"/>
    </row>
    <row r="517" spans="1:29" ht="15" customHeight="1">
      <c r="A517" s="486"/>
      <c r="B517" s="486"/>
      <c r="C517" s="486"/>
      <c r="D517" s="486"/>
      <c r="E517" s="1673"/>
      <c r="F517" s="486"/>
      <c r="G517" s="486"/>
      <c r="H517" s="486"/>
      <c r="I517" s="486"/>
      <c r="J517" s="486"/>
      <c r="K517" s="486"/>
      <c r="L517" s="486"/>
      <c r="M517" s="486"/>
      <c r="N517" s="486"/>
      <c r="O517" s="486"/>
      <c r="P517" s="486"/>
      <c r="Q517" s="486"/>
      <c r="R517" s="486"/>
      <c r="S517" s="486"/>
      <c r="T517" s="486"/>
      <c r="U517" s="486"/>
      <c r="V517" s="486"/>
      <c r="W517" s="486"/>
      <c r="X517" s="486"/>
      <c r="Y517" s="486"/>
      <c r="Z517" s="486"/>
      <c r="AA517" s="486"/>
      <c r="AB517" s="486"/>
      <c r="AC517" s="486"/>
    </row>
    <row r="518" spans="1:29" ht="15" customHeight="1">
      <c r="A518" s="486"/>
      <c r="B518" s="486"/>
      <c r="C518" s="486"/>
      <c r="D518" s="486"/>
      <c r="E518" s="1673"/>
      <c r="F518" s="486"/>
      <c r="G518" s="486"/>
      <c r="H518" s="486"/>
      <c r="I518" s="486"/>
      <c r="J518" s="486"/>
      <c r="K518" s="486"/>
      <c r="L518" s="486"/>
      <c r="M518" s="486"/>
      <c r="N518" s="486"/>
      <c r="O518" s="486"/>
      <c r="P518" s="486"/>
      <c r="Q518" s="486"/>
      <c r="R518" s="486"/>
      <c r="S518" s="486"/>
      <c r="T518" s="486"/>
      <c r="U518" s="486"/>
      <c r="V518" s="486"/>
      <c r="W518" s="486"/>
      <c r="X518" s="486"/>
      <c r="Y518" s="486"/>
      <c r="Z518" s="486"/>
      <c r="AA518" s="486"/>
      <c r="AB518" s="486"/>
      <c r="AC518" s="486"/>
    </row>
    <row r="519" spans="1:29" ht="15" customHeight="1">
      <c r="A519" s="486"/>
      <c r="B519" s="486"/>
      <c r="C519" s="486"/>
      <c r="D519" s="486"/>
      <c r="E519" s="1673"/>
      <c r="F519" s="486"/>
      <c r="G519" s="486"/>
      <c r="H519" s="486"/>
      <c r="I519" s="486"/>
      <c r="J519" s="486"/>
      <c r="K519" s="486"/>
      <c r="L519" s="486"/>
      <c r="M519" s="486"/>
      <c r="N519" s="486"/>
      <c r="O519" s="486"/>
      <c r="P519" s="486"/>
      <c r="Q519" s="486"/>
      <c r="R519" s="486"/>
      <c r="S519" s="486"/>
      <c r="T519" s="486"/>
      <c r="U519" s="486"/>
      <c r="V519" s="486"/>
      <c r="W519" s="486"/>
      <c r="X519" s="486"/>
      <c r="Y519" s="486"/>
      <c r="Z519" s="486"/>
      <c r="AA519" s="486"/>
      <c r="AB519" s="486"/>
      <c r="AC519" s="486"/>
    </row>
    <row r="520" spans="1:29" ht="15" customHeight="1">
      <c r="A520" s="486"/>
      <c r="B520" s="486"/>
      <c r="C520" s="486"/>
      <c r="D520" s="486"/>
      <c r="E520" s="1673"/>
      <c r="F520" s="486"/>
      <c r="G520" s="486"/>
      <c r="H520" s="486"/>
      <c r="I520" s="486"/>
      <c r="J520" s="486"/>
      <c r="K520" s="486"/>
      <c r="L520" s="486"/>
      <c r="M520" s="486"/>
      <c r="N520" s="486"/>
      <c r="O520" s="486"/>
      <c r="P520" s="486"/>
      <c r="Q520" s="486"/>
      <c r="R520" s="486"/>
      <c r="S520" s="486"/>
      <c r="T520" s="486"/>
      <c r="U520" s="486"/>
      <c r="V520" s="486"/>
      <c r="W520" s="486"/>
      <c r="X520" s="486"/>
      <c r="Y520" s="486"/>
      <c r="Z520" s="486"/>
      <c r="AA520" s="486"/>
      <c r="AB520" s="486"/>
      <c r="AC520" s="486"/>
    </row>
    <row r="521" spans="1:29" ht="15" customHeight="1">
      <c r="A521" s="486"/>
      <c r="B521" s="486"/>
      <c r="C521" s="486"/>
      <c r="D521" s="486"/>
      <c r="E521" s="1673"/>
      <c r="F521" s="486"/>
      <c r="G521" s="486"/>
      <c r="H521" s="486"/>
      <c r="I521" s="486"/>
      <c r="J521" s="486"/>
      <c r="K521" s="486"/>
      <c r="L521" s="486"/>
      <c r="M521" s="486"/>
      <c r="N521" s="486"/>
      <c r="O521" s="486"/>
      <c r="P521" s="486"/>
      <c r="Q521" s="486"/>
      <c r="R521" s="486"/>
      <c r="S521" s="486"/>
      <c r="T521" s="486"/>
      <c r="U521" s="486"/>
      <c r="V521" s="486"/>
      <c r="W521" s="486"/>
      <c r="X521" s="486"/>
      <c r="Y521" s="486"/>
      <c r="Z521" s="486"/>
      <c r="AA521" s="486"/>
      <c r="AB521" s="486"/>
      <c r="AC521" s="486"/>
    </row>
    <row r="522" spans="1:29" ht="15" customHeight="1">
      <c r="A522" s="486"/>
      <c r="B522" s="486"/>
      <c r="C522" s="486"/>
      <c r="D522" s="486"/>
      <c r="E522" s="1673"/>
      <c r="F522" s="486"/>
      <c r="G522" s="486"/>
      <c r="H522" s="486"/>
      <c r="I522" s="486"/>
      <c r="J522" s="486"/>
      <c r="K522" s="486"/>
      <c r="L522" s="486"/>
      <c r="M522" s="486"/>
      <c r="N522" s="486"/>
      <c r="O522" s="486"/>
      <c r="P522" s="486"/>
      <c r="Q522" s="486"/>
      <c r="R522" s="486"/>
      <c r="S522" s="486"/>
      <c r="T522" s="486"/>
      <c r="U522" s="486"/>
      <c r="V522" s="486"/>
      <c r="W522" s="486"/>
      <c r="X522" s="486"/>
      <c r="Y522" s="486"/>
      <c r="Z522" s="486"/>
      <c r="AA522" s="486"/>
      <c r="AB522" s="486"/>
      <c r="AC522" s="486"/>
    </row>
    <row r="523" spans="1:29" ht="15" customHeight="1">
      <c r="A523" s="486"/>
      <c r="B523" s="486"/>
      <c r="C523" s="486"/>
      <c r="D523" s="486"/>
      <c r="E523" s="1673"/>
      <c r="F523" s="486"/>
      <c r="G523" s="486"/>
      <c r="H523" s="486"/>
      <c r="I523" s="486"/>
      <c r="J523" s="486"/>
      <c r="K523" s="486"/>
      <c r="L523" s="486"/>
      <c r="M523" s="486"/>
      <c r="N523" s="486"/>
      <c r="O523" s="486"/>
      <c r="P523" s="486"/>
      <c r="Q523" s="486"/>
      <c r="R523" s="486"/>
      <c r="S523" s="486"/>
      <c r="T523" s="486"/>
      <c r="U523" s="486"/>
      <c r="V523" s="486"/>
      <c r="W523" s="486"/>
      <c r="X523" s="486"/>
      <c r="Y523" s="486"/>
      <c r="Z523" s="486"/>
      <c r="AA523" s="486"/>
      <c r="AB523" s="486"/>
      <c r="AC523" s="486"/>
    </row>
    <row r="524" spans="1:29" ht="15" customHeight="1">
      <c r="A524" s="486"/>
      <c r="B524" s="486"/>
      <c r="C524" s="486"/>
      <c r="D524" s="486"/>
      <c r="E524" s="1673"/>
      <c r="F524" s="486"/>
      <c r="G524" s="486"/>
      <c r="H524" s="486"/>
      <c r="I524" s="486"/>
      <c r="J524" s="486"/>
      <c r="K524" s="486"/>
      <c r="L524" s="486"/>
      <c r="M524" s="486"/>
      <c r="N524" s="486"/>
      <c r="O524" s="486"/>
      <c r="P524" s="486"/>
      <c r="Q524" s="486"/>
      <c r="R524" s="486"/>
      <c r="S524" s="486"/>
      <c r="T524" s="486"/>
      <c r="U524" s="486"/>
      <c r="V524" s="486"/>
      <c r="W524" s="486"/>
      <c r="X524" s="486"/>
      <c r="Y524" s="486"/>
      <c r="Z524" s="486"/>
      <c r="AA524" s="486"/>
      <c r="AB524" s="486"/>
      <c r="AC524" s="486"/>
    </row>
    <row r="525" spans="1:29" ht="15" customHeight="1">
      <c r="A525" s="486"/>
      <c r="B525" s="486"/>
      <c r="C525" s="486"/>
      <c r="D525" s="486"/>
      <c r="E525" s="1673"/>
      <c r="F525" s="486"/>
      <c r="G525" s="486"/>
      <c r="H525" s="486"/>
      <c r="I525" s="486"/>
      <c r="J525" s="486"/>
      <c r="K525" s="486"/>
      <c r="L525" s="486"/>
      <c r="M525" s="486"/>
      <c r="N525" s="486"/>
      <c r="O525" s="486"/>
      <c r="P525" s="486"/>
      <c r="Q525" s="486"/>
      <c r="R525" s="486"/>
      <c r="S525" s="486"/>
      <c r="T525" s="486"/>
      <c r="U525" s="486"/>
      <c r="V525" s="486"/>
      <c r="W525" s="486"/>
      <c r="X525" s="486"/>
      <c r="Y525" s="486"/>
      <c r="Z525" s="486"/>
      <c r="AA525" s="486"/>
      <c r="AB525" s="486"/>
      <c r="AC525" s="486"/>
    </row>
    <row r="526" spans="1:29" ht="15" customHeight="1">
      <c r="A526" s="486"/>
      <c r="B526" s="486"/>
      <c r="C526" s="486"/>
      <c r="D526" s="486"/>
      <c r="E526" s="1673"/>
      <c r="F526" s="486"/>
      <c r="G526" s="486"/>
      <c r="H526" s="486"/>
      <c r="I526" s="486"/>
      <c r="J526" s="486"/>
      <c r="K526" s="486"/>
      <c r="L526" s="486"/>
      <c r="M526" s="486"/>
      <c r="N526" s="486"/>
      <c r="O526" s="486"/>
      <c r="P526" s="486"/>
      <c r="Q526" s="486"/>
      <c r="R526" s="486"/>
      <c r="S526" s="486"/>
      <c r="T526" s="486"/>
      <c r="U526" s="486"/>
      <c r="V526" s="486"/>
      <c r="W526" s="486"/>
      <c r="X526" s="486"/>
      <c r="Y526" s="486"/>
      <c r="Z526" s="486"/>
      <c r="AA526" s="486"/>
      <c r="AB526" s="486"/>
      <c r="AC526" s="486"/>
    </row>
    <row r="527" spans="1:29" ht="15" customHeight="1">
      <c r="A527" s="486"/>
      <c r="B527" s="486"/>
      <c r="C527" s="486"/>
      <c r="D527" s="486"/>
      <c r="E527" s="1673"/>
      <c r="F527" s="486"/>
      <c r="G527" s="486"/>
      <c r="H527" s="486"/>
      <c r="I527" s="486"/>
      <c r="J527" s="486"/>
      <c r="K527" s="486"/>
      <c r="L527" s="486"/>
      <c r="M527" s="486"/>
      <c r="N527" s="486"/>
      <c r="O527" s="486"/>
      <c r="P527" s="486"/>
      <c r="Q527" s="486"/>
      <c r="R527" s="486"/>
      <c r="S527" s="486"/>
      <c r="T527" s="486"/>
      <c r="U527" s="486"/>
      <c r="V527" s="486"/>
      <c r="W527" s="486"/>
      <c r="X527" s="486"/>
      <c r="Y527" s="486"/>
      <c r="Z527" s="486"/>
      <c r="AA527" s="486"/>
      <c r="AB527" s="486"/>
      <c r="AC527" s="486"/>
    </row>
    <row r="528" spans="1:29" ht="15" customHeight="1">
      <c r="A528" s="486"/>
      <c r="B528" s="486"/>
      <c r="C528" s="486"/>
      <c r="D528" s="486"/>
      <c r="E528" s="1673"/>
      <c r="F528" s="486"/>
      <c r="G528" s="486"/>
      <c r="H528" s="486"/>
      <c r="I528" s="486"/>
      <c r="J528" s="486"/>
      <c r="K528" s="486"/>
      <c r="L528" s="486"/>
      <c r="M528" s="486"/>
      <c r="N528" s="486"/>
      <c r="O528" s="486"/>
      <c r="P528" s="486"/>
      <c r="Q528" s="486"/>
      <c r="R528" s="486"/>
      <c r="S528" s="486"/>
      <c r="T528" s="486"/>
      <c r="U528" s="486"/>
      <c r="V528" s="486"/>
      <c r="W528" s="486"/>
      <c r="X528" s="486"/>
      <c r="Y528" s="486"/>
      <c r="Z528" s="486"/>
      <c r="AA528" s="486"/>
      <c r="AB528" s="486"/>
      <c r="AC528" s="486"/>
    </row>
    <row r="529" spans="1:29" ht="15" customHeight="1">
      <c r="A529" s="486"/>
      <c r="B529" s="486"/>
      <c r="C529" s="486"/>
      <c r="D529" s="486"/>
      <c r="E529" s="1673"/>
      <c r="F529" s="486"/>
      <c r="G529" s="486"/>
      <c r="H529" s="486"/>
      <c r="I529" s="486"/>
      <c r="J529" s="486"/>
      <c r="K529" s="486"/>
      <c r="L529" s="486"/>
      <c r="M529" s="486"/>
      <c r="N529" s="486"/>
      <c r="O529" s="486"/>
      <c r="P529" s="486"/>
      <c r="Q529" s="486"/>
      <c r="R529" s="486"/>
      <c r="S529" s="486"/>
      <c r="T529" s="486"/>
      <c r="U529" s="486"/>
      <c r="V529" s="486"/>
      <c r="W529" s="486"/>
      <c r="X529" s="486"/>
      <c r="Y529" s="486"/>
      <c r="Z529" s="486"/>
      <c r="AA529" s="486"/>
      <c r="AB529" s="486"/>
      <c r="AC529" s="486"/>
    </row>
    <row r="530" spans="1:29" ht="15" customHeight="1">
      <c r="A530" s="486"/>
      <c r="B530" s="486"/>
      <c r="C530" s="486"/>
      <c r="D530" s="486"/>
      <c r="E530" s="1673"/>
      <c r="F530" s="486"/>
      <c r="G530" s="486"/>
      <c r="H530" s="486"/>
      <c r="I530" s="486"/>
      <c r="J530" s="486"/>
      <c r="K530" s="486"/>
      <c r="L530" s="486"/>
      <c r="M530" s="486"/>
      <c r="N530" s="486"/>
      <c r="O530" s="486"/>
      <c r="P530" s="486"/>
      <c r="Q530" s="486"/>
      <c r="R530" s="486"/>
      <c r="S530" s="486"/>
      <c r="T530" s="486"/>
      <c r="U530" s="486"/>
      <c r="V530" s="486"/>
      <c r="W530" s="486"/>
      <c r="X530" s="486"/>
      <c r="Y530" s="486"/>
      <c r="Z530" s="486"/>
      <c r="AA530" s="486"/>
      <c r="AB530" s="486"/>
      <c r="AC530" s="486"/>
    </row>
    <row r="531" spans="1:29" ht="15" customHeight="1">
      <c r="A531" s="486"/>
      <c r="B531" s="486"/>
      <c r="C531" s="486"/>
      <c r="D531" s="486"/>
      <c r="E531" s="1673"/>
      <c r="F531" s="486"/>
      <c r="G531" s="486"/>
      <c r="H531" s="486"/>
      <c r="I531" s="486"/>
      <c r="J531" s="486"/>
      <c r="K531" s="486"/>
      <c r="L531" s="486"/>
      <c r="M531" s="486"/>
      <c r="N531" s="486"/>
      <c r="O531" s="486"/>
      <c r="P531" s="486"/>
      <c r="Q531" s="486"/>
      <c r="R531" s="486"/>
      <c r="S531" s="486"/>
      <c r="T531" s="486"/>
      <c r="U531" s="486"/>
      <c r="V531" s="486"/>
      <c r="W531" s="486"/>
      <c r="X531" s="486"/>
      <c r="Y531" s="486"/>
      <c r="Z531" s="486"/>
      <c r="AA531" s="486"/>
      <c r="AB531" s="486"/>
      <c r="AC531" s="486"/>
    </row>
    <row r="532" spans="1:29" ht="15" customHeight="1">
      <c r="A532" s="486"/>
      <c r="B532" s="486"/>
      <c r="C532" s="486"/>
      <c r="D532" s="486"/>
      <c r="E532" s="1673"/>
      <c r="F532" s="486"/>
      <c r="G532" s="486"/>
      <c r="H532" s="486"/>
      <c r="I532" s="486"/>
      <c r="J532" s="486"/>
      <c r="K532" s="486"/>
      <c r="L532" s="486"/>
      <c r="M532" s="486"/>
      <c r="N532" s="486"/>
      <c r="O532" s="486"/>
      <c r="P532" s="486"/>
      <c r="Q532" s="486"/>
      <c r="R532" s="486"/>
      <c r="S532" s="486"/>
      <c r="T532" s="486"/>
      <c r="U532" s="486"/>
      <c r="V532" s="486"/>
      <c r="W532" s="486"/>
      <c r="X532" s="486"/>
      <c r="Y532" s="486"/>
      <c r="Z532" s="486"/>
      <c r="AA532" s="486"/>
      <c r="AB532" s="486"/>
      <c r="AC532" s="486"/>
    </row>
    <row r="533" spans="1:29" ht="15" customHeight="1">
      <c r="A533" s="486"/>
      <c r="B533" s="486"/>
      <c r="C533" s="486"/>
      <c r="D533" s="486"/>
      <c r="E533" s="1673"/>
      <c r="F533" s="486"/>
      <c r="G533" s="486"/>
      <c r="H533" s="486"/>
      <c r="I533" s="486"/>
      <c r="J533" s="486"/>
      <c r="K533" s="486"/>
      <c r="L533" s="486"/>
      <c r="M533" s="486"/>
      <c r="N533" s="486"/>
      <c r="O533" s="486"/>
      <c r="P533" s="486"/>
      <c r="Q533" s="486"/>
      <c r="R533" s="486"/>
      <c r="S533" s="486"/>
      <c r="T533" s="486"/>
      <c r="U533" s="486"/>
      <c r="V533" s="486"/>
      <c r="W533" s="486"/>
      <c r="X533" s="486"/>
      <c r="Y533" s="486"/>
      <c r="Z533" s="486"/>
      <c r="AA533" s="486"/>
      <c r="AB533" s="486"/>
      <c r="AC533" s="486"/>
    </row>
    <row r="534" spans="1:29" ht="15" customHeight="1">
      <c r="A534" s="486"/>
      <c r="B534" s="486"/>
      <c r="C534" s="486"/>
      <c r="D534" s="486"/>
      <c r="E534" s="1673"/>
      <c r="F534" s="486"/>
      <c r="G534" s="486"/>
      <c r="H534" s="486"/>
      <c r="I534" s="486"/>
      <c r="J534" s="486"/>
      <c r="K534" s="486"/>
      <c r="L534" s="486"/>
      <c r="M534" s="486"/>
      <c r="N534" s="486"/>
      <c r="O534" s="486"/>
      <c r="P534" s="486"/>
      <c r="Q534" s="486"/>
      <c r="R534" s="486"/>
      <c r="S534" s="486"/>
      <c r="T534" s="486"/>
      <c r="U534" s="486"/>
      <c r="V534" s="486"/>
      <c r="W534" s="486"/>
      <c r="X534" s="486"/>
      <c r="Y534" s="486"/>
      <c r="Z534" s="486"/>
      <c r="AA534" s="486"/>
      <c r="AB534" s="486"/>
      <c r="AC534" s="486"/>
    </row>
    <row r="535" spans="1:29" ht="15" customHeight="1">
      <c r="A535" s="486"/>
      <c r="B535" s="486"/>
      <c r="C535" s="486"/>
      <c r="D535" s="486"/>
      <c r="E535" s="1673"/>
      <c r="F535" s="486"/>
      <c r="G535" s="486"/>
      <c r="H535" s="486"/>
      <c r="I535" s="486"/>
      <c r="J535" s="486"/>
      <c r="K535" s="486"/>
      <c r="L535" s="486"/>
      <c r="M535" s="486"/>
      <c r="N535" s="486"/>
      <c r="O535" s="486"/>
      <c r="P535" s="486"/>
      <c r="Q535" s="486"/>
      <c r="R535" s="486"/>
      <c r="S535" s="486"/>
      <c r="T535" s="486"/>
      <c r="U535" s="486"/>
      <c r="V535" s="486"/>
      <c r="W535" s="486"/>
      <c r="X535" s="486"/>
      <c r="Y535" s="486"/>
      <c r="Z535" s="486"/>
      <c r="AA535" s="486"/>
      <c r="AB535" s="486"/>
      <c r="AC535" s="486"/>
    </row>
    <row r="536" spans="1:29" ht="15" customHeight="1">
      <c r="A536" s="486"/>
      <c r="B536" s="486"/>
      <c r="C536" s="486"/>
      <c r="D536" s="486"/>
      <c r="E536" s="1673"/>
      <c r="F536" s="486"/>
      <c r="G536" s="486"/>
      <c r="H536" s="486"/>
      <c r="I536" s="486"/>
      <c r="J536" s="486"/>
      <c r="K536" s="486"/>
      <c r="L536" s="486"/>
      <c r="M536" s="486"/>
      <c r="N536" s="486"/>
      <c r="O536" s="486"/>
      <c r="P536" s="486"/>
      <c r="Q536" s="486"/>
      <c r="R536" s="486"/>
      <c r="S536" s="486"/>
      <c r="T536" s="486"/>
      <c r="U536" s="486"/>
      <c r="V536" s="486"/>
      <c r="W536" s="486"/>
      <c r="X536" s="486"/>
      <c r="Y536" s="486"/>
      <c r="Z536" s="486"/>
      <c r="AA536" s="486"/>
      <c r="AB536" s="486"/>
      <c r="AC536" s="486"/>
    </row>
    <row r="537" spans="1:29" ht="15" customHeight="1">
      <c r="A537" s="486"/>
      <c r="B537" s="486"/>
      <c r="C537" s="486"/>
      <c r="D537" s="486"/>
      <c r="E537" s="1673"/>
      <c r="F537" s="486"/>
      <c r="G537" s="486"/>
      <c r="H537" s="486"/>
      <c r="I537" s="486"/>
      <c r="J537" s="486"/>
      <c r="K537" s="486"/>
      <c r="L537" s="486"/>
      <c r="M537" s="486"/>
      <c r="N537" s="486"/>
      <c r="O537" s="486"/>
      <c r="P537" s="486"/>
      <c r="Q537" s="486"/>
      <c r="R537" s="486"/>
      <c r="S537" s="486"/>
      <c r="T537" s="486"/>
      <c r="U537" s="486"/>
      <c r="V537" s="486"/>
      <c r="W537" s="486"/>
      <c r="X537" s="486"/>
      <c r="Y537" s="486"/>
      <c r="Z537" s="486"/>
      <c r="AA537" s="486"/>
      <c r="AB537" s="486"/>
      <c r="AC537" s="486"/>
    </row>
    <row r="538" spans="1:29" ht="15" customHeight="1">
      <c r="A538" s="486"/>
      <c r="B538" s="486"/>
      <c r="C538" s="486"/>
      <c r="D538" s="486"/>
      <c r="E538" s="1673"/>
      <c r="F538" s="486"/>
      <c r="G538" s="486"/>
      <c r="H538" s="486"/>
      <c r="I538" s="486"/>
      <c r="J538" s="486"/>
      <c r="K538" s="486"/>
      <c r="L538" s="486"/>
      <c r="M538" s="486"/>
      <c r="N538" s="486"/>
      <c r="O538" s="486"/>
      <c r="P538" s="486"/>
      <c r="Q538" s="486"/>
      <c r="R538" s="486"/>
      <c r="S538" s="486"/>
      <c r="T538" s="486"/>
      <c r="U538" s="486"/>
      <c r="V538" s="486"/>
      <c r="W538" s="486"/>
      <c r="X538" s="486"/>
      <c r="Y538" s="486"/>
      <c r="Z538" s="486"/>
      <c r="AA538" s="486"/>
      <c r="AB538" s="486"/>
      <c r="AC538" s="486"/>
    </row>
    <row r="539" spans="1:29" ht="15" customHeight="1">
      <c r="A539" s="486"/>
      <c r="B539" s="486"/>
      <c r="C539" s="486"/>
      <c r="D539" s="486"/>
      <c r="E539" s="1673"/>
      <c r="F539" s="486"/>
      <c r="G539" s="486"/>
      <c r="H539" s="486"/>
      <c r="I539" s="486"/>
      <c r="J539" s="486"/>
      <c r="K539" s="486"/>
      <c r="L539" s="486"/>
      <c r="M539" s="486"/>
      <c r="N539" s="486"/>
      <c r="O539" s="486"/>
      <c r="P539" s="486"/>
      <c r="Q539" s="486"/>
      <c r="R539" s="486"/>
      <c r="S539" s="486"/>
      <c r="T539" s="486"/>
      <c r="U539" s="486"/>
      <c r="V539" s="486"/>
      <c r="W539" s="486"/>
      <c r="X539" s="486"/>
      <c r="Y539" s="486"/>
      <c r="Z539" s="486"/>
      <c r="AA539" s="486"/>
      <c r="AB539" s="486"/>
      <c r="AC539" s="486"/>
    </row>
    <row r="540" spans="1:29" ht="15" customHeight="1">
      <c r="A540" s="486"/>
      <c r="B540" s="486"/>
      <c r="C540" s="486"/>
      <c r="D540" s="486"/>
      <c r="E540" s="1673"/>
      <c r="F540" s="486"/>
      <c r="G540" s="486"/>
      <c r="H540" s="486"/>
      <c r="I540" s="486"/>
      <c r="J540" s="486"/>
      <c r="K540" s="486"/>
      <c r="L540" s="486"/>
      <c r="M540" s="486"/>
      <c r="N540" s="486"/>
      <c r="O540" s="486"/>
      <c r="P540" s="486"/>
      <c r="Q540" s="486"/>
      <c r="R540" s="486"/>
      <c r="S540" s="486"/>
      <c r="T540" s="486"/>
      <c r="U540" s="486"/>
      <c r="V540" s="486"/>
      <c r="W540" s="486"/>
      <c r="X540" s="486"/>
      <c r="Y540" s="486"/>
      <c r="Z540" s="486"/>
      <c r="AA540" s="486"/>
      <c r="AB540" s="486"/>
      <c r="AC540" s="486"/>
    </row>
    <row r="541" spans="1:29" ht="15" customHeight="1">
      <c r="A541" s="486"/>
      <c r="B541" s="486"/>
      <c r="C541" s="486"/>
      <c r="D541" s="486"/>
      <c r="E541" s="1673"/>
      <c r="F541" s="486"/>
      <c r="G541" s="486"/>
      <c r="H541" s="486"/>
      <c r="I541" s="486"/>
      <c r="J541" s="486"/>
      <c r="K541" s="486"/>
      <c r="L541" s="486"/>
      <c r="M541" s="486"/>
      <c r="N541" s="486"/>
      <c r="O541" s="486"/>
      <c r="P541" s="486"/>
      <c r="Q541" s="486"/>
      <c r="R541" s="486"/>
      <c r="S541" s="486"/>
      <c r="T541" s="486"/>
      <c r="U541" s="486"/>
      <c r="V541" s="486"/>
      <c r="W541" s="486"/>
      <c r="X541" s="486"/>
      <c r="Y541" s="486"/>
      <c r="Z541" s="486"/>
      <c r="AA541" s="486"/>
      <c r="AB541" s="486"/>
      <c r="AC541" s="486"/>
    </row>
    <row r="542" spans="1:29" ht="15" customHeight="1">
      <c r="A542" s="486"/>
      <c r="B542" s="486"/>
      <c r="C542" s="486"/>
      <c r="D542" s="486"/>
      <c r="E542" s="1673"/>
      <c r="F542" s="486"/>
      <c r="G542" s="486"/>
      <c r="H542" s="486"/>
      <c r="I542" s="486"/>
      <c r="J542" s="486"/>
      <c r="K542" s="486"/>
      <c r="L542" s="486"/>
      <c r="M542" s="486"/>
      <c r="N542" s="486"/>
      <c r="O542" s="486"/>
      <c r="P542" s="486"/>
      <c r="Q542" s="486"/>
      <c r="R542" s="486"/>
      <c r="S542" s="486"/>
      <c r="T542" s="486"/>
      <c r="U542" s="486"/>
      <c r="V542" s="486"/>
      <c r="W542" s="486"/>
      <c r="X542" s="486"/>
      <c r="Y542" s="486"/>
      <c r="Z542" s="486"/>
      <c r="AA542" s="486"/>
      <c r="AB542" s="486"/>
      <c r="AC542" s="486"/>
    </row>
    <row r="543" spans="1:29" ht="15" customHeight="1">
      <c r="A543" s="486"/>
      <c r="B543" s="486"/>
      <c r="C543" s="486"/>
      <c r="D543" s="486"/>
      <c r="E543" s="1673"/>
      <c r="F543" s="486"/>
      <c r="G543" s="486"/>
      <c r="H543" s="486"/>
      <c r="I543" s="486"/>
      <c r="J543" s="486"/>
      <c r="K543" s="486"/>
      <c r="L543" s="486"/>
      <c r="M543" s="486"/>
      <c r="N543" s="486"/>
      <c r="O543" s="486"/>
      <c r="P543" s="486"/>
      <c r="Q543" s="486"/>
      <c r="R543" s="486"/>
      <c r="S543" s="486"/>
      <c r="T543" s="486"/>
      <c r="U543" s="486"/>
      <c r="V543" s="486"/>
      <c r="W543" s="486"/>
      <c r="X543" s="486"/>
      <c r="Y543" s="486"/>
      <c r="Z543" s="486"/>
      <c r="AA543" s="486"/>
      <c r="AB543" s="486"/>
      <c r="AC543" s="486"/>
    </row>
    <row r="544" spans="1:29" ht="15" customHeight="1">
      <c r="A544" s="486"/>
      <c r="B544" s="486"/>
      <c r="C544" s="486"/>
      <c r="D544" s="486"/>
      <c r="E544" s="1673"/>
      <c r="F544" s="486"/>
      <c r="G544" s="486"/>
      <c r="H544" s="486"/>
      <c r="I544" s="486"/>
      <c r="J544" s="486"/>
      <c r="K544" s="486"/>
      <c r="L544" s="486"/>
      <c r="M544" s="486"/>
      <c r="N544" s="486"/>
      <c r="O544" s="486"/>
      <c r="P544" s="486"/>
      <c r="Q544" s="486"/>
      <c r="R544" s="486"/>
      <c r="S544" s="486"/>
      <c r="T544" s="486"/>
      <c r="U544" s="486"/>
      <c r="V544" s="486"/>
      <c r="W544" s="486"/>
      <c r="X544" s="486"/>
      <c r="Y544" s="486"/>
      <c r="Z544" s="486"/>
      <c r="AA544" s="486"/>
      <c r="AB544" s="486"/>
      <c r="AC544" s="486"/>
    </row>
    <row r="545" spans="1:29" ht="15" customHeight="1">
      <c r="A545" s="486"/>
      <c r="B545" s="486"/>
      <c r="C545" s="486"/>
      <c r="D545" s="486"/>
      <c r="E545" s="1673"/>
      <c r="F545" s="486"/>
      <c r="G545" s="486"/>
      <c r="H545" s="486"/>
      <c r="I545" s="486"/>
      <c r="J545" s="486"/>
      <c r="K545" s="486"/>
      <c r="L545" s="486"/>
      <c r="M545" s="486"/>
      <c r="N545" s="486"/>
      <c r="O545" s="486"/>
      <c r="P545" s="486"/>
      <c r="Q545" s="486"/>
      <c r="R545" s="486"/>
      <c r="S545" s="486"/>
      <c r="T545" s="486"/>
      <c r="U545" s="486"/>
      <c r="V545" s="486"/>
      <c r="W545" s="486"/>
      <c r="X545" s="486"/>
      <c r="Y545" s="486"/>
      <c r="Z545" s="486"/>
      <c r="AA545" s="486"/>
      <c r="AB545" s="486"/>
      <c r="AC545" s="486"/>
    </row>
    <row r="546" spans="1:29" ht="15" customHeight="1">
      <c r="A546" s="486"/>
      <c r="B546" s="486"/>
      <c r="C546" s="486"/>
      <c r="D546" s="486"/>
      <c r="E546" s="1673"/>
      <c r="F546" s="486"/>
      <c r="G546" s="486"/>
      <c r="H546" s="486"/>
      <c r="I546" s="486"/>
      <c r="J546" s="486"/>
      <c r="K546" s="486"/>
      <c r="L546" s="486"/>
      <c r="M546" s="486"/>
      <c r="N546" s="486"/>
      <c r="O546" s="486"/>
      <c r="P546" s="486"/>
      <c r="Q546" s="486"/>
      <c r="R546" s="486"/>
      <c r="S546" s="486"/>
      <c r="T546" s="486"/>
      <c r="U546" s="486"/>
      <c r="V546" s="486"/>
      <c r="W546" s="486"/>
      <c r="X546" s="486"/>
      <c r="Y546" s="486"/>
      <c r="Z546" s="486"/>
      <c r="AA546" s="486"/>
      <c r="AB546" s="486"/>
      <c r="AC546" s="486"/>
    </row>
    <row r="547" spans="1:29" ht="15" customHeight="1">
      <c r="A547" s="486"/>
      <c r="B547" s="486"/>
      <c r="C547" s="486"/>
      <c r="D547" s="486"/>
      <c r="E547" s="1673"/>
      <c r="F547" s="486"/>
      <c r="G547" s="486"/>
      <c r="H547" s="486"/>
      <c r="I547" s="486"/>
      <c r="J547" s="486"/>
      <c r="K547" s="486"/>
      <c r="L547" s="486"/>
      <c r="M547" s="486"/>
      <c r="N547" s="486"/>
      <c r="O547" s="486"/>
      <c r="P547" s="486"/>
      <c r="Q547" s="486"/>
      <c r="R547" s="486"/>
      <c r="S547" s="486"/>
      <c r="T547" s="486"/>
      <c r="U547" s="486"/>
      <c r="V547" s="486"/>
      <c r="W547" s="486"/>
      <c r="X547" s="486"/>
      <c r="Y547" s="486"/>
      <c r="Z547" s="486"/>
      <c r="AA547" s="486"/>
      <c r="AB547" s="486"/>
      <c r="AC547" s="486"/>
    </row>
    <row r="548" spans="1:29" ht="15" customHeight="1">
      <c r="A548" s="486"/>
      <c r="B548" s="486"/>
      <c r="C548" s="486"/>
      <c r="D548" s="486"/>
      <c r="E548" s="1673"/>
      <c r="F548" s="486"/>
      <c r="G548" s="486"/>
      <c r="H548" s="486"/>
      <c r="I548" s="486"/>
      <c r="J548" s="486"/>
      <c r="K548" s="486"/>
      <c r="L548" s="486"/>
      <c r="M548" s="486"/>
      <c r="N548" s="486"/>
      <c r="O548" s="486"/>
      <c r="P548" s="486"/>
      <c r="Q548" s="486"/>
      <c r="R548" s="486"/>
      <c r="S548" s="486"/>
      <c r="T548" s="486"/>
      <c r="U548" s="486"/>
      <c r="V548" s="486"/>
      <c r="W548" s="486"/>
      <c r="X548" s="486"/>
      <c r="Y548" s="486"/>
      <c r="Z548" s="486"/>
      <c r="AA548" s="486"/>
      <c r="AB548" s="486"/>
      <c r="AC548" s="486"/>
    </row>
    <row r="549" spans="1:29" ht="15" customHeight="1">
      <c r="A549" s="486"/>
      <c r="B549" s="486"/>
      <c r="C549" s="486"/>
      <c r="D549" s="486"/>
      <c r="E549" s="1673"/>
      <c r="F549" s="486"/>
      <c r="G549" s="486"/>
      <c r="H549" s="486"/>
      <c r="I549" s="486"/>
      <c r="J549" s="486"/>
      <c r="K549" s="486"/>
      <c r="L549" s="486"/>
      <c r="M549" s="486"/>
      <c r="N549" s="486"/>
      <c r="O549" s="486"/>
      <c r="P549" s="486"/>
      <c r="Q549" s="486"/>
      <c r="R549" s="486"/>
      <c r="S549" s="486"/>
      <c r="T549" s="486"/>
      <c r="U549" s="486"/>
      <c r="V549" s="486"/>
      <c r="W549" s="486"/>
      <c r="X549" s="486"/>
      <c r="Y549" s="486"/>
      <c r="Z549" s="486"/>
      <c r="AA549" s="486"/>
      <c r="AB549" s="486"/>
      <c r="AC549" s="486"/>
    </row>
    <row r="550" spans="1:29" ht="15" customHeight="1">
      <c r="A550" s="486"/>
      <c r="B550" s="486"/>
      <c r="C550" s="486"/>
      <c r="D550" s="486"/>
      <c r="E550" s="1673"/>
      <c r="F550" s="486"/>
      <c r="G550" s="486"/>
      <c r="H550" s="486"/>
      <c r="I550" s="486"/>
      <c r="J550" s="486"/>
      <c r="K550" s="486"/>
      <c r="L550" s="486"/>
      <c r="M550" s="486"/>
      <c r="N550" s="486"/>
      <c r="O550" s="486"/>
      <c r="P550" s="486"/>
      <c r="Q550" s="486"/>
      <c r="R550" s="486"/>
      <c r="S550" s="486"/>
      <c r="T550" s="486"/>
      <c r="U550" s="486"/>
      <c r="V550" s="486"/>
      <c r="W550" s="486"/>
      <c r="X550" s="486"/>
      <c r="Y550" s="486"/>
      <c r="Z550" s="486"/>
      <c r="AA550" s="486"/>
      <c r="AB550" s="486"/>
      <c r="AC550" s="486"/>
    </row>
    <row r="551" spans="1:29" ht="15" customHeight="1">
      <c r="A551" s="486"/>
      <c r="B551" s="486"/>
      <c r="C551" s="486"/>
      <c r="D551" s="486"/>
      <c r="E551" s="1673"/>
      <c r="F551" s="486"/>
      <c r="G551" s="486"/>
      <c r="H551" s="486"/>
      <c r="I551" s="486"/>
      <c r="J551" s="486"/>
      <c r="K551" s="486"/>
      <c r="L551" s="486"/>
      <c r="M551" s="486"/>
      <c r="N551" s="486"/>
      <c r="O551" s="486"/>
      <c r="P551" s="486"/>
      <c r="Q551" s="486"/>
      <c r="R551" s="486"/>
      <c r="S551" s="486"/>
      <c r="T551" s="486"/>
      <c r="U551" s="486"/>
      <c r="V551" s="486"/>
      <c r="W551" s="486"/>
      <c r="X551" s="486"/>
      <c r="Y551" s="486"/>
      <c r="Z551" s="486"/>
      <c r="AA551" s="486"/>
      <c r="AB551" s="486"/>
      <c r="AC551" s="486"/>
    </row>
    <row r="552" spans="1:29" ht="15" customHeight="1">
      <c r="A552" s="486"/>
      <c r="B552" s="486"/>
      <c r="C552" s="486"/>
      <c r="D552" s="486"/>
      <c r="E552" s="1673"/>
      <c r="F552" s="486"/>
      <c r="G552" s="486"/>
      <c r="H552" s="486"/>
      <c r="I552" s="486"/>
      <c r="J552" s="486"/>
      <c r="K552" s="486"/>
      <c r="L552" s="486"/>
      <c r="M552" s="486"/>
      <c r="N552" s="486"/>
      <c r="O552" s="486"/>
      <c r="P552" s="486"/>
      <c r="Q552" s="486"/>
      <c r="R552" s="486"/>
      <c r="S552" s="486"/>
      <c r="T552" s="486"/>
      <c r="U552" s="486"/>
      <c r="V552" s="486"/>
      <c r="W552" s="486"/>
      <c r="X552" s="486"/>
      <c r="Y552" s="486"/>
      <c r="Z552" s="486"/>
      <c r="AA552" s="486"/>
      <c r="AB552" s="486"/>
      <c r="AC552" s="486"/>
    </row>
    <row r="553" spans="1:29" ht="15" customHeight="1">
      <c r="A553" s="486"/>
      <c r="B553" s="486"/>
      <c r="C553" s="486"/>
      <c r="D553" s="486"/>
      <c r="E553" s="1673"/>
      <c r="F553" s="486"/>
      <c r="G553" s="486"/>
      <c r="H553" s="486"/>
      <c r="I553" s="486"/>
      <c r="J553" s="486"/>
      <c r="K553" s="486"/>
      <c r="L553" s="486"/>
      <c r="M553" s="486"/>
      <c r="N553" s="486"/>
      <c r="O553" s="486"/>
      <c r="P553" s="486"/>
      <c r="Q553" s="486"/>
      <c r="R553" s="486"/>
      <c r="S553" s="486"/>
      <c r="T553" s="486"/>
      <c r="U553" s="486"/>
      <c r="V553" s="486"/>
      <c r="W553" s="486"/>
      <c r="X553" s="486"/>
      <c r="Y553" s="486"/>
      <c r="Z553" s="486"/>
      <c r="AA553" s="486"/>
      <c r="AB553" s="486"/>
      <c r="AC553" s="486"/>
    </row>
    <row r="554" spans="1:29" ht="15" customHeight="1">
      <c r="A554" s="486"/>
      <c r="B554" s="486"/>
      <c r="C554" s="486"/>
      <c r="D554" s="486"/>
      <c r="E554" s="1673"/>
      <c r="F554" s="486"/>
      <c r="G554" s="486"/>
      <c r="H554" s="486"/>
      <c r="I554" s="486"/>
      <c r="J554" s="486"/>
      <c r="K554" s="486"/>
      <c r="L554" s="486"/>
      <c r="M554" s="486"/>
      <c r="N554" s="486"/>
      <c r="O554" s="486"/>
      <c r="P554" s="486"/>
      <c r="Q554" s="486"/>
      <c r="R554" s="486"/>
      <c r="S554" s="486"/>
      <c r="T554" s="486"/>
      <c r="U554" s="486"/>
      <c r="V554" s="486"/>
      <c r="W554" s="486"/>
      <c r="X554" s="486"/>
      <c r="Y554" s="486"/>
      <c r="Z554" s="486"/>
      <c r="AA554" s="486"/>
      <c r="AB554" s="486"/>
      <c r="AC554" s="486"/>
    </row>
    <row r="555" spans="1:29" ht="15" customHeight="1">
      <c r="A555" s="486"/>
      <c r="B555" s="486"/>
      <c r="C555" s="486"/>
      <c r="D555" s="486"/>
      <c r="E555" s="1673"/>
      <c r="F555" s="486"/>
      <c r="G555" s="486"/>
      <c r="H555" s="486"/>
      <c r="I555" s="486"/>
      <c r="J555" s="486"/>
      <c r="K555" s="486"/>
      <c r="L555" s="486"/>
      <c r="M555" s="486"/>
      <c r="N555" s="486"/>
      <c r="O555" s="486"/>
      <c r="P555" s="486"/>
      <c r="Q555" s="486"/>
      <c r="R555" s="486"/>
      <c r="S555" s="486"/>
      <c r="T555" s="486"/>
      <c r="U555" s="486"/>
      <c r="V555" s="486"/>
      <c r="W555" s="486"/>
      <c r="X555" s="486"/>
      <c r="Y555" s="486"/>
      <c r="Z555" s="486"/>
      <c r="AA555" s="486"/>
      <c r="AB555" s="486"/>
      <c r="AC555" s="486"/>
    </row>
    <row r="556" spans="1:29" ht="15" customHeight="1">
      <c r="A556" s="486"/>
      <c r="B556" s="486"/>
      <c r="C556" s="486"/>
      <c r="D556" s="486"/>
      <c r="E556" s="1673"/>
      <c r="F556" s="486"/>
      <c r="G556" s="486"/>
      <c r="H556" s="486"/>
      <c r="I556" s="486"/>
      <c r="J556" s="486"/>
      <c r="K556" s="486"/>
      <c r="L556" s="486"/>
      <c r="M556" s="486"/>
      <c r="N556" s="486"/>
      <c r="O556" s="486"/>
      <c r="P556" s="486"/>
      <c r="Q556" s="486"/>
      <c r="R556" s="486"/>
      <c r="S556" s="486"/>
      <c r="T556" s="486"/>
      <c r="U556" s="486"/>
      <c r="V556" s="486"/>
      <c r="W556" s="486"/>
      <c r="X556" s="486"/>
      <c r="Y556" s="486"/>
      <c r="Z556" s="486"/>
      <c r="AA556" s="486"/>
      <c r="AB556" s="486"/>
      <c r="AC556" s="486"/>
    </row>
    <row r="557" spans="1:29" ht="15" customHeight="1">
      <c r="A557" s="486"/>
      <c r="B557" s="486"/>
      <c r="C557" s="486"/>
      <c r="D557" s="486"/>
      <c r="E557" s="1673"/>
      <c r="F557" s="486"/>
      <c r="G557" s="486"/>
      <c r="H557" s="486"/>
      <c r="I557" s="486"/>
      <c r="J557" s="486"/>
      <c r="K557" s="486"/>
      <c r="L557" s="486"/>
      <c r="M557" s="486"/>
      <c r="N557" s="486"/>
      <c r="O557" s="486"/>
      <c r="P557" s="486"/>
      <c r="Q557" s="486"/>
      <c r="R557" s="486"/>
      <c r="S557" s="486"/>
      <c r="T557" s="486"/>
      <c r="U557" s="486"/>
      <c r="V557" s="486"/>
      <c r="W557" s="486"/>
      <c r="X557" s="486"/>
      <c r="Y557" s="486"/>
      <c r="Z557" s="486"/>
      <c r="AA557" s="486"/>
      <c r="AB557" s="486"/>
      <c r="AC557" s="486"/>
    </row>
    <row r="558" spans="1:29" ht="15" customHeight="1">
      <c r="A558" s="486"/>
      <c r="B558" s="486"/>
      <c r="C558" s="486"/>
      <c r="D558" s="486"/>
      <c r="E558" s="1673"/>
      <c r="F558" s="486"/>
      <c r="G558" s="486"/>
      <c r="H558" s="486"/>
      <c r="I558" s="486"/>
      <c r="J558" s="486"/>
      <c r="K558" s="486"/>
      <c r="L558" s="486"/>
      <c r="M558" s="486"/>
      <c r="N558" s="486"/>
      <c r="O558" s="486"/>
      <c r="P558" s="486"/>
      <c r="Q558" s="486"/>
      <c r="R558" s="486"/>
      <c r="S558" s="486"/>
      <c r="T558" s="486"/>
      <c r="U558" s="486"/>
      <c r="V558" s="486"/>
      <c r="W558" s="486"/>
      <c r="X558" s="486"/>
      <c r="Y558" s="486"/>
      <c r="Z558" s="486"/>
      <c r="AA558" s="486"/>
      <c r="AB558" s="486"/>
      <c r="AC558" s="486"/>
    </row>
    <row r="559" spans="1:29" ht="15" customHeight="1">
      <c r="A559" s="486"/>
      <c r="B559" s="486"/>
      <c r="C559" s="486"/>
      <c r="D559" s="486"/>
      <c r="E559" s="1673"/>
      <c r="F559" s="486"/>
      <c r="G559" s="486"/>
      <c r="H559" s="486"/>
      <c r="I559" s="486"/>
      <c r="J559" s="486"/>
      <c r="K559" s="486"/>
      <c r="L559" s="486"/>
      <c r="M559" s="486"/>
      <c r="N559" s="486"/>
      <c r="O559" s="486"/>
      <c r="P559" s="486"/>
      <c r="Q559" s="486"/>
      <c r="R559" s="486"/>
      <c r="S559" s="486"/>
      <c r="T559" s="486"/>
      <c r="U559" s="486"/>
      <c r="V559" s="486"/>
      <c r="W559" s="486"/>
      <c r="X559" s="486"/>
      <c r="Y559" s="486"/>
      <c r="Z559" s="486"/>
      <c r="AA559" s="486"/>
      <c r="AB559" s="486"/>
      <c r="AC559" s="486"/>
    </row>
    <row r="560" spans="1:29" ht="15" customHeight="1">
      <c r="A560" s="486"/>
      <c r="B560" s="486"/>
      <c r="C560" s="486"/>
      <c r="D560" s="486"/>
      <c r="E560" s="1673"/>
      <c r="F560" s="486"/>
      <c r="G560" s="486"/>
      <c r="H560" s="486"/>
      <c r="I560" s="486"/>
      <c r="J560" s="486"/>
      <c r="K560" s="486"/>
      <c r="L560" s="486"/>
      <c r="M560" s="486"/>
      <c r="N560" s="486"/>
      <c r="O560" s="486"/>
      <c r="P560" s="486"/>
      <c r="Q560" s="486"/>
      <c r="R560" s="486"/>
      <c r="S560" s="486"/>
      <c r="T560" s="486"/>
      <c r="U560" s="486"/>
      <c r="V560" s="486"/>
      <c r="W560" s="486"/>
      <c r="X560" s="486"/>
      <c r="Y560" s="486"/>
      <c r="Z560" s="486"/>
      <c r="AA560" s="486"/>
      <c r="AB560" s="486"/>
      <c r="AC560" s="486"/>
    </row>
    <row r="561" spans="1:29" ht="15" customHeight="1">
      <c r="A561" s="486"/>
      <c r="B561" s="486"/>
      <c r="C561" s="486"/>
      <c r="D561" s="486"/>
      <c r="E561" s="1673"/>
      <c r="F561" s="486"/>
      <c r="G561" s="486"/>
      <c r="H561" s="486"/>
      <c r="I561" s="486"/>
      <c r="J561" s="486"/>
      <c r="K561" s="486"/>
      <c r="L561" s="486"/>
      <c r="M561" s="486"/>
      <c r="N561" s="486"/>
      <c r="O561" s="486"/>
      <c r="P561" s="486"/>
      <c r="Q561" s="486"/>
      <c r="R561" s="486"/>
      <c r="S561" s="486"/>
      <c r="T561" s="486"/>
      <c r="U561" s="486"/>
      <c r="V561" s="486"/>
      <c r="W561" s="486"/>
      <c r="X561" s="486"/>
      <c r="Y561" s="486"/>
      <c r="Z561" s="486"/>
      <c r="AA561" s="486"/>
      <c r="AB561" s="486"/>
      <c r="AC561" s="486"/>
    </row>
    <row r="562" spans="1:29" ht="15" customHeight="1">
      <c r="A562" s="486"/>
      <c r="B562" s="486"/>
      <c r="C562" s="486"/>
      <c r="D562" s="486"/>
      <c r="E562" s="1673"/>
      <c r="F562" s="486"/>
      <c r="G562" s="486"/>
      <c r="H562" s="486"/>
      <c r="I562" s="486"/>
      <c r="J562" s="486"/>
      <c r="K562" s="486"/>
      <c r="L562" s="486"/>
      <c r="M562" s="486"/>
      <c r="N562" s="486"/>
      <c r="O562" s="486"/>
      <c r="P562" s="486"/>
      <c r="Q562" s="486"/>
      <c r="R562" s="486"/>
      <c r="S562" s="486"/>
      <c r="T562" s="486"/>
      <c r="U562" s="486"/>
      <c r="V562" s="486"/>
      <c r="W562" s="486"/>
      <c r="X562" s="486"/>
      <c r="Y562" s="486"/>
      <c r="Z562" s="486"/>
      <c r="AA562" s="486"/>
      <c r="AB562" s="486"/>
      <c r="AC562" s="486"/>
    </row>
    <row r="563" spans="1:29" ht="15" customHeight="1">
      <c r="A563" s="486"/>
      <c r="B563" s="486"/>
      <c r="C563" s="486"/>
      <c r="D563" s="486"/>
      <c r="E563" s="1673"/>
      <c r="F563" s="486"/>
      <c r="G563" s="486"/>
      <c r="H563" s="486"/>
      <c r="I563" s="486"/>
      <c r="J563" s="486"/>
      <c r="K563" s="486"/>
      <c r="L563" s="486"/>
      <c r="M563" s="486"/>
      <c r="N563" s="486"/>
      <c r="O563" s="486"/>
      <c r="P563" s="486"/>
      <c r="Q563" s="486"/>
      <c r="R563" s="486"/>
      <c r="S563" s="486"/>
      <c r="T563" s="486"/>
      <c r="U563" s="486"/>
      <c r="V563" s="486"/>
      <c r="W563" s="486"/>
      <c r="X563" s="486"/>
      <c r="Y563" s="486"/>
      <c r="Z563" s="486"/>
      <c r="AA563" s="486"/>
      <c r="AB563" s="486"/>
      <c r="AC563" s="486"/>
    </row>
    <row r="564" spans="1:29" ht="15" customHeight="1">
      <c r="A564" s="486"/>
      <c r="B564" s="486"/>
      <c r="C564" s="486"/>
      <c r="D564" s="486"/>
      <c r="E564" s="1673"/>
      <c r="F564" s="486"/>
      <c r="G564" s="486"/>
      <c r="H564" s="486"/>
      <c r="I564" s="486"/>
      <c r="J564" s="486"/>
      <c r="K564" s="486"/>
      <c r="L564" s="486"/>
      <c r="M564" s="486"/>
      <c r="N564" s="486"/>
      <c r="O564" s="486"/>
      <c r="P564" s="486"/>
      <c r="Q564" s="486"/>
      <c r="R564" s="486"/>
      <c r="S564" s="486"/>
      <c r="T564" s="486"/>
      <c r="U564" s="486"/>
      <c r="V564" s="486"/>
      <c r="W564" s="486"/>
      <c r="X564" s="486"/>
      <c r="Y564" s="486"/>
      <c r="Z564" s="486"/>
      <c r="AA564" s="486"/>
      <c r="AB564" s="486"/>
      <c r="AC564" s="486"/>
    </row>
    <row r="565" spans="1:29" ht="15" customHeight="1">
      <c r="A565" s="486"/>
      <c r="B565" s="486"/>
      <c r="C565" s="486"/>
      <c r="D565" s="486"/>
      <c r="E565" s="1673"/>
      <c r="F565" s="486"/>
      <c r="G565" s="486"/>
      <c r="H565" s="486"/>
      <c r="I565" s="486"/>
      <c r="J565" s="486"/>
      <c r="K565" s="486"/>
      <c r="L565" s="486"/>
      <c r="M565" s="486"/>
      <c r="N565" s="486"/>
      <c r="O565" s="486"/>
      <c r="P565" s="486"/>
      <c r="Q565" s="486"/>
      <c r="R565" s="486"/>
      <c r="S565" s="486"/>
      <c r="T565" s="486"/>
      <c r="U565" s="486"/>
      <c r="V565" s="486"/>
      <c r="W565" s="486"/>
      <c r="X565" s="486"/>
      <c r="Y565" s="486"/>
      <c r="Z565" s="486"/>
      <c r="AA565" s="486"/>
      <c r="AB565" s="486"/>
      <c r="AC565" s="486"/>
    </row>
    <row r="566" spans="1:29" ht="15" customHeight="1">
      <c r="A566" s="486"/>
      <c r="B566" s="486"/>
      <c r="C566" s="486"/>
      <c r="D566" s="486"/>
      <c r="E566" s="1673"/>
      <c r="F566" s="486"/>
      <c r="G566" s="486"/>
      <c r="H566" s="486"/>
      <c r="I566" s="486"/>
      <c r="J566" s="486"/>
      <c r="K566" s="486"/>
      <c r="L566" s="486"/>
      <c r="M566" s="486"/>
      <c r="N566" s="486"/>
      <c r="O566" s="486"/>
      <c r="P566" s="486"/>
      <c r="Q566" s="486"/>
      <c r="R566" s="486"/>
      <c r="S566" s="486"/>
      <c r="T566" s="486"/>
      <c r="U566" s="486"/>
      <c r="V566" s="486"/>
      <c r="W566" s="486"/>
      <c r="X566" s="486"/>
      <c r="Y566" s="486"/>
      <c r="Z566" s="486"/>
      <c r="AA566" s="486"/>
      <c r="AB566" s="486"/>
      <c r="AC566" s="486"/>
    </row>
    <row r="567" spans="1:29" ht="15" customHeight="1">
      <c r="A567" s="486"/>
      <c r="B567" s="486"/>
      <c r="C567" s="486"/>
      <c r="D567" s="486"/>
      <c r="E567" s="1673"/>
      <c r="F567" s="486"/>
      <c r="G567" s="486"/>
      <c r="H567" s="486"/>
      <c r="I567" s="486"/>
      <c r="J567" s="486"/>
      <c r="K567" s="486"/>
      <c r="L567" s="486"/>
      <c r="M567" s="486"/>
      <c r="N567" s="486"/>
      <c r="O567" s="486"/>
      <c r="P567" s="486"/>
      <c r="Q567" s="486"/>
      <c r="R567" s="486"/>
      <c r="S567" s="486"/>
      <c r="T567" s="486"/>
      <c r="U567" s="486"/>
      <c r="V567" s="486"/>
      <c r="W567" s="486"/>
      <c r="X567" s="486"/>
      <c r="Y567" s="486"/>
      <c r="Z567" s="486"/>
      <c r="AA567" s="486"/>
      <c r="AB567" s="486"/>
      <c r="AC567" s="486"/>
    </row>
    <row r="568" spans="1:29" ht="15" customHeight="1">
      <c r="A568" s="486"/>
      <c r="B568" s="486"/>
      <c r="C568" s="486"/>
      <c r="D568" s="486"/>
      <c r="E568" s="1673"/>
      <c r="F568" s="486"/>
      <c r="G568" s="486"/>
      <c r="H568" s="486"/>
      <c r="I568" s="486"/>
      <c r="J568" s="486"/>
      <c r="K568" s="486"/>
      <c r="L568" s="486"/>
      <c r="M568" s="486"/>
      <c r="N568" s="486"/>
      <c r="O568" s="486"/>
      <c r="P568" s="486"/>
      <c r="Q568" s="486"/>
      <c r="R568" s="486"/>
      <c r="S568" s="486"/>
      <c r="T568" s="486"/>
      <c r="U568" s="486"/>
      <c r="V568" s="486"/>
      <c r="W568" s="486"/>
      <c r="X568" s="486"/>
      <c r="Y568" s="486"/>
      <c r="Z568" s="486"/>
      <c r="AA568" s="486"/>
      <c r="AB568" s="486"/>
      <c r="AC568" s="486"/>
    </row>
    <row r="569" spans="1:29" ht="15" customHeight="1">
      <c r="A569" s="486"/>
      <c r="B569" s="486"/>
      <c r="C569" s="486"/>
      <c r="D569" s="486"/>
      <c r="E569" s="1673"/>
      <c r="F569" s="486"/>
      <c r="G569" s="486"/>
      <c r="H569" s="486"/>
      <c r="I569" s="486"/>
      <c r="J569" s="486"/>
      <c r="K569" s="486"/>
      <c r="L569" s="486"/>
      <c r="M569" s="486"/>
      <c r="N569" s="486"/>
      <c r="O569" s="486"/>
      <c r="P569" s="486"/>
      <c r="Q569" s="486"/>
      <c r="R569" s="486"/>
      <c r="S569" s="486"/>
      <c r="T569" s="486"/>
      <c r="U569" s="486"/>
      <c r="V569" s="486"/>
      <c r="W569" s="486"/>
      <c r="X569" s="486"/>
      <c r="Y569" s="486"/>
      <c r="Z569" s="486"/>
      <c r="AA569" s="486"/>
      <c r="AB569" s="486"/>
      <c r="AC569" s="486"/>
    </row>
    <row r="570" spans="1:29" ht="15" customHeight="1">
      <c r="A570" s="486"/>
      <c r="B570" s="486"/>
      <c r="C570" s="486"/>
      <c r="D570" s="486"/>
      <c r="E570" s="1673"/>
      <c r="F570" s="486"/>
      <c r="G570" s="486"/>
      <c r="H570" s="486"/>
      <c r="I570" s="486"/>
      <c r="J570" s="486"/>
      <c r="K570" s="486"/>
      <c r="L570" s="486"/>
      <c r="M570" s="486"/>
      <c r="N570" s="486"/>
      <c r="O570" s="486"/>
      <c r="P570" s="486"/>
      <c r="Q570" s="486"/>
      <c r="R570" s="486"/>
      <c r="S570" s="486"/>
      <c r="T570" s="486"/>
      <c r="U570" s="486"/>
      <c r="V570" s="486"/>
      <c r="W570" s="486"/>
      <c r="X570" s="486"/>
      <c r="Y570" s="486"/>
      <c r="Z570" s="486"/>
      <c r="AA570" s="486"/>
      <c r="AB570" s="486"/>
      <c r="AC570" s="486"/>
    </row>
    <row r="571" spans="1:29" ht="15" customHeight="1">
      <c r="A571" s="486"/>
      <c r="B571" s="486"/>
      <c r="C571" s="486"/>
      <c r="D571" s="486"/>
      <c r="E571" s="1673"/>
      <c r="F571" s="486"/>
      <c r="G571" s="486"/>
      <c r="H571" s="486"/>
      <c r="I571" s="486"/>
      <c r="J571" s="486"/>
      <c r="K571" s="486"/>
      <c r="L571" s="486"/>
      <c r="M571" s="486"/>
      <c r="N571" s="486"/>
      <c r="O571" s="486"/>
      <c r="P571" s="486"/>
      <c r="Q571" s="486"/>
      <c r="R571" s="486"/>
      <c r="S571" s="486"/>
      <c r="T571" s="486"/>
      <c r="U571" s="486"/>
      <c r="V571" s="486"/>
      <c r="W571" s="486"/>
      <c r="X571" s="486"/>
      <c r="Y571" s="486"/>
      <c r="Z571" s="486"/>
      <c r="AA571" s="486"/>
      <c r="AB571" s="486"/>
      <c r="AC571" s="486"/>
    </row>
    <row r="572" spans="1:29" ht="15" customHeight="1">
      <c r="A572" s="486"/>
      <c r="B572" s="486"/>
      <c r="C572" s="486"/>
      <c r="D572" s="486"/>
      <c r="E572" s="1673"/>
      <c r="F572" s="486"/>
      <c r="G572" s="486"/>
      <c r="H572" s="486"/>
      <c r="I572" s="486"/>
      <c r="J572" s="486"/>
      <c r="K572" s="486"/>
      <c r="L572" s="486"/>
      <c r="M572" s="486"/>
      <c r="N572" s="486"/>
      <c r="O572" s="486"/>
      <c r="P572" s="486"/>
      <c r="Q572" s="486"/>
      <c r="R572" s="486"/>
      <c r="S572" s="486"/>
      <c r="T572" s="486"/>
      <c r="U572" s="486"/>
      <c r="V572" s="486"/>
      <c r="W572" s="486"/>
      <c r="X572" s="486"/>
      <c r="Y572" s="486"/>
      <c r="Z572" s="486"/>
      <c r="AA572" s="486"/>
      <c r="AB572" s="486"/>
      <c r="AC572" s="486"/>
    </row>
    <row r="573" spans="1:29" ht="15" customHeight="1">
      <c r="A573" s="486"/>
      <c r="B573" s="486"/>
      <c r="C573" s="486"/>
      <c r="D573" s="486"/>
      <c r="E573" s="1673"/>
      <c r="F573" s="486"/>
      <c r="G573" s="486"/>
      <c r="H573" s="486"/>
      <c r="I573" s="486"/>
      <c r="J573" s="486"/>
      <c r="K573" s="486"/>
      <c r="L573" s="486"/>
      <c r="M573" s="486"/>
      <c r="N573" s="486"/>
      <c r="O573" s="486"/>
      <c r="P573" s="486"/>
      <c r="Q573" s="486"/>
      <c r="R573" s="486"/>
      <c r="S573" s="486"/>
      <c r="T573" s="486"/>
      <c r="U573" s="486"/>
      <c r="V573" s="486"/>
      <c r="W573" s="486"/>
      <c r="X573" s="486"/>
      <c r="Y573" s="486"/>
      <c r="Z573" s="486"/>
      <c r="AA573" s="486"/>
      <c r="AB573" s="486"/>
      <c r="AC573" s="486"/>
    </row>
    <row r="574" spans="1:29" ht="15" customHeight="1">
      <c r="A574" s="486"/>
      <c r="B574" s="486"/>
      <c r="C574" s="486"/>
      <c r="D574" s="486"/>
      <c r="E574" s="1673"/>
      <c r="F574" s="486"/>
      <c r="G574" s="486"/>
      <c r="H574" s="486"/>
      <c r="I574" s="486"/>
      <c r="J574" s="486"/>
      <c r="K574" s="486"/>
      <c r="L574" s="486"/>
      <c r="M574" s="486"/>
      <c r="N574" s="486"/>
      <c r="O574" s="486"/>
      <c r="P574" s="486"/>
      <c r="Q574" s="486"/>
      <c r="R574" s="486"/>
      <c r="S574" s="486"/>
      <c r="T574" s="486"/>
      <c r="U574" s="486"/>
      <c r="V574" s="486"/>
      <c r="W574" s="486"/>
      <c r="X574" s="486"/>
      <c r="Y574" s="486"/>
      <c r="Z574" s="486"/>
      <c r="AA574" s="486"/>
      <c r="AB574" s="486"/>
      <c r="AC574" s="486"/>
    </row>
    <row r="575" spans="1:29" ht="15" customHeight="1">
      <c r="A575" s="486"/>
      <c r="B575" s="486"/>
      <c r="C575" s="486"/>
      <c r="D575" s="486"/>
      <c r="E575" s="1673"/>
      <c r="F575" s="486"/>
      <c r="G575" s="486"/>
      <c r="H575" s="486"/>
      <c r="I575" s="486"/>
      <c r="J575" s="486"/>
      <c r="K575" s="486"/>
      <c r="L575" s="486"/>
      <c r="M575" s="486"/>
      <c r="N575" s="486"/>
      <c r="O575" s="486"/>
      <c r="P575" s="486"/>
      <c r="Q575" s="486"/>
      <c r="R575" s="486"/>
      <c r="S575" s="486"/>
      <c r="T575" s="486"/>
      <c r="U575" s="486"/>
      <c r="V575" s="486"/>
      <c r="W575" s="486"/>
      <c r="X575" s="486"/>
      <c r="Y575" s="486"/>
      <c r="Z575" s="486"/>
      <c r="AA575" s="486"/>
      <c r="AB575" s="486"/>
      <c r="AC575" s="486"/>
    </row>
    <row r="576" spans="1:29" ht="15" customHeight="1">
      <c r="A576" s="486"/>
      <c r="B576" s="486"/>
      <c r="C576" s="486"/>
      <c r="D576" s="486"/>
      <c r="E576" s="1673"/>
      <c r="F576" s="486"/>
      <c r="G576" s="486"/>
      <c r="H576" s="486"/>
      <c r="I576" s="486"/>
      <c r="J576" s="486"/>
      <c r="K576" s="486"/>
      <c r="L576" s="486"/>
      <c r="M576" s="486"/>
      <c r="N576" s="486"/>
      <c r="O576" s="486"/>
      <c r="P576" s="486"/>
      <c r="Q576" s="486"/>
      <c r="R576" s="486"/>
      <c r="S576" s="486"/>
      <c r="T576" s="486"/>
      <c r="U576" s="486"/>
      <c r="V576" s="486"/>
      <c r="W576" s="486"/>
      <c r="X576" s="486"/>
      <c r="Y576" s="486"/>
      <c r="Z576" s="486"/>
      <c r="AA576" s="486"/>
      <c r="AB576" s="486"/>
      <c r="AC576" s="486"/>
    </row>
    <row r="577" spans="1:29" ht="15" customHeight="1">
      <c r="A577" s="486"/>
      <c r="B577" s="486"/>
      <c r="C577" s="486"/>
      <c r="D577" s="486"/>
      <c r="E577" s="1673"/>
      <c r="F577" s="486"/>
      <c r="G577" s="486"/>
      <c r="H577" s="486"/>
      <c r="I577" s="486"/>
      <c r="J577" s="486"/>
      <c r="K577" s="486"/>
      <c r="L577" s="486"/>
      <c r="M577" s="486"/>
      <c r="N577" s="486"/>
      <c r="O577" s="486"/>
      <c r="P577" s="486"/>
      <c r="Q577" s="486"/>
      <c r="R577" s="486"/>
      <c r="S577" s="486"/>
      <c r="T577" s="486"/>
      <c r="U577" s="486"/>
      <c r="V577" s="486"/>
      <c r="W577" s="486"/>
      <c r="X577" s="486"/>
      <c r="Y577" s="486"/>
      <c r="Z577" s="486"/>
      <c r="AA577" s="486"/>
      <c r="AB577" s="486"/>
      <c r="AC577" s="486"/>
    </row>
    <row r="578" spans="1:29" ht="15" customHeight="1">
      <c r="A578" s="486"/>
      <c r="B578" s="486"/>
      <c r="C578" s="486"/>
      <c r="D578" s="486"/>
      <c r="E578" s="1673"/>
      <c r="F578" s="486"/>
      <c r="G578" s="486"/>
      <c r="H578" s="486"/>
      <c r="I578" s="486"/>
      <c r="J578" s="486"/>
      <c r="K578" s="486"/>
      <c r="L578" s="486"/>
      <c r="M578" s="486"/>
      <c r="N578" s="486"/>
      <c r="O578" s="486"/>
      <c r="P578" s="486"/>
      <c r="Q578" s="486"/>
      <c r="R578" s="486"/>
      <c r="S578" s="486"/>
      <c r="T578" s="486"/>
      <c r="U578" s="486"/>
      <c r="V578" s="486"/>
      <c r="W578" s="486"/>
      <c r="X578" s="486"/>
      <c r="Y578" s="486"/>
      <c r="Z578" s="486"/>
      <c r="AA578" s="486"/>
      <c r="AB578" s="486"/>
      <c r="AC578" s="486"/>
    </row>
    <row r="579" spans="1:29" ht="15" customHeight="1">
      <c r="A579" s="486"/>
      <c r="B579" s="486"/>
      <c r="C579" s="486"/>
      <c r="D579" s="486"/>
      <c r="E579" s="1673"/>
      <c r="F579" s="486"/>
      <c r="G579" s="486"/>
      <c r="H579" s="486"/>
      <c r="I579" s="486"/>
      <c r="J579" s="486"/>
      <c r="K579" s="486"/>
      <c r="L579" s="486"/>
      <c r="M579" s="486"/>
      <c r="N579" s="486"/>
      <c r="O579" s="486"/>
      <c r="P579" s="486"/>
      <c r="Q579" s="486"/>
      <c r="R579" s="486"/>
      <c r="S579" s="486"/>
      <c r="T579" s="486"/>
      <c r="U579" s="486"/>
      <c r="V579" s="486"/>
      <c r="W579" s="486"/>
      <c r="X579" s="486"/>
      <c r="Y579" s="486"/>
      <c r="Z579" s="486"/>
      <c r="AA579" s="486"/>
      <c r="AB579" s="486"/>
      <c r="AC579" s="486"/>
    </row>
    <row r="580" spans="1:29" ht="15" customHeight="1">
      <c r="A580" s="486"/>
      <c r="B580" s="486"/>
      <c r="C580" s="486"/>
      <c r="D580" s="486"/>
      <c r="E580" s="1673"/>
      <c r="F580" s="486"/>
      <c r="G580" s="486"/>
      <c r="H580" s="486"/>
      <c r="I580" s="486"/>
      <c r="J580" s="486"/>
      <c r="K580" s="486"/>
      <c r="L580" s="486"/>
      <c r="M580" s="486"/>
      <c r="N580" s="486"/>
      <c r="O580" s="486"/>
      <c r="P580" s="486"/>
      <c r="Q580" s="486"/>
      <c r="R580" s="486"/>
      <c r="S580" s="486"/>
      <c r="T580" s="486"/>
      <c r="U580" s="486"/>
      <c r="V580" s="486"/>
      <c r="W580" s="486"/>
      <c r="X580" s="486"/>
      <c r="Y580" s="486"/>
      <c r="Z580" s="486"/>
      <c r="AA580" s="486"/>
      <c r="AB580" s="486"/>
      <c r="AC580" s="486"/>
    </row>
    <row r="581" spans="1:29" ht="15" customHeight="1">
      <c r="A581" s="486"/>
      <c r="B581" s="486"/>
      <c r="C581" s="486"/>
      <c r="D581" s="486"/>
      <c r="E581" s="1673"/>
      <c r="F581" s="486"/>
      <c r="G581" s="486"/>
      <c r="H581" s="486"/>
      <c r="I581" s="486"/>
      <c r="J581" s="486"/>
      <c r="K581" s="486"/>
      <c r="L581" s="486"/>
      <c r="M581" s="486"/>
      <c r="N581" s="486"/>
      <c r="O581" s="486"/>
      <c r="P581" s="486"/>
      <c r="Q581" s="486"/>
      <c r="R581" s="486"/>
      <c r="S581" s="486"/>
      <c r="T581" s="486"/>
      <c r="U581" s="486"/>
      <c r="V581" s="486"/>
      <c r="W581" s="486"/>
      <c r="X581" s="486"/>
      <c r="Y581" s="486"/>
      <c r="Z581" s="486"/>
      <c r="AA581" s="486"/>
      <c r="AB581" s="486"/>
      <c r="AC581" s="486"/>
    </row>
    <row r="582" spans="1:29" ht="15" customHeight="1">
      <c r="A582" s="486"/>
      <c r="B582" s="486"/>
      <c r="C582" s="486"/>
      <c r="D582" s="486"/>
      <c r="E582" s="1673"/>
      <c r="F582" s="486"/>
      <c r="G582" s="486"/>
      <c r="H582" s="486"/>
      <c r="I582" s="486"/>
      <c r="J582" s="486"/>
      <c r="K582" s="486"/>
      <c r="L582" s="486"/>
      <c r="M582" s="486"/>
      <c r="N582" s="486"/>
      <c r="O582" s="486"/>
      <c r="P582" s="486"/>
      <c r="Q582" s="486"/>
      <c r="R582" s="486"/>
      <c r="S582" s="486"/>
      <c r="T582" s="486"/>
      <c r="U582" s="486"/>
      <c r="V582" s="486"/>
      <c r="W582" s="486"/>
      <c r="X582" s="486"/>
      <c r="Y582" s="486"/>
      <c r="Z582" s="486"/>
      <c r="AA582" s="486"/>
      <c r="AB582" s="486"/>
      <c r="AC582" s="486"/>
    </row>
    <row r="583" spans="1:29" ht="15" customHeight="1">
      <c r="A583" s="486"/>
      <c r="B583" s="486"/>
      <c r="C583" s="486"/>
      <c r="D583" s="486"/>
      <c r="E583" s="1673"/>
      <c r="F583" s="486"/>
      <c r="G583" s="486"/>
      <c r="H583" s="486"/>
      <c r="I583" s="486"/>
      <c r="J583" s="486"/>
      <c r="K583" s="486"/>
      <c r="L583" s="486"/>
      <c r="M583" s="486"/>
      <c r="N583" s="486"/>
      <c r="O583" s="486"/>
      <c r="P583" s="486"/>
      <c r="Q583" s="486"/>
      <c r="R583" s="486"/>
      <c r="S583" s="486"/>
      <c r="T583" s="486"/>
      <c r="U583" s="486"/>
      <c r="V583" s="486"/>
      <c r="W583" s="486"/>
      <c r="X583" s="486"/>
      <c r="Y583" s="486"/>
      <c r="Z583" s="486"/>
      <c r="AA583" s="486"/>
      <c r="AB583" s="486"/>
      <c r="AC583" s="486"/>
    </row>
    <row r="584" spans="1:29" ht="15" customHeight="1">
      <c r="A584" s="486"/>
      <c r="B584" s="486"/>
      <c r="C584" s="486"/>
      <c r="D584" s="486"/>
      <c r="E584" s="1673"/>
      <c r="F584" s="486"/>
      <c r="G584" s="486"/>
      <c r="H584" s="486"/>
      <c r="I584" s="486"/>
      <c r="J584" s="486"/>
      <c r="K584" s="486"/>
      <c r="L584" s="486"/>
      <c r="M584" s="486"/>
      <c r="N584" s="486"/>
      <c r="O584" s="486"/>
      <c r="P584" s="486"/>
      <c r="Q584" s="486"/>
      <c r="R584" s="486"/>
      <c r="S584" s="486"/>
      <c r="T584" s="486"/>
      <c r="U584" s="486"/>
      <c r="V584" s="486"/>
      <c r="W584" s="486"/>
      <c r="X584" s="486"/>
      <c r="Y584" s="486"/>
      <c r="Z584" s="486"/>
      <c r="AA584" s="486"/>
      <c r="AB584" s="486"/>
      <c r="AC584" s="486"/>
    </row>
    <row r="585" spans="1:29" ht="15" customHeight="1">
      <c r="A585" s="486"/>
      <c r="B585" s="486"/>
      <c r="C585" s="486"/>
      <c r="D585" s="486"/>
      <c r="E585" s="1673"/>
      <c r="F585" s="486"/>
      <c r="G585" s="486"/>
      <c r="H585" s="486"/>
      <c r="I585" s="486"/>
      <c r="J585" s="486"/>
      <c r="K585" s="486"/>
      <c r="L585" s="486"/>
      <c r="M585" s="486"/>
      <c r="N585" s="486"/>
      <c r="O585" s="486"/>
      <c r="P585" s="486"/>
      <c r="Q585" s="486"/>
      <c r="R585" s="486"/>
      <c r="S585" s="486"/>
      <c r="T585" s="486"/>
      <c r="U585" s="486"/>
      <c r="V585" s="486"/>
      <c r="W585" s="486"/>
      <c r="X585" s="486"/>
      <c r="Y585" s="486"/>
      <c r="Z585" s="486"/>
      <c r="AA585" s="486"/>
      <c r="AB585" s="486"/>
      <c r="AC585" s="486"/>
    </row>
    <row r="586" spans="1:29" ht="15" customHeight="1">
      <c r="A586" s="486"/>
      <c r="B586" s="486"/>
      <c r="C586" s="486"/>
      <c r="D586" s="486"/>
      <c r="E586" s="1673"/>
      <c r="F586" s="486"/>
      <c r="G586" s="486"/>
      <c r="H586" s="486"/>
      <c r="I586" s="486"/>
      <c r="J586" s="486"/>
      <c r="K586" s="486"/>
      <c r="L586" s="486"/>
      <c r="M586" s="486"/>
      <c r="N586" s="486"/>
      <c r="O586" s="486"/>
      <c r="P586" s="486"/>
      <c r="Q586" s="486"/>
      <c r="R586" s="486"/>
      <c r="S586" s="486"/>
      <c r="T586" s="486"/>
      <c r="U586" s="486"/>
      <c r="V586" s="486"/>
      <c r="W586" s="486"/>
      <c r="X586" s="486"/>
      <c r="Y586" s="486"/>
      <c r="Z586" s="486"/>
      <c r="AA586" s="486"/>
      <c r="AB586" s="486"/>
      <c r="AC586" s="486"/>
    </row>
    <row r="587" spans="1:29" ht="15" customHeight="1">
      <c r="A587" s="486"/>
      <c r="B587" s="486"/>
      <c r="C587" s="486"/>
      <c r="D587" s="486"/>
      <c r="E587" s="1673"/>
      <c r="F587" s="486"/>
      <c r="G587" s="486"/>
      <c r="H587" s="486"/>
      <c r="I587" s="486"/>
      <c r="J587" s="486"/>
      <c r="K587" s="486"/>
      <c r="L587" s="486"/>
      <c r="M587" s="486"/>
      <c r="N587" s="486"/>
      <c r="O587" s="486"/>
      <c r="P587" s="486"/>
      <c r="Q587" s="486"/>
      <c r="R587" s="486"/>
      <c r="S587" s="486"/>
      <c r="T587" s="486"/>
      <c r="U587" s="486"/>
      <c r="V587" s="486"/>
      <c r="W587" s="486"/>
      <c r="X587" s="486"/>
      <c r="Y587" s="486"/>
      <c r="Z587" s="486"/>
      <c r="AA587" s="486"/>
      <c r="AB587" s="486"/>
      <c r="AC587" s="486"/>
    </row>
    <row r="588" spans="1:29" ht="15" customHeight="1">
      <c r="A588" s="486"/>
      <c r="B588" s="486"/>
      <c r="C588" s="486"/>
      <c r="D588" s="486"/>
      <c r="E588" s="1673"/>
      <c r="F588" s="486"/>
      <c r="G588" s="486"/>
      <c r="H588" s="486"/>
      <c r="I588" s="486"/>
      <c r="J588" s="486"/>
      <c r="K588" s="486"/>
      <c r="L588" s="486"/>
      <c r="M588" s="486"/>
      <c r="N588" s="486"/>
      <c r="O588" s="486"/>
      <c r="P588" s="486"/>
      <c r="Q588" s="486"/>
      <c r="R588" s="486"/>
      <c r="S588" s="486"/>
      <c r="T588" s="486"/>
      <c r="U588" s="486"/>
      <c r="V588" s="486"/>
      <c r="W588" s="486"/>
      <c r="X588" s="486"/>
      <c r="Y588" s="486"/>
      <c r="Z588" s="486"/>
      <c r="AA588" s="486"/>
      <c r="AB588" s="486"/>
      <c r="AC588" s="486"/>
    </row>
    <row r="589" spans="1:29" ht="15" customHeight="1">
      <c r="A589" s="486"/>
      <c r="B589" s="486"/>
      <c r="C589" s="486"/>
      <c r="D589" s="486"/>
      <c r="E589" s="1673"/>
      <c r="F589" s="486"/>
      <c r="G589" s="486"/>
      <c r="H589" s="486"/>
      <c r="I589" s="486"/>
      <c r="J589" s="486"/>
      <c r="K589" s="486"/>
      <c r="L589" s="486"/>
      <c r="M589" s="486"/>
      <c r="N589" s="486"/>
      <c r="O589" s="486"/>
      <c r="P589" s="486"/>
      <c r="Q589" s="486"/>
      <c r="R589" s="486"/>
      <c r="S589" s="486"/>
      <c r="T589" s="486"/>
      <c r="U589" s="486"/>
      <c r="V589" s="486"/>
      <c r="W589" s="486"/>
      <c r="X589" s="486"/>
      <c r="Y589" s="486"/>
      <c r="Z589" s="486"/>
      <c r="AA589" s="486"/>
      <c r="AB589" s="486"/>
      <c r="AC589" s="486"/>
    </row>
    <row r="590" spans="1:29" ht="15" customHeight="1">
      <c r="A590" s="486"/>
      <c r="B590" s="486"/>
      <c r="C590" s="486"/>
      <c r="D590" s="486"/>
      <c r="E590" s="1673"/>
      <c r="F590" s="486"/>
      <c r="G590" s="486"/>
      <c r="H590" s="486"/>
      <c r="I590" s="486"/>
      <c r="J590" s="486"/>
      <c r="K590" s="486"/>
      <c r="L590" s="486"/>
      <c r="M590" s="486"/>
      <c r="N590" s="486"/>
      <c r="O590" s="486"/>
      <c r="P590" s="486"/>
      <c r="Q590" s="486"/>
      <c r="R590" s="486"/>
      <c r="S590" s="486"/>
      <c r="T590" s="486"/>
      <c r="U590" s="486"/>
      <c r="V590" s="486"/>
      <c r="W590" s="486"/>
      <c r="X590" s="486"/>
      <c r="Y590" s="486"/>
      <c r="Z590" s="486"/>
      <c r="AA590" s="486"/>
      <c r="AB590" s="486"/>
      <c r="AC590" s="486"/>
    </row>
    <row r="591" spans="1:29" ht="15" customHeight="1">
      <c r="A591" s="486"/>
      <c r="B591" s="486"/>
      <c r="C591" s="486"/>
      <c r="D591" s="486"/>
      <c r="E591" s="1673"/>
      <c r="F591" s="486"/>
      <c r="G591" s="486"/>
      <c r="H591" s="486"/>
      <c r="I591" s="486"/>
      <c r="J591" s="486"/>
      <c r="K591" s="486"/>
      <c r="L591" s="486"/>
      <c r="M591" s="486"/>
      <c r="N591" s="486"/>
      <c r="O591" s="486"/>
      <c r="P591" s="486"/>
      <c r="Q591" s="486"/>
      <c r="R591" s="486"/>
      <c r="S591" s="486"/>
      <c r="T591" s="486"/>
      <c r="U591" s="486"/>
      <c r="V591" s="486"/>
      <c r="W591" s="486"/>
      <c r="X591" s="486"/>
      <c r="Y591" s="486"/>
      <c r="Z591" s="486"/>
      <c r="AA591" s="486"/>
      <c r="AB591" s="486"/>
      <c r="AC591" s="486"/>
    </row>
    <row r="592" spans="1:29" ht="15" customHeight="1">
      <c r="A592" s="486"/>
      <c r="B592" s="486"/>
      <c r="C592" s="486"/>
      <c r="D592" s="486"/>
      <c r="E592" s="1673"/>
      <c r="F592" s="486"/>
      <c r="G592" s="486"/>
      <c r="H592" s="486"/>
      <c r="I592" s="486"/>
      <c r="J592" s="486"/>
      <c r="K592" s="486"/>
      <c r="L592" s="486"/>
      <c r="M592" s="486"/>
      <c r="N592" s="486"/>
      <c r="O592" s="486"/>
      <c r="P592" s="486"/>
      <c r="Q592" s="486"/>
      <c r="R592" s="486"/>
      <c r="S592" s="486"/>
      <c r="T592" s="486"/>
      <c r="U592" s="486"/>
      <c r="V592" s="486"/>
      <c r="W592" s="486"/>
      <c r="X592" s="486"/>
      <c r="Y592" s="486"/>
      <c r="Z592" s="486"/>
      <c r="AA592" s="486"/>
      <c r="AB592" s="486"/>
      <c r="AC592" s="486"/>
    </row>
    <row r="593" spans="1:29" ht="15" customHeight="1">
      <c r="A593" s="486"/>
      <c r="B593" s="486"/>
      <c r="C593" s="486"/>
      <c r="D593" s="486"/>
      <c r="E593" s="1673"/>
      <c r="F593" s="486"/>
      <c r="G593" s="486"/>
      <c r="H593" s="486"/>
      <c r="I593" s="486"/>
      <c r="J593" s="486"/>
      <c r="K593" s="486"/>
      <c r="L593" s="486"/>
      <c r="M593" s="486"/>
      <c r="N593" s="486"/>
      <c r="O593" s="486"/>
      <c r="P593" s="486"/>
      <c r="Q593" s="486"/>
      <c r="R593" s="486"/>
      <c r="S593" s="486"/>
      <c r="T593" s="486"/>
      <c r="U593" s="486"/>
      <c r="V593" s="486"/>
      <c r="W593" s="486"/>
      <c r="X593" s="486"/>
      <c r="Y593" s="486"/>
      <c r="Z593" s="486"/>
      <c r="AA593" s="486"/>
      <c r="AB593" s="486"/>
      <c r="AC593" s="486"/>
    </row>
    <row r="594" spans="1:29" ht="15" customHeight="1">
      <c r="A594" s="486"/>
      <c r="B594" s="486"/>
      <c r="C594" s="486"/>
      <c r="D594" s="486"/>
      <c r="E594" s="1673"/>
      <c r="F594" s="486"/>
      <c r="G594" s="486"/>
      <c r="H594" s="486"/>
      <c r="I594" s="486"/>
      <c r="J594" s="486"/>
      <c r="K594" s="486"/>
      <c r="L594" s="486"/>
      <c r="M594" s="486"/>
      <c r="N594" s="486"/>
      <c r="O594" s="486"/>
      <c r="P594" s="486"/>
      <c r="Q594" s="486"/>
      <c r="R594" s="486"/>
      <c r="S594" s="486"/>
      <c r="T594" s="486"/>
      <c r="U594" s="486"/>
      <c r="V594" s="486"/>
      <c r="W594" s="486"/>
      <c r="X594" s="486"/>
      <c r="Y594" s="486"/>
      <c r="Z594" s="486"/>
      <c r="AA594" s="486"/>
      <c r="AB594" s="486"/>
      <c r="AC594" s="486"/>
    </row>
    <row r="595" spans="1:29" ht="15" customHeight="1">
      <c r="A595" s="486"/>
      <c r="B595" s="486"/>
      <c r="C595" s="486"/>
      <c r="D595" s="486"/>
      <c r="E595" s="1673"/>
      <c r="F595" s="486"/>
      <c r="G595" s="486"/>
      <c r="H595" s="486"/>
      <c r="I595" s="486"/>
      <c r="J595" s="486"/>
      <c r="K595" s="486"/>
      <c r="L595" s="486"/>
      <c r="M595" s="486"/>
      <c r="N595" s="486"/>
      <c r="O595" s="486"/>
      <c r="P595" s="486"/>
      <c r="Q595" s="486"/>
      <c r="R595" s="486"/>
      <c r="S595" s="486"/>
      <c r="T595" s="486"/>
      <c r="U595" s="486"/>
      <c r="V595" s="486"/>
      <c r="W595" s="486"/>
      <c r="X595" s="486"/>
      <c r="Y595" s="486"/>
      <c r="Z595" s="486"/>
      <c r="AA595" s="486"/>
      <c r="AB595" s="486"/>
      <c r="AC595" s="486"/>
    </row>
    <row r="596" spans="1:29" ht="15" customHeight="1">
      <c r="A596" s="486"/>
      <c r="B596" s="486"/>
      <c r="C596" s="486"/>
      <c r="D596" s="486"/>
      <c r="E596" s="1673"/>
      <c r="F596" s="486"/>
      <c r="G596" s="486"/>
      <c r="H596" s="486"/>
      <c r="I596" s="486"/>
      <c r="J596" s="486"/>
      <c r="K596" s="486"/>
      <c r="L596" s="486"/>
      <c r="M596" s="486"/>
      <c r="N596" s="486"/>
      <c r="O596" s="486"/>
      <c r="P596" s="486"/>
      <c r="Q596" s="486"/>
      <c r="R596" s="486"/>
      <c r="S596" s="486"/>
      <c r="T596" s="486"/>
      <c r="U596" s="486"/>
      <c r="V596" s="486"/>
      <c r="W596" s="486"/>
      <c r="X596" s="486"/>
      <c r="Y596" s="486"/>
      <c r="Z596" s="486"/>
      <c r="AA596" s="486"/>
      <c r="AB596" s="486"/>
      <c r="AC596" s="486"/>
    </row>
    <row r="597" spans="1:29" ht="15" customHeight="1">
      <c r="A597" s="486"/>
      <c r="B597" s="486"/>
      <c r="C597" s="486"/>
      <c r="D597" s="486"/>
      <c r="E597" s="1673"/>
      <c r="F597" s="486"/>
      <c r="G597" s="486"/>
      <c r="H597" s="486"/>
      <c r="I597" s="486"/>
      <c r="J597" s="486"/>
      <c r="K597" s="486"/>
      <c r="L597" s="486"/>
      <c r="M597" s="486"/>
      <c r="N597" s="486"/>
      <c r="O597" s="486"/>
      <c r="P597" s="486"/>
      <c r="Q597" s="486"/>
      <c r="R597" s="486"/>
      <c r="S597" s="486"/>
      <c r="T597" s="486"/>
      <c r="U597" s="486"/>
      <c r="V597" s="486"/>
      <c r="W597" s="486"/>
      <c r="X597" s="486"/>
      <c r="Y597" s="486"/>
      <c r="Z597" s="486"/>
      <c r="AA597" s="486"/>
      <c r="AB597" s="486"/>
      <c r="AC597" s="486"/>
    </row>
    <row r="598" spans="1:29" ht="15" customHeight="1">
      <c r="A598" s="486"/>
      <c r="B598" s="486"/>
      <c r="C598" s="486"/>
      <c r="D598" s="486"/>
      <c r="E598" s="1673"/>
      <c r="F598" s="486"/>
      <c r="G598" s="486"/>
      <c r="H598" s="486"/>
      <c r="I598" s="486"/>
      <c r="J598" s="486"/>
      <c r="K598" s="486"/>
      <c r="L598" s="486"/>
      <c r="M598" s="486"/>
      <c r="N598" s="486"/>
      <c r="O598" s="486"/>
      <c r="P598" s="486"/>
      <c r="Q598" s="486"/>
      <c r="R598" s="486"/>
      <c r="S598" s="486"/>
      <c r="T598" s="486"/>
      <c r="U598" s="486"/>
      <c r="V598" s="486"/>
      <c r="W598" s="486"/>
      <c r="X598" s="486"/>
      <c r="Y598" s="486"/>
      <c r="Z598" s="486"/>
      <c r="AA598" s="486"/>
      <c r="AB598" s="486"/>
      <c r="AC598" s="486"/>
    </row>
    <row r="599" spans="1:29" ht="15" customHeight="1">
      <c r="A599" s="486"/>
      <c r="B599" s="486"/>
      <c r="C599" s="486"/>
      <c r="D599" s="486"/>
      <c r="E599" s="1673"/>
      <c r="F599" s="486"/>
      <c r="G599" s="486"/>
      <c r="H599" s="486"/>
      <c r="I599" s="486"/>
      <c r="J599" s="486"/>
      <c r="K599" s="486"/>
      <c r="L599" s="486"/>
      <c r="M599" s="486"/>
      <c r="N599" s="486"/>
      <c r="O599" s="486"/>
      <c r="P599" s="486"/>
      <c r="Q599" s="486"/>
      <c r="R599" s="486"/>
      <c r="S599" s="486"/>
      <c r="T599" s="486"/>
      <c r="U599" s="486"/>
      <c r="V599" s="486"/>
      <c r="W599" s="486"/>
      <c r="X599" s="486"/>
      <c r="Y599" s="486"/>
      <c r="Z599" s="486"/>
      <c r="AA599" s="486"/>
      <c r="AB599" s="486"/>
      <c r="AC599" s="486"/>
    </row>
    <row r="600" spans="1:29" ht="15" customHeight="1">
      <c r="A600" s="486"/>
      <c r="B600" s="486"/>
      <c r="C600" s="486"/>
      <c r="D600" s="486"/>
      <c r="E600" s="1673"/>
      <c r="F600" s="486"/>
      <c r="G600" s="486"/>
      <c r="H600" s="486"/>
      <c r="I600" s="486"/>
      <c r="J600" s="486"/>
      <c r="K600" s="486"/>
      <c r="L600" s="486"/>
      <c r="M600" s="486"/>
      <c r="N600" s="486"/>
      <c r="O600" s="486"/>
      <c r="P600" s="486"/>
      <c r="Q600" s="486"/>
      <c r="R600" s="486"/>
      <c r="S600" s="486"/>
      <c r="T600" s="486"/>
      <c r="U600" s="486"/>
      <c r="V600" s="486"/>
      <c r="W600" s="486"/>
      <c r="X600" s="486"/>
      <c r="Y600" s="486"/>
      <c r="Z600" s="486"/>
      <c r="AA600" s="486"/>
      <c r="AB600" s="486"/>
      <c r="AC600" s="486"/>
    </row>
    <row r="601" spans="1:29" ht="15" customHeight="1">
      <c r="A601" s="486"/>
      <c r="B601" s="486"/>
      <c r="C601" s="486"/>
      <c r="D601" s="486"/>
      <c r="E601" s="1673"/>
      <c r="F601" s="486"/>
      <c r="G601" s="486"/>
      <c r="H601" s="486"/>
      <c r="I601" s="486"/>
      <c r="J601" s="486"/>
      <c r="K601" s="486"/>
      <c r="L601" s="486"/>
      <c r="M601" s="486"/>
      <c r="N601" s="486"/>
      <c r="O601" s="486"/>
      <c r="P601" s="486"/>
      <c r="Q601" s="486"/>
      <c r="R601" s="486"/>
      <c r="S601" s="486"/>
      <c r="T601" s="486"/>
      <c r="U601" s="486"/>
      <c r="V601" s="486"/>
      <c r="W601" s="486"/>
      <c r="X601" s="486"/>
      <c r="Y601" s="486"/>
      <c r="Z601" s="486"/>
      <c r="AA601" s="486"/>
      <c r="AB601" s="486"/>
      <c r="AC601" s="486"/>
    </row>
    <row r="602" spans="1:29" ht="15" customHeight="1">
      <c r="A602" s="486"/>
      <c r="B602" s="486"/>
      <c r="C602" s="486"/>
      <c r="D602" s="486"/>
      <c r="E602" s="1673"/>
      <c r="F602" s="486"/>
      <c r="G602" s="486"/>
      <c r="H602" s="486"/>
      <c r="I602" s="486"/>
      <c r="J602" s="486"/>
      <c r="K602" s="486"/>
      <c r="L602" s="486"/>
      <c r="M602" s="486"/>
      <c r="N602" s="486"/>
      <c r="O602" s="486"/>
      <c r="P602" s="486"/>
      <c r="Q602" s="486"/>
      <c r="R602" s="486"/>
      <c r="S602" s="486"/>
      <c r="T602" s="486"/>
      <c r="U602" s="486"/>
      <c r="V602" s="486"/>
      <c r="W602" s="486"/>
      <c r="X602" s="486"/>
      <c r="Y602" s="486"/>
      <c r="Z602" s="486"/>
      <c r="AA602" s="486"/>
      <c r="AB602" s="486"/>
      <c r="AC602" s="486"/>
    </row>
    <row r="603" spans="1:29" ht="15" customHeight="1">
      <c r="A603" s="486"/>
      <c r="B603" s="486"/>
      <c r="C603" s="486"/>
      <c r="D603" s="486"/>
      <c r="E603" s="1673"/>
      <c r="F603" s="486"/>
      <c r="G603" s="486"/>
      <c r="H603" s="486"/>
      <c r="I603" s="486"/>
      <c r="J603" s="486"/>
      <c r="K603" s="486"/>
      <c r="L603" s="486"/>
      <c r="M603" s="486"/>
      <c r="N603" s="486"/>
      <c r="O603" s="486"/>
      <c r="P603" s="486"/>
      <c r="Q603" s="486"/>
      <c r="R603" s="486"/>
      <c r="S603" s="486"/>
      <c r="T603" s="486"/>
      <c r="U603" s="486"/>
      <c r="V603" s="486"/>
      <c r="W603" s="486"/>
      <c r="X603" s="486"/>
      <c r="Y603" s="486"/>
      <c r="Z603" s="486"/>
      <c r="AA603" s="486"/>
      <c r="AB603" s="486"/>
      <c r="AC603" s="486"/>
    </row>
    <row r="604" spans="1:29" ht="15" customHeight="1">
      <c r="A604" s="486"/>
      <c r="B604" s="486"/>
      <c r="C604" s="486"/>
      <c r="D604" s="486"/>
      <c r="E604" s="1673"/>
      <c r="F604" s="486"/>
      <c r="G604" s="486"/>
      <c r="H604" s="486"/>
      <c r="I604" s="486"/>
      <c r="J604" s="486"/>
      <c r="K604" s="486"/>
      <c r="L604" s="486"/>
      <c r="M604" s="486"/>
      <c r="N604" s="486"/>
      <c r="O604" s="486"/>
      <c r="P604" s="486"/>
      <c r="Q604" s="486"/>
      <c r="R604" s="486"/>
      <c r="S604" s="486"/>
      <c r="T604" s="486"/>
      <c r="U604" s="486"/>
      <c r="V604" s="486"/>
      <c r="W604" s="486"/>
      <c r="X604" s="486"/>
      <c r="Y604" s="486"/>
      <c r="Z604" s="486"/>
      <c r="AA604" s="486"/>
      <c r="AB604" s="486"/>
      <c r="AC604" s="486"/>
    </row>
    <row r="605" spans="1:29" ht="15" customHeight="1">
      <c r="A605" s="486"/>
      <c r="B605" s="486"/>
      <c r="C605" s="486"/>
      <c r="D605" s="486"/>
      <c r="E605" s="1673"/>
      <c r="F605" s="486"/>
      <c r="G605" s="486"/>
      <c r="H605" s="486"/>
      <c r="I605" s="486"/>
      <c r="J605" s="486"/>
      <c r="K605" s="486"/>
      <c r="L605" s="486"/>
      <c r="M605" s="486"/>
      <c r="N605" s="486"/>
      <c r="O605" s="486"/>
      <c r="P605" s="486"/>
      <c r="Q605" s="486"/>
      <c r="R605" s="486"/>
      <c r="S605" s="486"/>
      <c r="T605" s="486"/>
      <c r="U605" s="486"/>
      <c r="V605" s="486"/>
      <c r="W605" s="486"/>
      <c r="X605" s="486"/>
      <c r="Y605" s="486"/>
      <c r="Z605" s="486"/>
      <c r="AA605" s="486"/>
      <c r="AB605" s="486"/>
      <c r="AC605" s="486"/>
    </row>
    <row r="606" spans="1:29" ht="15" customHeight="1">
      <c r="A606" s="486"/>
      <c r="B606" s="486"/>
      <c r="C606" s="486"/>
      <c r="D606" s="486"/>
      <c r="E606" s="1673"/>
      <c r="F606" s="486"/>
      <c r="G606" s="486"/>
      <c r="H606" s="486"/>
      <c r="I606" s="486"/>
      <c r="J606" s="486"/>
      <c r="K606" s="486"/>
      <c r="L606" s="486"/>
      <c r="M606" s="486"/>
      <c r="N606" s="486"/>
      <c r="O606" s="486"/>
      <c r="P606" s="486"/>
      <c r="Q606" s="486"/>
      <c r="R606" s="486"/>
      <c r="S606" s="486"/>
      <c r="T606" s="486"/>
      <c r="U606" s="486"/>
      <c r="V606" s="486"/>
      <c r="W606" s="486"/>
      <c r="X606" s="486"/>
      <c r="Y606" s="486"/>
      <c r="Z606" s="486"/>
      <c r="AA606" s="486"/>
      <c r="AB606" s="486"/>
      <c r="AC606" s="486"/>
    </row>
    <row r="607" spans="1:29" ht="15" customHeight="1">
      <c r="A607" s="486"/>
      <c r="B607" s="486"/>
      <c r="C607" s="486"/>
      <c r="D607" s="486"/>
      <c r="E607" s="1673"/>
      <c r="F607" s="486"/>
      <c r="G607" s="486"/>
      <c r="H607" s="486"/>
      <c r="I607" s="486"/>
      <c r="J607" s="486"/>
      <c r="K607" s="486"/>
      <c r="L607" s="486"/>
      <c r="M607" s="486"/>
      <c r="N607" s="486"/>
      <c r="O607" s="486"/>
      <c r="P607" s="486"/>
      <c r="Q607" s="486"/>
      <c r="R607" s="486"/>
      <c r="S607" s="486"/>
      <c r="T607" s="486"/>
      <c r="U607" s="486"/>
      <c r="V607" s="486"/>
      <c r="W607" s="486"/>
      <c r="X607" s="486"/>
      <c r="Y607" s="486"/>
      <c r="Z607" s="486"/>
      <c r="AA607" s="486"/>
      <c r="AB607" s="486"/>
      <c r="AC607" s="486"/>
    </row>
    <row r="608" spans="1:29" ht="15" customHeight="1">
      <c r="A608" s="486"/>
      <c r="B608" s="486"/>
      <c r="C608" s="486"/>
      <c r="D608" s="486"/>
      <c r="E608" s="1673"/>
      <c r="F608" s="486"/>
      <c r="G608" s="486"/>
      <c r="H608" s="486"/>
      <c r="I608" s="486"/>
      <c r="J608" s="486"/>
      <c r="K608" s="486"/>
      <c r="L608" s="486"/>
      <c r="M608" s="486"/>
      <c r="N608" s="486"/>
      <c r="O608" s="486"/>
      <c r="P608" s="486"/>
      <c r="Q608" s="486"/>
      <c r="R608" s="486"/>
      <c r="S608" s="486"/>
      <c r="T608" s="486"/>
      <c r="U608" s="486"/>
      <c r="V608" s="486"/>
      <c r="W608" s="486"/>
      <c r="X608" s="486"/>
      <c r="Y608" s="486"/>
      <c r="Z608" s="486"/>
      <c r="AA608" s="486"/>
      <c r="AB608" s="486"/>
      <c r="AC608" s="486"/>
    </row>
    <row r="609" spans="1:29" ht="15" customHeight="1">
      <c r="A609" s="486"/>
      <c r="B609" s="486"/>
      <c r="C609" s="486"/>
      <c r="D609" s="486"/>
      <c r="E609" s="1673"/>
      <c r="F609" s="486"/>
      <c r="G609" s="486"/>
      <c r="H609" s="486"/>
      <c r="I609" s="486"/>
      <c r="J609" s="486"/>
      <c r="K609" s="486"/>
      <c r="L609" s="486"/>
      <c r="M609" s="486"/>
      <c r="N609" s="486"/>
      <c r="O609" s="486"/>
      <c r="P609" s="486"/>
      <c r="Q609" s="486"/>
      <c r="R609" s="486"/>
      <c r="S609" s="486"/>
      <c r="T609" s="486"/>
      <c r="U609" s="486"/>
      <c r="V609" s="486"/>
      <c r="W609" s="486"/>
      <c r="X609" s="486"/>
      <c r="Y609" s="486"/>
      <c r="Z609" s="486"/>
      <c r="AA609" s="486"/>
      <c r="AB609" s="486"/>
      <c r="AC609" s="486"/>
    </row>
    <row r="610" spans="1:29" ht="15" customHeight="1">
      <c r="A610" s="486"/>
      <c r="B610" s="486"/>
      <c r="C610" s="486"/>
      <c r="D610" s="486"/>
      <c r="E610" s="1673"/>
      <c r="F610" s="486"/>
      <c r="G610" s="486"/>
      <c r="H610" s="486"/>
      <c r="I610" s="486"/>
      <c r="J610" s="486"/>
      <c r="K610" s="486"/>
      <c r="L610" s="486"/>
      <c r="M610" s="486"/>
      <c r="N610" s="486"/>
      <c r="O610" s="486"/>
      <c r="P610" s="486"/>
      <c r="Q610" s="486"/>
      <c r="R610" s="486"/>
      <c r="S610" s="486"/>
      <c r="T610" s="486"/>
      <c r="U610" s="486"/>
      <c r="V610" s="486"/>
      <c r="W610" s="486"/>
      <c r="X610" s="486"/>
      <c r="Y610" s="486"/>
      <c r="Z610" s="486"/>
      <c r="AA610" s="486"/>
      <c r="AB610" s="486"/>
      <c r="AC610" s="486"/>
    </row>
    <row r="611" spans="1:29" ht="15" customHeight="1">
      <c r="A611" s="486"/>
      <c r="B611" s="486"/>
      <c r="C611" s="486"/>
      <c r="D611" s="486"/>
      <c r="E611" s="1673"/>
      <c r="F611" s="486"/>
      <c r="G611" s="486"/>
      <c r="H611" s="486"/>
      <c r="I611" s="486"/>
      <c r="J611" s="486"/>
      <c r="K611" s="486"/>
      <c r="L611" s="486"/>
      <c r="M611" s="486"/>
      <c r="N611" s="486"/>
      <c r="O611" s="486"/>
      <c r="P611" s="486"/>
      <c r="Q611" s="486"/>
      <c r="R611" s="486"/>
      <c r="S611" s="486"/>
      <c r="T611" s="486"/>
      <c r="U611" s="486"/>
      <c r="V611" s="486"/>
      <c r="W611" s="486"/>
      <c r="X611" s="486"/>
      <c r="Y611" s="486"/>
      <c r="Z611" s="486"/>
      <c r="AA611" s="486"/>
      <c r="AB611" s="486"/>
      <c r="AC611" s="486"/>
    </row>
    <row r="612" spans="1:29" ht="15" customHeight="1">
      <c r="A612" s="486"/>
      <c r="B612" s="486"/>
      <c r="C612" s="486"/>
      <c r="D612" s="486"/>
      <c r="E612" s="1673"/>
      <c r="F612" s="486"/>
      <c r="G612" s="486"/>
      <c r="H612" s="486"/>
      <c r="I612" s="486"/>
      <c r="J612" s="486"/>
      <c r="K612" s="486"/>
      <c r="L612" s="486"/>
      <c r="M612" s="486"/>
      <c r="N612" s="486"/>
      <c r="O612" s="486"/>
      <c r="P612" s="486"/>
      <c r="Q612" s="486"/>
      <c r="R612" s="486"/>
      <c r="S612" s="486"/>
      <c r="T612" s="486"/>
      <c r="U612" s="486"/>
      <c r="V612" s="486"/>
      <c r="W612" s="486"/>
      <c r="X612" s="486"/>
      <c r="Y612" s="486"/>
      <c r="Z612" s="486"/>
      <c r="AA612" s="486"/>
      <c r="AB612" s="486"/>
      <c r="AC612" s="486"/>
    </row>
    <row r="613" spans="1:29" ht="15" customHeight="1">
      <c r="A613" s="486"/>
      <c r="B613" s="486"/>
      <c r="C613" s="486"/>
      <c r="D613" s="486"/>
      <c r="E613" s="1673"/>
      <c r="F613" s="486"/>
      <c r="G613" s="486"/>
      <c r="H613" s="486"/>
      <c r="I613" s="486"/>
      <c r="J613" s="486"/>
      <c r="K613" s="486"/>
      <c r="L613" s="486"/>
      <c r="M613" s="486"/>
      <c r="N613" s="486"/>
      <c r="O613" s="486"/>
      <c r="P613" s="486"/>
      <c r="Q613" s="486"/>
      <c r="R613" s="486"/>
      <c r="S613" s="486"/>
      <c r="T613" s="486"/>
      <c r="U613" s="486"/>
      <c r="V613" s="486"/>
      <c r="W613" s="486"/>
      <c r="X613" s="486"/>
      <c r="Y613" s="486"/>
      <c r="Z613" s="486"/>
      <c r="AA613" s="486"/>
      <c r="AB613" s="486"/>
      <c r="AC613" s="486"/>
    </row>
    <row r="614" spans="1:29" ht="15" customHeight="1">
      <c r="A614" s="486"/>
      <c r="B614" s="486"/>
      <c r="C614" s="486"/>
      <c r="D614" s="486"/>
      <c r="E614" s="1673"/>
      <c r="F614" s="486"/>
      <c r="G614" s="486"/>
      <c r="H614" s="486"/>
      <c r="I614" s="486"/>
      <c r="J614" s="486"/>
      <c r="K614" s="486"/>
      <c r="L614" s="486"/>
      <c r="M614" s="486"/>
      <c r="N614" s="486"/>
      <c r="O614" s="486"/>
      <c r="P614" s="486"/>
      <c r="Q614" s="486"/>
      <c r="R614" s="486"/>
      <c r="S614" s="486"/>
      <c r="T614" s="486"/>
      <c r="U614" s="486"/>
      <c r="V614" s="486"/>
      <c r="W614" s="486"/>
      <c r="X614" s="486"/>
      <c r="Y614" s="486"/>
      <c r="Z614" s="486"/>
      <c r="AA614" s="486"/>
      <c r="AB614" s="486"/>
      <c r="AC614" s="486"/>
    </row>
    <row r="615" spans="1:29" ht="15" customHeight="1">
      <c r="A615" s="486"/>
      <c r="B615" s="486"/>
      <c r="C615" s="486"/>
      <c r="D615" s="486"/>
      <c r="E615" s="1673"/>
      <c r="F615" s="486"/>
      <c r="G615" s="486"/>
      <c r="H615" s="486"/>
      <c r="I615" s="486"/>
      <c r="J615" s="486"/>
      <c r="K615" s="486"/>
      <c r="L615" s="486"/>
      <c r="M615" s="486"/>
      <c r="N615" s="486"/>
      <c r="O615" s="486"/>
      <c r="P615" s="486"/>
      <c r="Q615" s="486"/>
      <c r="R615" s="486"/>
      <c r="S615" s="486"/>
      <c r="T615" s="486"/>
      <c r="U615" s="486"/>
      <c r="V615" s="486"/>
      <c r="W615" s="486"/>
      <c r="X615" s="486"/>
      <c r="Y615" s="486"/>
      <c r="Z615" s="486"/>
      <c r="AA615" s="486"/>
      <c r="AB615" s="486"/>
      <c r="AC615" s="486"/>
    </row>
    <row r="616" spans="1:29" ht="15" customHeight="1">
      <c r="A616" s="486"/>
      <c r="B616" s="486"/>
      <c r="C616" s="486"/>
      <c r="D616" s="486"/>
      <c r="E616" s="1673"/>
      <c r="F616" s="486"/>
      <c r="G616" s="486"/>
      <c r="H616" s="486"/>
      <c r="I616" s="486"/>
      <c r="J616" s="486"/>
      <c r="K616" s="486"/>
      <c r="L616" s="486"/>
      <c r="M616" s="486"/>
      <c r="N616" s="486"/>
      <c r="O616" s="486"/>
      <c r="P616" s="486"/>
      <c r="Q616" s="486"/>
      <c r="R616" s="486"/>
      <c r="S616" s="486"/>
      <c r="T616" s="486"/>
      <c r="U616" s="486"/>
      <c r="V616" s="486"/>
      <c r="W616" s="486"/>
      <c r="X616" s="486"/>
      <c r="Y616" s="486"/>
      <c r="Z616" s="486"/>
      <c r="AA616" s="486"/>
      <c r="AB616" s="486"/>
      <c r="AC616" s="486"/>
    </row>
    <row r="617" spans="1:29" ht="15" customHeight="1">
      <c r="A617" s="486"/>
      <c r="B617" s="486"/>
      <c r="C617" s="486"/>
      <c r="D617" s="486"/>
      <c r="E617" s="1673"/>
      <c r="F617" s="486"/>
      <c r="G617" s="486"/>
      <c r="H617" s="486"/>
      <c r="I617" s="486"/>
      <c r="J617" s="486"/>
      <c r="K617" s="486"/>
      <c r="L617" s="486"/>
      <c r="M617" s="486"/>
      <c r="N617" s="486"/>
      <c r="O617" s="486"/>
      <c r="P617" s="486"/>
      <c r="Q617" s="486"/>
      <c r="R617" s="486"/>
      <c r="S617" s="486"/>
      <c r="T617" s="486"/>
      <c r="U617" s="486"/>
      <c r="V617" s="486"/>
      <c r="W617" s="486"/>
      <c r="X617" s="486"/>
      <c r="Y617" s="486"/>
      <c r="Z617" s="486"/>
      <c r="AA617" s="486"/>
      <c r="AB617" s="486"/>
      <c r="AC617" s="486"/>
    </row>
    <row r="618" spans="1:29" ht="15" customHeight="1">
      <c r="A618" s="486"/>
      <c r="B618" s="486"/>
      <c r="C618" s="486"/>
      <c r="D618" s="486"/>
      <c r="E618" s="1673"/>
      <c r="F618" s="486"/>
      <c r="G618" s="486"/>
      <c r="H618" s="486"/>
      <c r="I618" s="486"/>
      <c r="J618" s="486"/>
      <c r="K618" s="486"/>
      <c r="L618" s="486"/>
      <c r="M618" s="486"/>
      <c r="N618" s="486"/>
      <c r="O618" s="486"/>
      <c r="P618" s="486"/>
      <c r="Q618" s="486"/>
      <c r="R618" s="486"/>
      <c r="S618" s="486"/>
      <c r="T618" s="486"/>
      <c r="U618" s="486"/>
      <c r="V618" s="486"/>
      <c r="W618" s="486"/>
      <c r="X618" s="486"/>
      <c r="Y618" s="486"/>
      <c r="Z618" s="486"/>
      <c r="AA618" s="486"/>
      <c r="AB618" s="486"/>
      <c r="AC618" s="486"/>
    </row>
    <row r="619" spans="1:29" ht="15" customHeight="1">
      <c r="A619" s="486"/>
      <c r="B619" s="486"/>
      <c r="C619" s="486"/>
      <c r="D619" s="486"/>
      <c r="E619" s="1673"/>
      <c r="F619" s="486"/>
      <c r="G619" s="486"/>
      <c r="H619" s="486"/>
      <c r="I619" s="486"/>
      <c r="J619" s="486"/>
      <c r="K619" s="486"/>
      <c r="L619" s="486"/>
      <c r="M619" s="486"/>
      <c r="N619" s="486"/>
      <c r="O619" s="486"/>
      <c r="P619" s="486"/>
      <c r="Q619" s="486"/>
      <c r="R619" s="486"/>
      <c r="S619" s="486"/>
      <c r="T619" s="486"/>
      <c r="U619" s="486"/>
      <c r="V619" s="486"/>
      <c r="W619" s="486"/>
      <c r="X619" s="486"/>
      <c r="Y619" s="486"/>
      <c r="Z619" s="486"/>
      <c r="AA619" s="486"/>
      <c r="AB619" s="486"/>
      <c r="AC619" s="486"/>
    </row>
    <row r="620" spans="1:29" ht="15" customHeight="1">
      <c r="A620" s="486"/>
      <c r="B620" s="486"/>
      <c r="C620" s="486"/>
      <c r="D620" s="486"/>
      <c r="E620" s="1673"/>
      <c r="F620" s="486"/>
      <c r="G620" s="486"/>
      <c r="H620" s="486"/>
      <c r="I620" s="486"/>
      <c r="J620" s="486"/>
      <c r="K620" s="486"/>
      <c r="L620" s="486"/>
      <c r="M620" s="486"/>
      <c r="N620" s="486"/>
      <c r="O620" s="486"/>
      <c r="P620" s="486"/>
      <c r="Q620" s="486"/>
      <c r="R620" s="486"/>
      <c r="S620" s="486"/>
      <c r="T620" s="486"/>
      <c r="U620" s="486"/>
      <c r="V620" s="486"/>
      <c r="W620" s="486"/>
      <c r="X620" s="486"/>
      <c r="Y620" s="486"/>
      <c r="Z620" s="486"/>
      <c r="AA620" s="486"/>
      <c r="AB620" s="486"/>
      <c r="AC620" s="486"/>
    </row>
    <row r="621" spans="1:29" ht="15" customHeight="1">
      <c r="A621" s="486"/>
      <c r="B621" s="486"/>
      <c r="C621" s="486"/>
      <c r="D621" s="486"/>
      <c r="E621" s="1673"/>
      <c r="F621" s="486"/>
      <c r="G621" s="486"/>
      <c r="H621" s="486"/>
      <c r="I621" s="486"/>
      <c r="J621" s="486"/>
      <c r="K621" s="486"/>
      <c r="L621" s="486"/>
      <c r="M621" s="486"/>
      <c r="N621" s="486"/>
      <c r="O621" s="486"/>
      <c r="P621" s="486"/>
      <c r="Q621" s="486"/>
      <c r="R621" s="486"/>
      <c r="S621" s="486"/>
      <c r="T621" s="486"/>
      <c r="U621" s="486"/>
      <c r="V621" s="486"/>
      <c r="W621" s="486"/>
      <c r="X621" s="486"/>
      <c r="Y621" s="486"/>
      <c r="Z621" s="486"/>
      <c r="AA621" s="486"/>
      <c r="AB621" s="486"/>
      <c r="AC621" s="486"/>
    </row>
    <row r="622" spans="1:29" ht="15" customHeight="1">
      <c r="A622" s="486"/>
      <c r="B622" s="486"/>
      <c r="C622" s="486"/>
      <c r="D622" s="486"/>
      <c r="E622" s="1673"/>
      <c r="F622" s="486"/>
      <c r="G622" s="486"/>
      <c r="H622" s="486"/>
      <c r="I622" s="486"/>
      <c r="J622" s="486"/>
      <c r="K622" s="486"/>
      <c r="L622" s="486"/>
      <c r="M622" s="486"/>
      <c r="N622" s="486"/>
      <c r="O622" s="486"/>
      <c r="P622" s="486"/>
      <c r="Q622" s="486"/>
      <c r="R622" s="486"/>
      <c r="S622" s="486"/>
      <c r="T622" s="486"/>
      <c r="U622" s="486"/>
      <c r="V622" s="486"/>
      <c r="W622" s="486"/>
      <c r="X622" s="486"/>
      <c r="Y622" s="486"/>
      <c r="Z622" s="486"/>
      <c r="AA622" s="486"/>
      <c r="AB622" s="486"/>
      <c r="AC622" s="486"/>
    </row>
    <row r="623" spans="1:29" ht="15" customHeight="1">
      <c r="A623" s="486"/>
      <c r="B623" s="486"/>
      <c r="C623" s="486"/>
      <c r="D623" s="486"/>
      <c r="E623" s="1673"/>
      <c r="F623" s="486"/>
      <c r="G623" s="486"/>
      <c r="H623" s="486"/>
      <c r="I623" s="486"/>
      <c r="J623" s="486"/>
      <c r="K623" s="486"/>
      <c r="L623" s="486"/>
      <c r="M623" s="486"/>
      <c r="N623" s="486"/>
      <c r="O623" s="486"/>
      <c r="P623" s="486"/>
      <c r="Q623" s="486"/>
      <c r="R623" s="486"/>
      <c r="S623" s="486"/>
      <c r="T623" s="486"/>
      <c r="U623" s="486"/>
      <c r="V623" s="486"/>
      <c r="W623" s="486"/>
      <c r="X623" s="486"/>
      <c r="Y623" s="486"/>
      <c r="Z623" s="486"/>
      <c r="AA623" s="486"/>
      <c r="AB623" s="486"/>
      <c r="AC623" s="486"/>
    </row>
    <row r="624" spans="1:29" ht="15" customHeight="1">
      <c r="A624" s="486"/>
      <c r="B624" s="486"/>
      <c r="C624" s="486"/>
      <c r="D624" s="486"/>
      <c r="E624" s="1673"/>
      <c r="F624" s="486"/>
      <c r="G624" s="486"/>
      <c r="H624" s="486"/>
      <c r="I624" s="486"/>
      <c r="J624" s="486"/>
      <c r="K624" s="486"/>
      <c r="L624" s="486"/>
      <c r="M624" s="486"/>
      <c r="N624" s="486"/>
      <c r="O624" s="486"/>
      <c r="P624" s="486"/>
      <c r="Q624" s="486"/>
      <c r="R624" s="486"/>
      <c r="S624" s="486"/>
      <c r="T624" s="486"/>
      <c r="U624" s="486"/>
      <c r="V624" s="486"/>
      <c r="W624" s="486"/>
      <c r="X624" s="486"/>
      <c r="Y624" s="486"/>
      <c r="Z624" s="486"/>
      <c r="AA624" s="486"/>
      <c r="AB624" s="486"/>
      <c r="AC624" s="486"/>
    </row>
    <row r="625" spans="1:29" ht="15" customHeight="1">
      <c r="A625" s="486"/>
      <c r="B625" s="486"/>
      <c r="C625" s="486"/>
      <c r="D625" s="486"/>
      <c r="E625" s="1673"/>
      <c r="F625" s="486"/>
      <c r="G625" s="486"/>
      <c r="H625" s="486"/>
      <c r="I625" s="486"/>
      <c r="J625" s="486"/>
      <c r="K625" s="486"/>
      <c r="L625" s="486"/>
      <c r="M625" s="486"/>
      <c r="N625" s="486"/>
      <c r="O625" s="486"/>
      <c r="P625" s="486"/>
      <c r="Q625" s="486"/>
      <c r="R625" s="486"/>
      <c r="S625" s="486"/>
      <c r="T625" s="486"/>
      <c r="U625" s="486"/>
      <c r="V625" s="486"/>
      <c r="W625" s="486"/>
      <c r="X625" s="486"/>
      <c r="Y625" s="486"/>
      <c r="Z625" s="486"/>
      <c r="AA625" s="486"/>
      <c r="AB625" s="486"/>
      <c r="AC625" s="486"/>
    </row>
    <row r="626" spans="1:29" ht="15" customHeight="1">
      <c r="A626" s="486"/>
      <c r="B626" s="486"/>
      <c r="C626" s="486"/>
      <c r="D626" s="486"/>
      <c r="E626" s="1673"/>
      <c r="F626" s="486"/>
      <c r="G626" s="486"/>
      <c r="H626" s="486"/>
      <c r="I626" s="486"/>
      <c r="J626" s="486"/>
      <c r="K626" s="486"/>
      <c r="L626" s="486"/>
      <c r="M626" s="486"/>
      <c r="N626" s="486"/>
      <c r="O626" s="486"/>
      <c r="P626" s="486"/>
      <c r="Q626" s="486"/>
      <c r="R626" s="486"/>
      <c r="S626" s="486"/>
      <c r="T626" s="486"/>
      <c r="U626" s="486"/>
      <c r="V626" s="486"/>
      <c r="W626" s="486"/>
      <c r="X626" s="486"/>
      <c r="Y626" s="486"/>
      <c r="Z626" s="486"/>
      <c r="AA626" s="486"/>
      <c r="AB626" s="486"/>
      <c r="AC626" s="486"/>
    </row>
    <row r="627" spans="1:29" ht="15" customHeight="1">
      <c r="A627" s="486"/>
      <c r="B627" s="486"/>
      <c r="C627" s="486"/>
      <c r="D627" s="486"/>
      <c r="E627" s="1673"/>
      <c r="F627" s="486"/>
      <c r="G627" s="486"/>
      <c r="H627" s="486"/>
      <c r="I627" s="486"/>
      <c r="J627" s="486"/>
      <c r="K627" s="486"/>
      <c r="L627" s="486"/>
      <c r="M627" s="486"/>
      <c r="N627" s="486"/>
      <c r="O627" s="486"/>
      <c r="P627" s="486"/>
      <c r="Q627" s="486"/>
      <c r="R627" s="486"/>
      <c r="S627" s="486"/>
      <c r="T627" s="486"/>
      <c r="U627" s="486"/>
      <c r="V627" s="486"/>
      <c r="W627" s="486"/>
      <c r="X627" s="486"/>
      <c r="Y627" s="486"/>
      <c r="Z627" s="486"/>
      <c r="AA627" s="486"/>
      <c r="AB627" s="486"/>
      <c r="AC627" s="486"/>
    </row>
    <row r="628" spans="1:29" ht="15" customHeight="1">
      <c r="A628" s="486"/>
      <c r="B628" s="486"/>
      <c r="C628" s="486"/>
      <c r="D628" s="486"/>
      <c r="E628" s="1673"/>
      <c r="F628" s="486"/>
      <c r="G628" s="486"/>
      <c r="H628" s="486"/>
      <c r="I628" s="486"/>
      <c r="J628" s="486"/>
      <c r="K628" s="486"/>
      <c r="L628" s="486"/>
      <c r="M628" s="486"/>
      <c r="N628" s="486"/>
      <c r="O628" s="486"/>
      <c r="P628" s="486"/>
      <c r="Q628" s="486"/>
      <c r="R628" s="486"/>
      <c r="S628" s="486"/>
      <c r="T628" s="486"/>
      <c r="U628" s="486"/>
      <c r="V628" s="486"/>
      <c r="W628" s="486"/>
      <c r="X628" s="486"/>
      <c r="Y628" s="486"/>
      <c r="Z628" s="486"/>
      <c r="AA628" s="486"/>
      <c r="AB628" s="486"/>
      <c r="AC628" s="486"/>
    </row>
    <row r="629" spans="1:29" ht="15" customHeight="1">
      <c r="A629" s="486"/>
      <c r="B629" s="486"/>
      <c r="C629" s="486"/>
      <c r="D629" s="486"/>
      <c r="E629" s="1673"/>
      <c r="F629" s="486"/>
      <c r="G629" s="486"/>
      <c r="H629" s="486"/>
      <c r="I629" s="486"/>
      <c r="J629" s="486"/>
      <c r="K629" s="486"/>
      <c r="L629" s="486"/>
      <c r="M629" s="486"/>
      <c r="N629" s="486"/>
      <c r="O629" s="486"/>
      <c r="P629" s="486"/>
      <c r="Q629" s="486"/>
      <c r="R629" s="486"/>
      <c r="S629" s="486"/>
      <c r="T629" s="486"/>
      <c r="U629" s="486"/>
      <c r="V629" s="486"/>
      <c r="W629" s="486"/>
      <c r="X629" s="486"/>
      <c r="Y629" s="486"/>
      <c r="Z629" s="486"/>
      <c r="AA629" s="486"/>
      <c r="AB629" s="486"/>
      <c r="AC629" s="486"/>
    </row>
    <row r="630" spans="1:29" ht="15" customHeight="1">
      <c r="A630" s="486"/>
      <c r="B630" s="486"/>
      <c r="C630" s="486"/>
      <c r="D630" s="486"/>
      <c r="E630" s="1673"/>
      <c r="F630" s="486"/>
      <c r="G630" s="486"/>
      <c r="H630" s="486"/>
      <c r="I630" s="486"/>
      <c r="J630" s="486"/>
      <c r="K630" s="486"/>
      <c r="L630" s="486"/>
      <c r="M630" s="486"/>
      <c r="N630" s="486"/>
      <c r="O630" s="486"/>
      <c r="P630" s="486"/>
      <c r="Q630" s="486"/>
      <c r="R630" s="486"/>
      <c r="S630" s="486"/>
      <c r="T630" s="486"/>
      <c r="U630" s="486"/>
      <c r="V630" s="486"/>
      <c r="W630" s="486"/>
      <c r="X630" s="486"/>
      <c r="Y630" s="486"/>
      <c r="Z630" s="486"/>
      <c r="AA630" s="486"/>
      <c r="AB630" s="486"/>
      <c r="AC630" s="486"/>
    </row>
    <row r="631" spans="1:29" ht="15" customHeight="1">
      <c r="A631" s="486"/>
      <c r="B631" s="486"/>
      <c r="C631" s="486"/>
      <c r="D631" s="486"/>
      <c r="E631" s="1673"/>
      <c r="F631" s="486"/>
      <c r="G631" s="486"/>
      <c r="H631" s="486"/>
      <c r="I631" s="486"/>
      <c r="J631" s="486"/>
      <c r="K631" s="486"/>
      <c r="L631" s="486"/>
      <c r="M631" s="486"/>
      <c r="N631" s="486"/>
      <c r="O631" s="486"/>
      <c r="P631" s="486"/>
      <c r="Q631" s="486"/>
      <c r="R631" s="486"/>
      <c r="S631" s="486"/>
      <c r="T631" s="486"/>
      <c r="U631" s="486"/>
      <c r="V631" s="486"/>
      <c r="W631" s="486"/>
      <c r="X631" s="486"/>
      <c r="Y631" s="486"/>
      <c r="Z631" s="486"/>
      <c r="AA631" s="486"/>
      <c r="AB631" s="486"/>
      <c r="AC631" s="486"/>
    </row>
    <row r="632" spans="1:29" ht="15" customHeight="1">
      <c r="A632" s="486"/>
      <c r="B632" s="486"/>
      <c r="C632" s="486"/>
      <c r="D632" s="486"/>
      <c r="E632" s="1673"/>
      <c r="F632" s="486"/>
      <c r="G632" s="486"/>
      <c r="H632" s="486"/>
      <c r="I632" s="486"/>
      <c r="J632" s="486"/>
      <c r="K632" s="486"/>
      <c r="L632" s="486"/>
      <c r="M632" s="486"/>
      <c r="N632" s="486"/>
      <c r="O632" s="486"/>
      <c r="P632" s="486"/>
      <c r="Q632" s="486"/>
      <c r="R632" s="486"/>
      <c r="S632" s="486"/>
      <c r="T632" s="486"/>
      <c r="U632" s="486"/>
      <c r="V632" s="486"/>
      <c r="W632" s="486"/>
      <c r="X632" s="486"/>
      <c r="Y632" s="486"/>
      <c r="Z632" s="486"/>
      <c r="AA632" s="486"/>
      <c r="AB632" s="486"/>
      <c r="AC632" s="486"/>
    </row>
    <row r="633" spans="1:29" ht="15" customHeight="1">
      <c r="A633" s="486"/>
      <c r="B633" s="486"/>
      <c r="C633" s="486"/>
      <c r="D633" s="486"/>
      <c r="E633" s="1673"/>
      <c r="F633" s="486"/>
      <c r="G633" s="486"/>
      <c r="H633" s="486"/>
      <c r="I633" s="486"/>
      <c r="J633" s="486"/>
      <c r="K633" s="486"/>
      <c r="L633" s="486"/>
      <c r="M633" s="486"/>
      <c r="N633" s="486"/>
      <c r="O633" s="486"/>
      <c r="P633" s="486"/>
      <c r="Q633" s="486"/>
      <c r="R633" s="486"/>
      <c r="S633" s="486"/>
      <c r="T633" s="486"/>
      <c r="U633" s="486"/>
      <c r="V633" s="486"/>
      <c r="W633" s="486"/>
      <c r="X633" s="486"/>
      <c r="Y633" s="486"/>
      <c r="Z633" s="486"/>
      <c r="AA633" s="486"/>
      <c r="AB633" s="486"/>
      <c r="AC633" s="486"/>
    </row>
    <row r="634" spans="1:29" ht="15" customHeight="1">
      <c r="A634" s="486"/>
      <c r="B634" s="486"/>
      <c r="C634" s="486"/>
      <c r="D634" s="486"/>
      <c r="E634" s="1673"/>
      <c r="F634" s="486"/>
      <c r="G634" s="486"/>
      <c r="H634" s="486"/>
      <c r="I634" s="486"/>
      <c r="J634" s="486"/>
      <c r="K634" s="486"/>
      <c r="L634" s="486"/>
      <c r="M634" s="486"/>
      <c r="N634" s="486"/>
      <c r="O634" s="486"/>
      <c r="P634" s="486"/>
      <c r="Q634" s="486"/>
      <c r="R634" s="486"/>
      <c r="S634" s="486"/>
      <c r="T634" s="486"/>
      <c r="U634" s="486"/>
      <c r="V634" s="486"/>
      <c r="W634" s="486"/>
      <c r="X634" s="486"/>
      <c r="Y634" s="486"/>
      <c r="Z634" s="486"/>
      <c r="AA634" s="486"/>
      <c r="AB634" s="486"/>
      <c r="AC634" s="486"/>
    </row>
    <row r="635" spans="1:29" ht="15" customHeight="1">
      <c r="A635" s="486"/>
      <c r="B635" s="486"/>
      <c r="C635" s="486"/>
      <c r="D635" s="486"/>
      <c r="E635" s="1673"/>
      <c r="F635" s="486"/>
      <c r="G635" s="486"/>
      <c r="H635" s="486"/>
      <c r="I635" s="486"/>
      <c r="J635" s="486"/>
      <c r="K635" s="486"/>
      <c r="L635" s="486"/>
      <c r="M635" s="486"/>
      <c r="N635" s="486"/>
      <c r="O635" s="486"/>
      <c r="P635" s="486"/>
      <c r="Q635" s="486"/>
      <c r="R635" s="486"/>
      <c r="S635" s="486"/>
      <c r="T635" s="486"/>
      <c r="U635" s="486"/>
      <c r="V635" s="486"/>
      <c r="W635" s="486"/>
      <c r="X635" s="486"/>
      <c r="Y635" s="486"/>
      <c r="Z635" s="486"/>
      <c r="AA635" s="486"/>
      <c r="AB635" s="486"/>
      <c r="AC635" s="486"/>
    </row>
    <row r="636" spans="1:29" ht="15" customHeight="1">
      <c r="A636" s="486"/>
      <c r="B636" s="486"/>
      <c r="C636" s="486"/>
      <c r="D636" s="486"/>
      <c r="E636" s="1673"/>
      <c r="F636" s="486"/>
      <c r="G636" s="486"/>
      <c r="H636" s="486"/>
      <c r="I636" s="486"/>
      <c r="J636" s="486"/>
      <c r="K636" s="486"/>
      <c r="L636" s="486"/>
      <c r="M636" s="486"/>
      <c r="N636" s="486"/>
      <c r="O636" s="486"/>
      <c r="P636" s="486"/>
      <c r="Q636" s="486"/>
      <c r="R636" s="486"/>
      <c r="S636" s="486"/>
      <c r="T636" s="486"/>
      <c r="U636" s="486"/>
      <c r="V636" s="486"/>
      <c r="W636" s="486"/>
      <c r="X636" s="486"/>
      <c r="Y636" s="486"/>
      <c r="Z636" s="486"/>
      <c r="AA636" s="486"/>
      <c r="AB636" s="486"/>
      <c r="AC636" s="486"/>
    </row>
    <row r="637" spans="1:29" ht="15" customHeight="1">
      <c r="A637" s="486"/>
      <c r="B637" s="486"/>
      <c r="C637" s="486"/>
      <c r="D637" s="486"/>
      <c r="E637" s="1673"/>
      <c r="F637" s="486"/>
      <c r="G637" s="486"/>
      <c r="H637" s="486"/>
      <c r="I637" s="486"/>
      <c r="J637" s="486"/>
      <c r="K637" s="486"/>
      <c r="L637" s="486"/>
      <c r="M637" s="486"/>
      <c r="N637" s="486"/>
      <c r="O637" s="486"/>
      <c r="P637" s="486"/>
      <c r="Q637" s="486"/>
      <c r="R637" s="486"/>
      <c r="S637" s="486"/>
      <c r="T637" s="486"/>
      <c r="U637" s="486"/>
      <c r="V637" s="486"/>
      <c r="W637" s="486"/>
      <c r="X637" s="486"/>
      <c r="Y637" s="486"/>
      <c r="Z637" s="486"/>
      <c r="AA637" s="486"/>
      <c r="AB637" s="486"/>
      <c r="AC637" s="486"/>
    </row>
    <row r="638" spans="1:29" ht="15" customHeight="1">
      <c r="A638" s="486"/>
      <c r="B638" s="486"/>
      <c r="C638" s="486"/>
      <c r="D638" s="486"/>
      <c r="E638" s="1673"/>
      <c r="F638" s="486"/>
      <c r="G638" s="486"/>
      <c r="H638" s="486"/>
      <c r="I638" s="486"/>
      <c r="J638" s="486"/>
      <c r="K638" s="486"/>
      <c r="L638" s="486"/>
      <c r="M638" s="486"/>
      <c r="N638" s="486"/>
      <c r="O638" s="486"/>
      <c r="P638" s="486"/>
      <c r="Q638" s="486"/>
      <c r="R638" s="486"/>
      <c r="S638" s="486"/>
      <c r="T638" s="486"/>
      <c r="U638" s="486"/>
      <c r="V638" s="486"/>
      <c r="W638" s="486"/>
      <c r="X638" s="486"/>
      <c r="Y638" s="486"/>
      <c r="Z638" s="486"/>
      <c r="AA638" s="486"/>
      <c r="AB638" s="486"/>
      <c r="AC638" s="486"/>
    </row>
    <row r="639" spans="1:29" ht="15" customHeight="1">
      <c r="A639" s="486"/>
      <c r="B639" s="486"/>
      <c r="C639" s="486"/>
      <c r="D639" s="486"/>
      <c r="E639" s="1673"/>
      <c r="F639" s="486"/>
      <c r="G639" s="486"/>
      <c r="H639" s="486"/>
      <c r="I639" s="486"/>
      <c r="J639" s="486"/>
      <c r="K639" s="486"/>
      <c r="L639" s="486"/>
      <c r="M639" s="486"/>
      <c r="N639" s="486"/>
      <c r="O639" s="486"/>
      <c r="P639" s="486"/>
      <c r="Q639" s="486"/>
      <c r="R639" s="486"/>
      <c r="S639" s="486"/>
      <c r="T639" s="486"/>
      <c r="U639" s="486"/>
      <c r="V639" s="486"/>
      <c r="W639" s="486"/>
      <c r="X639" s="486"/>
      <c r="Y639" s="486"/>
      <c r="Z639" s="486"/>
      <c r="AA639" s="486"/>
      <c r="AB639" s="486"/>
      <c r="AC639" s="486"/>
    </row>
    <row r="640" spans="1:29" ht="15" customHeight="1">
      <c r="A640" s="486"/>
      <c r="B640" s="486"/>
      <c r="C640" s="486"/>
      <c r="D640" s="486"/>
      <c r="E640" s="1673"/>
      <c r="F640" s="486"/>
      <c r="G640" s="486"/>
      <c r="H640" s="486"/>
      <c r="I640" s="486"/>
      <c r="J640" s="486"/>
      <c r="K640" s="486"/>
      <c r="L640" s="486"/>
      <c r="M640" s="486"/>
      <c r="N640" s="486"/>
      <c r="O640" s="486"/>
      <c r="P640" s="486"/>
      <c r="Q640" s="486"/>
      <c r="R640" s="486"/>
      <c r="S640" s="486"/>
      <c r="T640" s="486"/>
      <c r="U640" s="486"/>
      <c r="V640" s="486"/>
      <c r="W640" s="486"/>
      <c r="X640" s="486"/>
      <c r="Y640" s="486"/>
      <c r="Z640" s="486"/>
      <c r="AA640" s="486"/>
      <c r="AB640" s="486"/>
      <c r="AC640" s="486"/>
    </row>
    <row r="641" spans="1:29" ht="15" customHeight="1">
      <c r="A641" s="486"/>
      <c r="B641" s="486"/>
      <c r="C641" s="486"/>
      <c r="D641" s="486"/>
      <c r="E641" s="1673"/>
      <c r="F641" s="486"/>
      <c r="G641" s="486"/>
      <c r="H641" s="486"/>
      <c r="I641" s="486"/>
      <c r="J641" s="486"/>
      <c r="K641" s="486"/>
      <c r="L641" s="486"/>
      <c r="M641" s="486"/>
      <c r="N641" s="486"/>
      <c r="O641" s="486"/>
      <c r="P641" s="486"/>
      <c r="Q641" s="486"/>
      <c r="R641" s="486"/>
      <c r="S641" s="486"/>
      <c r="T641" s="486"/>
      <c r="U641" s="486"/>
      <c r="V641" s="486"/>
      <c r="W641" s="486"/>
      <c r="X641" s="486"/>
      <c r="Y641" s="486"/>
      <c r="Z641" s="486"/>
      <c r="AA641" s="486"/>
      <c r="AB641" s="486"/>
      <c r="AC641" s="486"/>
    </row>
    <row r="642" spans="1:29" ht="15" customHeight="1">
      <c r="A642" s="486"/>
      <c r="B642" s="486"/>
      <c r="C642" s="486"/>
      <c r="D642" s="486"/>
      <c r="E642" s="1673"/>
      <c r="F642" s="486"/>
      <c r="G642" s="486"/>
      <c r="H642" s="486"/>
      <c r="I642" s="486"/>
      <c r="J642" s="486"/>
      <c r="K642" s="486"/>
      <c r="L642" s="486"/>
      <c r="M642" s="486"/>
      <c r="N642" s="486"/>
      <c r="O642" s="486"/>
      <c r="P642" s="486"/>
      <c r="Q642" s="486"/>
      <c r="R642" s="486"/>
      <c r="S642" s="486"/>
      <c r="T642" s="486"/>
      <c r="U642" s="486"/>
      <c r="V642" s="486"/>
      <c r="W642" s="486"/>
      <c r="X642" s="486"/>
      <c r="Y642" s="486"/>
      <c r="Z642" s="486"/>
      <c r="AA642" s="486"/>
      <c r="AB642" s="486"/>
      <c r="AC642" s="486"/>
    </row>
    <row r="643" spans="1:29" ht="15" customHeight="1">
      <c r="A643" s="486"/>
      <c r="B643" s="486"/>
      <c r="C643" s="486"/>
      <c r="D643" s="486"/>
      <c r="E643" s="1673"/>
      <c r="F643" s="486"/>
      <c r="G643" s="486"/>
      <c r="H643" s="486"/>
      <c r="I643" s="486"/>
      <c r="J643" s="486"/>
      <c r="K643" s="486"/>
      <c r="L643" s="486"/>
      <c r="M643" s="486"/>
      <c r="N643" s="486"/>
      <c r="O643" s="486"/>
      <c r="P643" s="486"/>
      <c r="Q643" s="486"/>
      <c r="R643" s="486"/>
      <c r="S643" s="486"/>
      <c r="T643" s="486"/>
      <c r="U643" s="486"/>
      <c r="V643" s="486"/>
      <c r="W643" s="486"/>
      <c r="X643" s="486"/>
      <c r="Y643" s="486"/>
      <c r="Z643" s="486"/>
      <c r="AA643" s="486"/>
      <c r="AB643" s="486"/>
      <c r="AC643" s="486"/>
    </row>
    <row r="644" spans="1:29" ht="15" customHeight="1">
      <c r="A644" s="486"/>
      <c r="B644" s="486"/>
      <c r="C644" s="486"/>
      <c r="D644" s="486"/>
      <c r="E644" s="1673"/>
      <c r="F644" s="486"/>
      <c r="G644" s="486"/>
      <c r="H644" s="486"/>
      <c r="I644" s="486"/>
      <c r="J644" s="486"/>
      <c r="K644" s="486"/>
      <c r="L644" s="486"/>
      <c r="M644" s="486"/>
      <c r="N644" s="486"/>
      <c r="O644" s="486"/>
      <c r="P644" s="486"/>
      <c r="Q644" s="486"/>
      <c r="R644" s="486"/>
      <c r="S644" s="486"/>
      <c r="T644" s="486"/>
      <c r="U644" s="486"/>
      <c r="V644" s="486"/>
      <c r="W644" s="486"/>
      <c r="X644" s="486"/>
      <c r="Y644" s="486"/>
      <c r="Z644" s="486"/>
      <c r="AA644" s="486"/>
      <c r="AB644" s="486"/>
      <c r="AC644" s="486"/>
    </row>
    <row r="645" spans="1:29" ht="15" customHeight="1">
      <c r="A645" s="486"/>
      <c r="B645" s="486"/>
      <c r="C645" s="486"/>
      <c r="D645" s="486"/>
      <c r="E645" s="1673"/>
      <c r="F645" s="486"/>
      <c r="G645" s="486"/>
      <c r="H645" s="486"/>
      <c r="I645" s="486"/>
      <c r="J645" s="486"/>
      <c r="K645" s="486"/>
      <c r="L645" s="486"/>
      <c r="M645" s="486"/>
      <c r="N645" s="486"/>
      <c r="O645" s="486"/>
      <c r="P645" s="486"/>
      <c r="Q645" s="486"/>
      <c r="R645" s="486"/>
      <c r="S645" s="486"/>
      <c r="T645" s="486"/>
      <c r="U645" s="486"/>
      <c r="V645" s="486"/>
      <c r="W645" s="486"/>
      <c r="X645" s="486"/>
      <c r="Y645" s="486"/>
      <c r="Z645" s="486"/>
      <c r="AA645" s="486"/>
      <c r="AB645" s="486"/>
      <c r="AC645" s="486"/>
    </row>
    <row r="646" spans="1:29" ht="15" customHeight="1">
      <c r="A646" s="486"/>
      <c r="B646" s="486"/>
      <c r="C646" s="486"/>
      <c r="D646" s="486"/>
      <c r="E646" s="1673"/>
      <c r="F646" s="486"/>
      <c r="G646" s="486"/>
      <c r="H646" s="486"/>
      <c r="I646" s="486"/>
      <c r="J646" s="486"/>
      <c r="K646" s="486"/>
      <c r="L646" s="486"/>
      <c r="M646" s="486"/>
      <c r="N646" s="486"/>
      <c r="O646" s="486"/>
      <c r="P646" s="486"/>
      <c r="Q646" s="486"/>
      <c r="R646" s="486"/>
      <c r="S646" s="486"/>
      <c r="T646" s="486"/>
      <c r="U646" s="486"/>
      <c r="V646" s="486"/>
      <c r="W646" s="486"/>
      <c r="X646" s="486"/>
      <c r="Y646" s="486"/>
      <c r="Z646" s="486"/>
      <c r="AA646" s="486"/>
      <c r="AB646" s="486"/>
      <c r="AC646" s="486"/>
    </row>
    <row r="647" spans="1:29" ht="15" customHeight="1">
      <c r="A647" s="486"/>
      <c r="B647" s="486"/>
      <c r="C647" s="486"/>
      <c r="D647" s="486"/>
      <c r="E647" s="1673"/>
      <c r="F647" s="486"/>
      <c r="G647" s="486"/>
      <c r="H647" s="486"/>
      <c r="I647" s="486"/>
      <c r="J647" s="486"/>
      <c r="K647" s="486"/>
      <c r="L647" s="486"/>
      <c r="M647" s="486"/>
      <c r="N647" s="486"/>
      <c r="O647" s="486"/>
      <c r="P647" s="486"/>
      <c r="Q647" s="486"/>
      <c r="R647" s="486"/>
      <c r="S647" s="486"/>
      <c r="T647" s="486"/>
      <c r="U647" s="486"/>
      <c r="V647" s="486"/>
      <c r="W647" s="486"/>
      <c r="X647" s="486"/>
      <c r="Y647" s="486"/>
      <c r="Z647" s="486"/>
      <c r="AA647" s="486"/>
      <c r="AB647" s="486"/>
      <c r="AC647" s="486"/>
    </row>
    <row r="648" spans="1:29" ht="15" customHeight="1">
      <c r="A648" s="486"/>
      <c r="B648" s="486"/>
      <c r="C648" s="486"/>
      <c r="D648" s="486"/>
      <c r="E648" s="1673"/>
      <c r="F648" s="486"/>
      <c r="G648" s="486"/>
      <c r="H648" s="486"/>
      <c r="I648" s="486"/>
      <c r="J648" s="486"/>
      <c r="K648" s="486"/>
      <c r="L648" s="486"/>
      <c r="M648" s="486"/>
      <c r="N648" s="486"/>
      <c r="O648" s="486"/>
      <c r="P648" s="486"/>
      <c r="Q648" s="486"/>
      <c r="R648" s="486"/>
      <c r="S648" s="486"/>
      <c r="T648" s="486"/>
      <c r="U648" s="486"/>
      <c r="V648" s="486"/>
      <c r="W648" s="486"/>
      <c r="X648" s="486"/>
      <c r="Y648" s="486"/>
      <c r="Z648" s="486"/>
      <c r="AA648" s="486"/>
      <c r="AB648" s="486"/>
      <c r="AC648" s="486"/>
    </row>
    <row r="649" spans="1:29" ht="15" customHeight="1">
      <c r="A649" s="486"/>
      <c r="B649" s="486"/>
      <c r="C649" s="486"/>
      <c r="D649" s="486"/>
      <c r="E649" s="1673"/>
      <c r="F649" s="486"/>
      <c r="G649" s="486"/>
      <c r="H649" s="486"/>
      <c r="I649" s="486"/>
      <c r="J649" s="486"/>
      <c r="K649" s="486"/>
      <c r="L649" s="486"/>
      <c r="M649" s="486"/>
      <c r="N649" s="486"/>
      <c r="O649" s="486"/>
      <c r="P649" s="486"/>
      <c r="Q649" s="486"/>
      <c r="R649" s="486"/>
      <c r="S649" s="486"/>
      <c r="T649" s="486"/>
      <c r="U649" s="486"/>
      <c r="V649" s="486"/>
      <c r="W649" s="486"/>
      <c r="X649" s="486"/>
      <c r="Y649" s="486"/>
      <c r="Z649" s="486"/>
      <c r="AA649" s="486"/>
      <c r="AB649" s="486"/>
      <c r="AC649" s="486"/>
    </row>
    <row r="650" spans="1:29" ht="15" customHeight="1">
      <c r="A650" s="486"/>
      <c r="B650" s="486"/>
      <c r="C650" s="486"/>
      <c r="D650" s="486"/>
      <c r="E650" s="1673"/>
      <c r="F650" s="486"/>
      <c r="G650" s="486"/>
      <c r="H650" s="486"/>
      <c r="I650" s="486"/>
      <c r="J650" s="486"/>
      <c r="K650" s="486"/>
      <c r="L650" s="486"/>
      <c r="M650" s="486"/>
      <c r="N650" s="486"/>
      <c r="O650" s="486"/>
      <c r="P650" s="486"/>
      <c r="Q650" s="486"/>
      <c r="R650" s="486"/>
      <c r="S650" s="486"/>
      <c r="T650" s="486"/>
      <c r="U650" s="486"/>
      <c r="V650" s="486"/>
      <c r="W650" s="486"/>
      <c r="X650" s="486"/>
      <c r="Y650" s="486"/>
      <c r="Z650" s="486"/>
      <c r="AA650" s="486"/>
      <c r="AB650" s="486"/>
      <c r="AC650" s="486"/>
    </row>
    <row r="651" spans="1:29" ht="15" customHeight="1">
      <c r="A651" s="486"/>
      <c r="B651" s="486"/>
      <c r="C651" s="486"/>
      <c r="D651" s="486"/>
      <c r="E651" s="1673"/>
      <c r="F651" s="486"/>
      <c r="G651" s="486"/>
      <c r="H651" s="486"/>
      <c r="I651" s="486"/>
      <c r="J651" s="486"/>
      <c r="K651" s="486"/>
      <c r="L651" s="486"/>
      <c r="M651" s="486"/>
      <c r="N651" s="486"/>
      <c r="O651" s="486"/>
      <c r="P651" s="486"/>
      <c r="Q651" s="486"/>
      <c r="R651" s="486"/>
      <c r="S651" s="486"/>
      <c r="T651" s="486"/>
      <c r="U651" s="486"/>
      <c r="V651" s="486"/>
      <c r="W651" s="486"/>
      <c r="X651" s="486"/>
      <c r="Y651" s="486"/>
      <c r="Z651" s="486"/>
      <c r="AA651" s="486"/>
      <c r="AB651" s="486"/>
      <c r="AC651" s="486"/>
    </row>
    <row r="652" spans="1:29" ht="15" customHeight="1">
      <c r="A652" s="486"/>
      <c r="B652" s="486"/>
      <c r="C652" s="486"/>
      <c r="D652" s="486"/>
      <c r="E652" s="1673"/>
      <c r="F652" s="486"/>
      <c r="G652" s="486"/>
      <c r="H652" s="486"/>
      <c r="I652" s="486"/>
      <c r="J652" s="486"/>
      <c r="K652" s="486"/>
      <c r="L652" s="486"/>
      <c r="M652" s="486"/>
      <c r="N652" s="486"/>
      <c r="O652" s="486"/>
      <c r="P652" s="486"/>
      <c r="Q652" s="486"/>
      <c r="R652" s="486"/>
      <c r="S652" s="486"/>
      <c r="T652" s="486"/>
      <c r="U652" s="486"/>
      <c r="V652" s="486"/>
      <c r="W652" s="486"/>
      <c r="X652" s="486"/>
      <c r="Y652" s="486"/>
      <c r="Z652" s="486"/>
      <c r="AA652" s="486"/>
      <c r="AB652" s="486"/>
      <c r="AC652" s="486"/>
    </row>
    <row r="653" spans="1:29" ht="15" customHeight="1">
      <c r="A653" s="486"/>
      <c r="B653" s="486"/>
      <c r="C653" s="486"/>
      <c r="D653" s="486"/>
      <c r="E653" s="1673"/>
      <c r="F653" s="486"/>
      <c r="G653" s="486"/>
      <c r="H653" s="486"/>
      <c r="I653" s="486"/>
      <c r="J653" s="486"/>
      <c r="K653" s="486"/>
      <c r="L653" s="486"/>
      <c r="M653" s="486"/>
      <c r="N653" s="486"/>
      <c r="O653" s="486"/>
      <c r="P653" s="486"/>
      <c r="Q653" s="486"/>
      <c r="R653" s="486"/>
      <c r="S653" s="486"/>
      <c r="T653" s="486"/>
      <c r="U653" s="486"/>
      <c r="V653" s="486"/>
      <c r="W653" s="486"/>
      <c r="X653" s="486"/>
      <c r="Y653" s="486"/>
      <c r="Z653" s="486"/>
      <c r="AA653" s="486"/>
      <c r="AB653" s="486"/>
      <c r="AC653" s="486"/>
    </row>
    <row r="654" spans="1:29" ht="15" customHeight="1">
      <c r="A654" s="486"/>
      <c r="B654" s="486"/>
      <c r="C654" s="486"/>
      <c r="D654" s="486"/>
      <c r="E654" s="1673"/>
      <c r="F654" s="486"/>
      <c r="G654" s="486"/>
      <c r="H654" s="486"/>
      <c r="I654" s="486"/>
      <c r="J654" s="486"/>
      <c r="K654" s="486"/>
      <c r="L654" s="486"/>
      <c r="M654" s="486"/>
      <c r="N654" s="486"/>
      <c r="O654" s="486"/>
      <c r="P654" s="486"/>
      <c r="Q654" s="486"/>
      <c r="R654" s="486"/>
      <c r="S654" s="486"/>
      <c r="T654" s="486"/>
      <c r="U654" s="486"/>
      <c r="V654" s="486"/>
      <c r="W654" s="486"/>
      <c r="X654" s="486"/>
      <c r="Y654" s="486"/>
      <c r="Z654" s="486"/>
      <c r="AA654" s="486"/>
      <c r="AB654" s="486"/>
      <c r="AC654" s="486"/>
    </row>
    <row r="655" spans="1:29" ht="15" customHeight="1">
      <c r="A655" s="486"/>
      <c r="B655" s="486"/>
      <c r="C655" s="486"/>
      <c r="D655" s="486"/>
      <c r="E655" s="1673"/>
      <c r="F655" s="486"/>
      <c r="G655" s="486"/>
      <c r="H655" s="486"/>
      <c r="I655" s="486"/>
      <c r="J655" s="486"/>
      <c r="K655" s="486"/>
      <c r="L655" s="486"/>
      <c r="M655" s="486"/>
      <c r="N655" s="486"/>
      <c r="O655" s="486"/>
      <c r="P655" s="486"/>
      <c r="Q655" s="486"/>
      <c r="R655" s="486"/>
      <c r="S655" s="486"/>
      <c r="T655" s="486"/>
      <c r="U655" s="486"/>
      <c r="V655" s="486"/>
      <c r="W655" s="486"/>
      <c r="X655" s="486"/>
      <c r="Y655" s="486"/>
      <c r="Z655" s="486"/>
      <c r="AA655" s="486"/>
      <c r="AB655" s="486"/>
      <c r="AC655" s="486"/>
    </row>
    <row r="656" spans="1:29" ht="15" customHeight="1">
      <c r="A656" s="486"/>
      <c r="B656" s="486"/>
      <c r="C656" s="486"/>
      <c r="D656" s="486"/>
      <c r="E656" s="1673"/>
      <c r="F656" s="486"/>
      <c r="G656" s="486"/>
      <c r="H656" s="486"/>
      <c r="I656" s="486"/>
      <c r="J656" s="486"/>
      <c r="K656" s="486"/>
      <c r="L656" s="486"/>
      <c r="M656" s="486"/>
      <c r="N656" s="486"/>
      <c r="O656" s="486"/>
      <c r="P656" s="486"/>
      <c r="Q656" s="486"/>
      <c r="R656" s="486"/>
      <c r="S656" s="486"/>
      <c r="T656" s="486"/>
      <c r="U656" s="486"/>
      <c r="V656" s="486"/>
      <c r="W656" s="486"/>
      <c r="X656" s="486"/>
      <c r="Y656" s="486"/>
      <c r="Z656" s="486"/>
      <c r="AA656" s="486"/>
      <c r="AB656" s="486"/>
      <c r="AC656" s="486"/>
    </row>
    <row r="657" spans="1:29" ht="15" customHeight="1">
      <c r="A657" s="486"/>
      <c r="B657" s="486"/>
      <c r="C657" s="486"/>
      <c r="D657" s="486"/>
      <c r="E657" s="1673"/>
      <c r="F657" s="486"/>
      <c r="G657" s="486"/>
      <c r="H657" s="486"/>
      <c r="I657" s="486"/>
      <c r="J657" s="486"/>
      <c r="K657" s="486"/>
      <c r="L657" s="486"/>
      <c r="M657" s="486"/>
      <c r="N657" s="486"/>
      <c r="O657" s="486"/>
      <c r="P657" s="486"/>
      <c r="Q657" s="486"/>
      <c r="R657" s="486"/>
      <c r="S657" s="486"/>
      <c r="T657" s="486"/>
      <c r="U657" s="486"/>
      <c r="V657" s="486"/>
      <c r="W657" s="486"/>
      <c r="X657" s="486"/>
      <c r="Y657" s="486"/>
      <c r="Z657" s="486"/>
      <c r="AA657" s="486"/>
      <c r="AB657" s="486"/>
      <c r="AC657" s="486"/>
    </row>
    <row r="658" spans="1:29" ht="15" customHeight="1">
      <c r="A658" s="486"/>
      <c r="B658" s="486"/>
      <c r="C658" s="486"/>
      <c r="D658" s="486"/>
      <c r="E658" s="1673"/>
      <c r="F658" s="486"/>
      <c r="G658" s="486"/>
      <c r="H658" s="486"/>
      <c r="I658" s="486"/>
      <c r="J658" s="486"/>
      <c r="K658" s="486"/>
      <c r="L658" s="486"/>
      <c r="M658" s="486"/>
      <c r="N658" s="486"/>
      <c r="O658" s="486"/>
      <c r="P658" s="486"/>
      <c r="Q658" s="486"/>
      <c r="R658" s="486"/>
      <c r="S658" s="486"/>
      <c r="T658" s="486"/>
      <c r="U658" s="486"/>
      <c r="V658" s="486"/>
      <c r="W658" s="486"/>
      <c r="X658" s="486"/>
      <c r="Y658" s="486"/>
      <c r="Z658" s="486"/>
      <c r="AA658" s="486"/>
      <c r="AB658" s="486"/>
      <c r="AC658" s="486"/>
    </row>
    <row r="659" spans="1:29" ht="15" customHeight="1">
      <c r="A659" s="486"/>
      <c r="B659" s="486"/>
      <c r="C659" s="486"/>
      <c r="D659" s="486"/>
      <c r="E659" s="1673"/>
      <c r="F659" s="486"/>
      <c r="G659" s="486"/>
      <c r="H659" s="486"/>
      <c r="I659" s="486"/>
      <c r="J659" s="486"/>
      <c r="K659" s="486"/>
      <c r="L659" s="486"/>
      <c r="M659" s="486"/>
      <c r="N659" s="486"/>
      <c r="O659" s="486"/>
      <c r="P659" s="486"/>
      <c r="Q659" s="486"/>
      <c r="R659" s="486"/>
      <c r="S659" s="486"/>
      <c r="T659" s="486"/>
      <c r="U659" s="486"/>
      <c r="V659" s="486"/>
      <c r="W659" s="486"/>
      <c r="X659" s="486"/>
      <c r="Y659" s="486"/>
      <c r="Z659" s="486"/>
      <c r="AA659" s="486"/>
      <c r="AB659" s="486"/>
      <c r="AC659" s="486"/>
    </row>
    <row r="660" spans="1:29" ht="15" customHeight="1">
      <c r="A660" s="486"/>
      <c r="B660" s="486"/>
      <c r="C660" s="486"/>
      <c r="D660" s="486"/>
      <c r="E660" s="1673"/>
      <c r="F660" s="486"/>
      <c r="G660" s="486"/>
      <c r="H660" s="486"/>
      <c r="I660" s="486"/>
      <c r="J660" s="486"/>
      <c r="K660" s="486"/>
      <c r="L660" s="486"/>
      <c r="M660" s="486"/>
      <c r="N660" s="486"/>
      <c r="O660" s="486"/>
      <c r="P660" s="486"/>
      <c r="Q660" s="486"/>
      <c r="R660" s="486"/>
      <c r="S660" s="486"/>
      <c r="T660" s="486"/>
      <c r="U660" s="486"/>
      <c r="V660" s="486"/>
      <c r="W660" s="486"/>
      <c r="X660" s="486"/>
      <c r="Y660" s="486"/>
      <c r="Z660" s="486"/>
      <c r="AA660" s="486"/>
      <c r="AB660" s="486"/>
      <c r="AC660" s="486"/>
    </row>
    <row r="661" spans="1:29" ht="15" customHeight="1">
      <c r="A661" s="486"/>
      <c r="B661" s="486"/>
      <c r="C661" s="486"/>
      <c r="D661" s="486"/>
      <c r="E661" s="1673"/>
      <c r="F661" s="486"/>
      <c r="G661" s="486"/>
      <c r="H661" s="486"/>
      <c r="I661" s="486"/>
      <c r="J661" s="486"/>
      <c r="K661" s="486"/>
      <c r="L661" s="486"/>
      <c r="M661" s="486"/>
      <c r="N661" s="486"/>
      <c r="O661" s="486"/>
      <c r="P661" s="486"/>
      <c r="Q661" s="486"/>
      <c r="R661" s="486"/>
      <c r="S661" s="486"/>
      <c r="T661" s="486"/>
      <c r="U661" s="486"/>
      <c r="V661" s="486"/>
      <c r="W661" s="486"/>
      <c r="X661" s="486"/>
      <c r="Y661" s="486"/>
      <c r="Z661" s="486"/>
      <c r="AA661" s="486"/>
      <c r="AB661" s="486"/>
      <c r="AC661" s="486"/>
    </row>
    <row r="662" spans="1:29" ht="15" customHeight="1">
      <c r="A662" s="486"/>
      <c r="B662" s="486"/>
      <c r="C662" s="486"/>
      <c r="D662" s="486"/>
      <c r="E662" s="1673"/>
      <c r="F662" s="486"/>
      <c r="G662" s="486"/>
      <c r="H662" s="486"/>
      <c r="I662" s="486"/>
      <c r="J662" s="486"/>
      <c r="K662" s="486"/>
      <c r="L662" s="486"/>
      <c r="M662" s="486"/>
      <c r="N662" s="486"/>
      <c r="O662" s="486"/>
      <c r="P662" s="486"/>
      <c r="Q662" s="486"/>
      <c r="R662" s="486"/>
      <c r="S662" s="486"/>
      <c r="T662" s="486"/>
      <c r="U662" s="486"/>
      <c r="V662" s="486"/>
      <c r="W662" s="486"/>
      <c r="X662" s="486"/>
      <c r="Y662" s="486"/>
      <c r="Z662" s="486"/>
      <c r="AA662" s="486"/>
      <c r="AB662" s="486"/>
      <c r="AC662" s="486"/>
    </row>
    <row r="663" spans="1:29" ht="15" customHeight="1">
      <c r="A663" s="486"/>
      <c r="B663" s="486"/>
      <c r="C663" s="486"/>
      <c r="D663" s="486"/>
      <c r="E663" s="1673"/>
      <c r="F663" s="486"/>
      <c r="G663" s="486"/>
      <c r="H663" s="486"/>
      <c r="I663" s="486"/>
      <c r="J663" s="486"/>
      <c r="K663" s="486"/>
      <c r="L663" s="486"/>
      <c r="M663" s="486"/>
      <c r="N663" s="486"/>
      <c r="O663" s="486"/>
      <c r="P663" s="486"/>
      <c r="Q663" s="486"/>
      <c r="R663" s="486"/>
      <c r="S663" s="486"/>
      <c r="T663" s="486"/>
      <c r="U663" s="486"/>
      <c r="V663" s="486"/>
      <c r="W663" s="486"/>
      <c r="X663" s="486"/>
      <c r="Y663" s="486"/>
      <c r="Z663" s="486"/>
      <c r="AA663" s="486"/>
      <c r="AB663" s="486"/>
      <c r="AC663" s="486"/>
    </row>
    <row r="664" spans="1:29" ht="15" customHeight="1">
      <c r="A664" s="486"/>
      <c r="B664" s="486"/>
      <c r="C664" s="486"/>
      <c r="D664" s="486"/>
      <c r="E664" s="1673"/>
      <c r="F664" s="486"/>
      <c r="G664" s="486"/>
      <c r="H664" s="486"/>
      <c r="I664" s="486"/>
      <c r="J664" s="486"/>
      <c r="K664" s="486"/>
      <c r="L664" s="486"/>
      <c r="M664" s="486"/>
      <c r="N664" s="486"/>
      <c r="O664" s="486"/>
      <c r="P664" s="486"/>
      <c r="Q664" s="486"/>
      <c r="R664" s="486"/>
      <c r="S664" s="486"/>
      <c r="T664" s="486"/>
      <c r="U664" s="486"/>
      <c r="V664" s="486"/>
      <c r="W664" s="486"/>
      <c r="X664" s="486"/>
      <c r="Y664" s="486"/>
      <c r="Z664" s="486"/>
      <c r="AA664" s="486"/>
      <c r="AB664" s="486"/>
      <c r="AC664" s="486"/>
    </row>
    <row r="665" spans="1:29" ht="15" customHeight="1">
      <c r="A665" s="486"/>
      <c r="B665" s="486"/>
      <c r="C665" s="486"/>
      <c r="D665" s="486"/>
      <c r="E665" s="1673"/>
      <c r="F665" s="486"/>
      <c r="G665" s="486"/>
      <c r="H665" s="486"/>
      <c r="I665" s="486"/>
      <c r="J665" s="486"/>
      <c r="K665" s="486"/>
      <c r="L665" s="486"/>
      <c r="M665" s="486"/>
      <c r="N665" s="486"/>
      <c r="O665" s="486"/>
      <c r="P665" s="486"/>
      <c r="Q665" s="486"/>
      <c r="R665" s="486"/>
      <c r="S665" s="486"/>
      <c r="T665" s="486"/>
      <c r="U665" s="486"/>
      <c r="V665" s="486"/>
      <c r="W665" s="486"/>
      <c r="X665" s="486"/>
      <c r="Y665" s="486"/>
      <c r="Z665" s="486"/>
      <c r="AA665" s="486"/>
      <c r="AB665" s="486"/>
      <c r="AC665" s="486"/>
    </row>
    <row r="666" spans="1:29" ht="15" customHeight="1">
      <c r="A666" s="486"/>
      <c r="B666" s="486"/>
      <c r="C666" s="486"/>
      <c r="D666" s="486"/>
      <c r="E666" s="1673"/>
      <c r="F666" s="486"/>
      <c r="G666" s="486"/>
      <c r="H666" s="486"/>
      <c r="I666" s="486"/>
      <c r="J666" s="486"/>
      <c r="K666" s="486"/>
      <c r="L666" s="486"/>
      <c r="M666" s="486"/>
      <c r="N666" s="486"/>
      <c r="O666" s="486"/>
      <c r="P666" s="486"/>
      <c r="Q666" s="486"/>
      <c r="R666" s="486"/>
      <c r="S666" s="486"/>
      <c r="T666" s="486"/>
      <c r="U666" s="486"/>
      <c r="V666" s="486"/>
      <c r="W666" s="486"/>
      <c r="X666" s="486"/>
      <c r="Y666" s="486"/>
      <c r="Z666" s="486"/>
      <c r="AA666" s="486"/>
      <c r="AB666" s="486"/>
      <c r="AC666" s="486"/>
    </row>
    <row r="667" spans="1:29" ht="15" customHeight="1">
      <c r="A667" s="486"/>
      <c r="B667" s="486"/>
      <c r="C667" s="486"/>
      <c r="D667" s="486"/>
      <c r="E667" s="1673"/>
      <c r="F667" s="486"/>
      <c r="G667" s="486"/>
      <c r="H667" s="486"/>
      <c r="I667" s="486"/>
      <c r="J667" s="486"/>
      <c r="K667" s="486"/>
      <c r="L667" s="486"/>
      <c r="M667" s="486"/>
      <c r="N667" s="486"/>
      <c r="O667" s="486"/>
      <c r="P667" s="486"/>
      <c r="Q667" s="486"/>
      <c r="R667" s="486"/>
      <c r="S667" s="486"/>
      <c r="T667" s="486"/>
      <c r="U667" s="486"/>
      <c r="V667" s="486"/>
      <c r="W667" s="486"/>
      <c r="X667" s="486"/>
      <c r="Y667" s="486"/>
      <c r="Z667" s="486"/>
      <c r="AA667" s="486"/>
      <c r="AB667" s="486"/>
      <c r="AC667" s="486"/>
    </row>
    <row r="668" spans="1:29" ht="15" customHeight="1">
      <c r="A668" s="486"/>
      <c r="B668" s="486"/>
      <c r="C668" s="486"/>
      <c r="D668" s="486"/>
      <c r="E668" s="1673"/>
      <c r="F668" s="486"/>
      <c r="G668" s="486"/>
      <c r="H668" s="486"/>
      <c r="I668" s="486"/>
      <c r="J668" s="486"/>
      <c r="K668" s="486"/>
      <c r="L668" s="486"/>
      <c r="M668" s="486"/>
      <c r="N668" s="486"/>
      <c r="O668" s="486"/>
      <c r="P668" s="486"/>
      <c r="Q668" s="486"/>
      <c r="R668" s="486"/>
      <c r="S668" s="486"/>
      <c r="T668" s="486"/>
      <c r="U668" s="486"/>
      <c r="V668" s="486"/>
      <c r="W668" s="486"/>
      <c r="X668" s="486"/>
      <c r="Y668" s="486"/>
      <c r="Z668" s="486"/>
      <c r="AA668" s="486"/>
      <c r="AB668" s="486"/>
      <c r="AC668" s="486"/>
    </row>
    <row r="669" spans="1:29" ht="15" customHeight="1">
      <c r="A669" s="486"/>
      <c r="B669" s="486"/>
      <c r="C669" s="486"/>
      <c r="D669" s="486"/>
      <c r="E669" s="1673"/>
      <c r="F669" s="486"/>
      <c r="G669" s="486"/>
      <c r="H669" s="486"/>
      <c r="I669" s="486"/>
      <c r="J669" s="486"/>
      <c r="K669" s="486"/>
      <c r="L669" s="486"/>
      <c r="M669" s="486"/>
      <c r="N669" s="486"/>
      <c r="O669" s="486"/>
      <c r="P669" s="486"/>
      <c r="Q669" s="486"/>
      <c r="R669" s="486"/>
      <c r="S669" s="486"/>
      <c r="T669" s="486"/>
      <c r="U669" s="486"/>
      <c r="V669" s="486"/>
      <c r="W669" s="486"/>
      <c r="X669" s="486"/>
      <c r="Y669" s="486"/>
      <c r="Z669" s="486"/>
      <c r="AA669" s="486"/>
      <c r="AB669" s="486"/>
      <c r="AC669" s="486"/>
    </row>
    <row r="670" spans="1:29" ht="15" customHeight="1">
      <c r="A670" s="486"/>
      <c r="B670" s="486"/>
      <c r="C670" s="486"/>
      <c r="D670" s="486"/>
      <c r="E670" s="1673"/>
      <c r="F670" s="486"/>
      <c r="G670" s="486"/>
      <c r="H670" s="486"/>
      <c r="I670" s="486"/>
      <c r="J670" s="486"/>
      <c r="K670" s="486"/>
      <c r="L670" s="486"/>
      <c r="M670" s="486"/>
      <c r="N670" s="486"/>
      <c r="O670" s="486"/>
      <c r="P670" s="486"/>
      <c r="Q670" s="486"/>
      <c r="R670" s="486"/>
      <c r="S670" s="486"/>
      <c r="T670" s="486"/>
      <c r="U670" s="486"/>
      <c r="V670" s="486"/>
      <c r="W670" s="486"/>
      <c r="X670" s="486"/>
      <c r="Y670" s="486"/>
      <c r="Z670" s="486"/>
      <c r="AA670" s="486"/>
      <c r="AB670" s="486"/>
      <c r="AC670" s="486"/>
    </row>
    <row r="671" spans="1:29" ht="15" customHeight="1">
      <c r="A671" s="486"/>
      <c r="B671" s="486"/>
      <c r="C671" s="486"/>
      <c r="D671" s="486"/>
      <c r="E671" s="1673"/>
      <c r="F671" s="486"/>
      <c r="G671" s="486"/>
      <c r="H671" s="486"/>
      <c r="I671" s="486"/>
      <c r="J671" s="486"/>
      <c r="K671" s="486"/>
      <c r="L671" s="486"/>
      <c r="M671" s="486"/>
      <c r="N671" s="486"/>
      <c r="O671" s="486"/>
      <c r="P671" s="486"/>
      <c r="Q671" s="486"/>
      <c r="R671" s="486"/>
      <c r="S671" s="486"/>
      <c r="T671" s="486"/>
      <c r="U671" s="486"/>
      <c r="V671" s="486"/>
      <c r="W671" s="486"/>
      <c r="X671" s="486"/>
      <c r="Y671" s="486"/>
      <c r="Z671" s="486"/>
      <c r="AA671" s="486"/>
      <c r="AB671" s="486"/>
      <c r="AC671" s="486"/>
    </row>
    <row r="672" spans="1:29" ht="15" customHeight="1">
      <c r="A672" s="486"/>
      <c r="B672" s="486"/>
      <c r="C672" s="486"/>
      <c r="D672" s="486"/>
      <c r="E672" s="1673"/>
      <c r="F672" s="486"/>
      <c r="G672" s="486"/>
      <c r="H672" s="486"/>
      <c r="I672" s="486"/>
      <c r="J672" s="486"/>
      <c r="K672" s="486"/>
      <c r="L672" s="486"/>
      <c r="M672" s="486"/>
      <c r="N672" s="486"/>
      <c r="O672" s="486"/>
      <c r="P672" s="486"/>
      <c r="Q672" s="486"/>
      <c r="R672" s="486"/>
      <c r="S672" s="486"/>
      <c r="T672" s="486"/>
      <c r="U672" s="486"/>
      <c r="V672" s="486"/>
      <c r="W672" s="486"/>
      <c r="X672" s="486"/>
      <c r="Y672" s="486"/>
      <c r="Z672" s="486"/>
      <c r="AA672" s="486"/>
      <c r="AB672" s="486"/>
      <c r="AC672" s="486"/>
    </row>
    <row r="673" spans="1:29" ht="15" customHeight="1">
      <c r="A673" s="486"/>
      <c r="B673" s="486"/>
      <c r="C673" s="486"/>
      <c r="D673" s="486"/>
      <c r="E673" s="1673"/>
      <c r="F673" s="486"/>
      <c r="G673" s="486"/>
      <c r="H673" s="486"/>
      <c r="I673" s="486"/>
      <c r="J673" s="486"/>
      <c r="K673" s="486"/>
      <c r="L673" s="486"/>
      <c r="M673" s="486"/>
      <c r="N673" s="486"/>
      <c r="O673" s="486"/>
      <c r="P673" s="486"/>
      <c r="Q673" s="486"/>
      <c r="R673" s="486"/>
      <c r="S673" s="486"/>
      <c r="T673" s="486"/>
      <c r="U673" s="486"/>
      <c r="V673" s="486"/>
      <c r="W673" s="486"/>
      <c r="X673" s="486"/>
      <c r="Y673" s="486"/>
      <c r="Z673" s="486"/>
      <c r="AA673" s="486"/>
      <c r="AB673" s="486"/>
      <c r="AC673" s="486"/>
    </row>
    <row r="674" spans="1:29" ht="15" customHeight="1">
      <c r="A674" s="486"/>
      <c r="B674" s="486"/>
      <c r="C674" s="486"/>
      <c r="D674" s="486"/>
      <c r="E674" s="1673"/>
      <c r="F674" s="486"/>
      <c r="G674" s="486"/>
      <c r="H674" s="486"/>
      <c r="I674" s="486"/>
      <c r="J674" s="486"/>
      <c r="K674" s="486"/>
      <c r="L674" s="486"/>
      <c r="M674" s="486"/>
      <c r="N674" s="486"/>
      <c r="O674" s="486"/>
      <c r="P674" s="486"/>
      <c r="Q674" s="486"/>
      <c r="R674" s="486"/>
      <c r="S674" s="486"/>
      <c r="T674" s="486"/>
      <c r="U674" s="486"/>
      <c r="V674" s="486"/>
      <c r="W674" s="486"/>
      <c r="X674" s="486"/>
      <c r="Y674" s="486"/>
      <c r="Z674" s="486"/>
      <c r="AA674" s="486"/>
      <c r="AB674" s="486"/>
      <c r="AC674" s="486"/>
    </row>
    <row r="675" spans="1:29" ht="15" customHeight="1">
      <c r="A675" s="486"/>
      <c r="B675" s="486"/>
      <c r="C675" s="486"/>
      <c r="D675" s="486"/>
      <c r="E675" s="1673"/>
      <c r="F675" s="486"/>
      <c r="G675" s="486"/>
      <c r="H675" s="486"/>
      <c r="I675" s="486"/>
      <c r="J675" s="486"/>
      <c r="K675" s="486"/>
      <c r="L675" s="486"/>
      <c r="M675" s="486"/>
      <c r="N675" s="486"/>
      <c r="O675" s="486"/>
      <c r="P675" s="486"/>
      <c r="Q675" s="486"/>
      <c r="R675" s="486"/>
      <c r="S675" s="486"/>
      <c r="T675" s="486"/>
      <c r="U675" s="486"/>
      <c r="V675" s="486"/>
      <c r="W675" s="486"/>
      <c r="X675" s="486"/>
      <c r="Y675" s="486"/>
      <c r="Z675" s="486"/>
      <c r="AA675" s="486"/>
      <c r="AB675" s="486"/>
      <c r="AC675" s="486"/>
    </row>
    <row r="676" spans="1:29" ht="15" customHeight="1">
      <c r="A676" s="486"/>
      <c r="B676" s="486"/>
      <c r="C676" s="486"/>
      <c r="D676" s="486"/>
      <c r="E676" s="1673"/>
      <c r="F676" s="486"/>
      <c r="G676" s="486"/>
      <c r="H676" s="486"/>
      <c r="I676" s="486"/>
      <c r="J676" s="486"/>
      <c r="K676" s="486"/>
      <c r="L676" s="486"/>
      <c r="M676" s="486"/>
      <c r="N676" s="486"/>
      <c r="O676" s="486"/>
      <c r="P676" s="486"/>
      <c r="Q676" s="486"/>
      <c r="R676" s="486"/>
      <c r="S676" s="486"/>
      <c r="T676" s="486"/>
      <c r="U676" s="486"/>
      <c r="V676" s="486"/>
      <c r="W676" s="486"/>
      <c r="X676" s="486"/>
      <c r="Y676" s="486"/>
      <c r="Z676" s="486"/>
      <c r="AA676" s="486"/>
      <c r="AB676" s="486"/>
      <c r="AC676" s="486"/>
    </row>
    <row r="677" spans="1:29" ht="15" customHeight="1">
      <c r="A677" s="486"/>
      <c r="B677" s="486"/>
      <c r="C677" s="486"/>
      <c r="D677" s="486"/>
      <c r="E677" s="1673"/>
      <c r="F677" s="486"/>
      <c r="G677" s="486"/>
      <c r="H677" s="486"/>
      <c r="I677" s="486"/>
      <c r="J677" s="486"/>
      <c r="K677" s="486"/>
      <c r="L677" s="486"/>
      <c r="M677" s="486"/>
      <c r="N677" s="486"/>
      <c r="O677" s="486"/>
      <c r="P677" s="486"/>
      <c r="Q677" s="486"/>
      <c r="R677" s="486"/>
      <c r="S677" s="486"/>
      <c r="T677" s="486"/>
      <c r="U677" s="486"/>
      <c r="V677" s="486"/>
      <c r="W677" s="486"/>
      <c r="X677" s="486"/>
      <c r="Y677" s="486"/>
      <c r="Z677" s="486"/>
      <c r="AA677" s="486"/>
      <c r="AB677" s="486"/>
      <c r="AC677" s="486"/>
    </row>
    <row r="678" spans="1:29" ht="15" customHeight="1">
      <c r="A678" s="486"/>
      <c r="B678" s="486"/>
      <c r="C678" s="486"/>
      <c r="D678" s="486"/>
      <c r="E678" s="1673"/>
      <c r="F678" s="486"/>
      <c r="G678" s="486"/>
      <c r="H678" s="486"/>
      <c r="I678" s="486"/>
      <c r="J678" s="486"/>
      <c r="K678" s="486"/>
      <c r="L678" s="486"/>
      <c r="M678" s="486"/>
      <c r="N678" s="486"/>
      <c r="O678" s="486"/>
      <c r="P678" s="486"/>
      <c r="Q678" s="486"/>
      <c r="R678" s="486"/>
      <c r="S678" s="486"/>
      <c r="T678" s="486"/>
      <c r="U678" s="486"/>
      <c r="V678" s="486"/>
      <c r="W678" s="486"/>
      <c r="X678" s="486"/>
      <c r="Y678" s="486"/>
      <c r="Z678" s="486"/>
      <c r="AA678" s="486"/>
      <c r="AB678" s="486"/>
      <c r="AC678" s="486"/>
    </row>
    <row r="679" spans="1:29" ht="15" customHeight="1">
      <c r="A679" s="486"/>
      <c r="B679" s="486"/>
      <c r="C679" s="486"/>
      <c r="D679" s="486"/>
      <c r="E679" s="1673"/>
      <c r="F679" s="486"/>
      <c r="G679" s="486"/>
      <c r="H679" s="486"/>
      <c r="I679" s="486"/>
      <c r="J679" s="486"/>
      <c r="K679" s="486"/>
      <c r="L679" s="486"/>
      <c r="M679" s="486"/>
      <c r="N679" s="486"/>
      <c r="O679" s="486"/>
      <c r="P679" s="486"/>
      <c r="Q679" s="486"/>
      <c r="R679" s="486"/>
      <c r="S679" s="486"/>
      <c r="T679" s="486"/>
      <c r="U679" s="486"/>
      <c r="V679" s="486"/>
      <c r="W679" s="486"/>
      <c r="X679" s="486"/>
      <c r="Y679" s="486"/>
      <c r="Z679" s="486"/>
      <c r="AA679" s="486"/>
      <c r="AB679" s="486"/>
      <c r="AC679" s="486"/>
    </row>
    <row r="680" spans="1:29" ht="15" customHeight="1">
      <c r="A680" s="486"/>
      <c r="B680" s="486"/>
      <c r="C680" s="486"/>
      <c r="D680" s="486"/>
      <c r="E680" s="1673"/>
      <c r="F680" s="486"/>
      <c r="G680" s="486"/>
      <c r="H680" s="486"/>
      <c r="I680" s="486"/>
      <c r="J680" s="486"/>
      <c r="K680" s="486"/>
      <c r="L680" s="486"/>
      <c r="M680" s="486"/>
      <c r="N680" s="486"/>
      <c r="O680" s="486"/>
      <c r="P680" s="486"/>
      <c r="Q680" s="486"/>
      <c r="R680" s="486"/>
      <c r="S680" s="486"/>
      <c r="T680" s="486"/>
      <c r="U680" s="486"/>
      <c r="V680" s="486"/>
      <c r="W680" s="486"/>
      <c r="X680" s="486"/>
      <c r="Y680" s="486"/>
      <c r="Z680" s="486"/>
      <c r="AA680" s="486"/>
      <c r="AB680" s="486"/>
      <c r="AC680" s="486"/>
    </row>
    <row r="681" spans="1:29" ht="15" customHeight="1">
      <c r="A681" s="486"/>
      <c r="B681" s="486"/>
      <c r="C681" s="486"/>
      <c r="D681" s="486"/>
      <c r="E681" s="1673"/>
      <c r="F681" s="486"/>
      <c r="G681" s="486"/>
      <c r="H681" s="486"/>
      <c r="I681" s="486"/>
      <c r="J681" s="486"/>
      <c r="K681" s="486"/>
      <c r="L681" s="486"/>
      <c r="M681" s="486"/>
      <c r="N681" s="486"/>
      <c r="O681" s="486"/>
      <c r="P681" s="486"/>
      <c r="Q681" s="486"/>
      <c r="R681" s="486"/>
      <c r="S681" s="486"/>
      <c r="T681" s="486"/>
      <c r="U681" s="486"/>
      <c r="V681" s="486"/>
      <c r="W681" s="486"/>
      <c r="X681" s="486"/>
      <c r="Y681" s="486"/>
      <c r="Z681" s="486"/>
      <c r="AA681" s="486"/>
      <c r="AB681" s="486"/>
      <c r="AC681" s="486"/>
    </row>
    <row r="682" spans="1:29" ht="15" customHeight="1">
      <c r="A682" s="486"/>
      <c r="B682" s="486"/>
      <c r="C682" s="486"/>
      <c r="D682" s="486"/>
      <c r="E682" s="1673"/>
      <c r="F682" s="486"/>
      <c r="G682" s="486"/>
      <c r="H682" s="486"/>
      <c r="I682" s="486"/>
      <c r="J682" s="486"/>
      <c r="K682" s="486"/>
      <c r="L682" s="486"/>
      <c r="M682" s="486"/>
      <c r="N682" s="486"/>
      <c r="O682" s="486"/>
      <c r="P682" s="486"/>
      <c r="Q682" s="486"/>
      <c r="R682" s="486"/>
      <c r="S682" s="486"/>
      <c r="T682" s="486"/>
      <c r="U682" s="486"/>
      <c r="V682" s="486"/>
      <c r="W682" s="486"/>
      <c r="X682" s="486"/>
      <c r="Y682" s="486"/>
      <c r="Z682" s="486"/>
      <c r="AA682" s="486"/>
      <c r="AB682" s="486"/>
      <c r="AC682" s="486"/>
    </row>
    <row r="683" spans="1:29" ht="15" customHeight="1">
      <c r="A683" s="486"/>
      <c r="B683" s="486"/>
      <c r="C683" s="486"/>
      <c r="D683" s="486"/>
      <c r="E683" s="1673"/>
      <c r="F683" s="486"/>
      <c r="G683" s="486"/>
      <c r="H683" s="486"/>
      <c r="I683" s="486"/>
      <c r="J683" s="486"/>
      <c r="K683" s="486"/>
      <c r="L683" s="486"/>
      <c r="M683" s="486"/>
      <c r="N683" s="486"/>
      <c r="O683" s="486"/>
      <c r="P683" s="486"/>
      <c r="Q683" s="486"/>
      <c r="R683" s="486"/>
      <c r="S683" s="486"/>
      <c r="T683" s="486"/>
      <c r="U683" s="486"/>
      <c r="V683" s="486"/>
      <c r="W683" s="486"/>
      <c r="X683" s="486"/>
      <c r="Y683" s="486"/>
      <c r="Z683" s="486"/>
      <c r="AA683" s="486"/>
      <c r="AB683" s="486"/>
      <c r="AC683" s="486"/>
    </row>
    <row r="684" spans="1:29" ht="15" customHeight="1">
      <c r="A684" s="486"/>
      <c r="B684" s="486"/>
      <c r="C684" s="486"/>
      <c r="D684" s="486"/>
      <c r="E684" s="1673"/>
      <c r="F684" s="486"/>
      <c r="G684" s="486"/>
      <c r="H684" s="486"/>
      <c r="I684" s="486"/>
      <c r="J684" s="486"/>
      <c r="K684" s="486"/>
      <c r="L684" s="486"/>
      <c r="M684" s="486"/>
      <c r="N684" s="486"/>
      <c r="O684" s="486"/>
      <c r="P684" s="486"/>
      <c r="Q684" s="486"/>
      <c r="R684" s="486"/>
      <c r="S684" s="486"/>
      <c r="T684" s="486"/>
      <c r="U684" s="486"/>
      <c r="V684" s="486"/>
      <c r="W684" s="486"/>
      <c r="X684" s="486"/>
      <c r="Y684" s="486"/>
      <c r="Z684" s="486"/>
      <c r="AA684" s="486"/>
      <c r="AB684" s="486"/>
      <c r="AC684" s="486"/>
    </row>
    <row r="685" spans="1:29" ht="15" customHeight="1">
      <c r="A685" s="486"/>
      <c r="B685" s="486"/>
      <c r="C685" s="486"/>
      <c r="D685" s="486"/>
      <c r="E685" s="1673"/>
      <c r="F685" s="486"/>
      <c r="G685" s="486"/>
      <c r="H685" s="486"/>
      <c r="I685" s="486"/>
      <c r="J685" s="486"/>
      <c r="K685" s="486"/>
      <c r="L685" s="486"/>
      <c r="M685" s="486"/>
      <c r="N685" s="486"/>
      <c r="O685" s="486"/>
      <c r="P685" s="486"/>
      <c r="Q685" s="486"/>
      <c r="R685" s="486"/>
      <c r="S685" s="486"/>
      <c r="T685" s="486"/>
      <c r="U685" s="486"/>
      <c r="V685" s="486"/>
      <c r="W685" s="486"/>
      <c r="X685" s="486"/>
      <c r="Y685" s="486"/>
      <c r="Z685" s="486"/>
      <c r="AA685" s="486"/>
      <c r="AB685" s="486"/>
      <c r="AC685" s="486"/>
    </row>
    <row r="686" spans="1:29" ht="15" customHeight="1">
      <c r="A686" s="486"/>
      <c r="B686" s="486"/>
      <c r="C686" s="486"/>
      <c r="D686" s="486"/>
      <c r="E686" s="1673"/>
      <c r="F686" s="486"/>
      <c r="G686" s="486"/>
      <c r="H686" s="486"/>
      <c r="I686" s="486"/>
      <c r="J686" s="486"/>
      <c r="K686" s="486"/>
      <c r="L686" s="486"/>
      <c r="M686" s="486"/>
      <c r="N686" s="486"/>
      <c r="O686" s="486"/>
      <c r="P686" s="486"/>
      <c r="Q686" s="486"/>
      <c r="R686" s="486"/>
      <c r="S686" s="486"/>
      <c r="T686" s="486"/>
      <c r="U686" s="486"/>
      <c r="V686" s="486"/>
      <c r="W686" s="486"/>
      <c r="X686" s="486"/>
      <c r="Y686" s="486"/>
      <c r="Z686" s="486"/>
      <c r="AA686" s="486"/>
      <c r="AB686" s="486"/>
      <c r="AC686" s="486"/>
    </row>
    <row r="687" spans="1:29" ht="15" customHeight="1">
      <c r="A687" s="486"/>
      <c r="B687" s="486"/>
      <c r="C687" s="486"/>
      <c r="D687" s="486"/>
      <c r="E687" s="1673"/>
      <c r="F687" s="486"/>
      <c r="G687" s="486"/>
      <c r="H687" s="486"/>
      <c r="I687" s="486"/>
      <c r="J687" s="486"/>
      <c r="K687" s="486"/>
      <c r="L687" s="486"/>
      <c r="M687" s="486"/>
      <c r="N687" s="486"/>
      <c r="O687" s="486"/>
      <c r="P687" s="486"/>
      <c r="Q687" s="486"/>
      <c r="R687" s="486"/>
      <c r="S687" s="486"/>
      <c r="T687" s="486"/>
      <c r="U687" s="486"/>
      <c r="V687" s="486"/>
      <c r="W687" s="486"/>
      <c r="X687" s="486"/>
      <c r="Y687" s="486"/>
      <c r="Z687" s="486"/>
      <c r="AA687" s="486"/>
      <c r="AB687" s="486"/>
      <c r="AC687" s="486"/>
    </row>
    <row r="688" spans="1:29" ht="15" customHeight="1">
      <c r="A688" s="486"/>
      <c r="B688" s="486"/>
      <c r="C688" s="486"/>
      <c r="D688" s="486"/>
      <c r="E688" s="1673"/>
      <c r="F688" s="486"/>
      <c r="G688" s="486"/>
      <c r="H688" s="486"/>
      <c r="I688" s="486"/>
      <c r="J688" s="486"/>
      <c r="K688" s="486"/>
      <c r="L688" s="486"/>
      <c r="M688" s="486"/>
      <c r="N688" s="486"/>
      <c r="O688" s="486"/>
      <c r="P688" s="486"/>
      <c r="Q688" s="486"/>
      <c r="R688" s="486"/>
      <c r="S688" s="486"/>
      <c r="T688" s="486"/>
      <c r="U688" s="486"/>
      <c r="V688" s="486"/>
      <c r="W688" s="486"/>
      <c r="X688" s="486"/>
      <c r="Y688" s="486"/>
      <c r="Z688" s="486"/>
      <c r="AA688" s="486"/>
      <c r="AB688" s="486"/>
      <c r="AC688" s="486"/>
    </row>
    <row r="689" spans="1:29" ht="15" customHeight="1">
      <c r="A689" s="486"/>
      <c r="B689" s="486"/>
      <c r="C689" s="486"/>
      <c r="D689" s="486"/>
      <c r="E689" s="1673"/>
      <c r="F689" s="486"/>
      <c r="G689" s="486"/>
      <c r="H689" s="486"/>
      <c r="I689" s="486"/>
      <c r="J689" s="486"/>
      <c r="K689" s="486"/>
      <c r="L689" s="486"/>
      <c r="M689" s="486"/>
      <c r="N689" s="486"/>
      <c r="O689" s="486"/>
      <c r="P689" s="486"/>
      <c r="Q689" s="486"/>
      <c r="R689" s="486"/>
      <c r="S689" s="486"/>
      <c r="T689" s="486"/>
      <c r="U689" s="486"/>
      <c r="V689" s="486"/>
      <c r="W689" s="486"/>
      <c r="X689" s="486"/>
      <c r="Y689" s="486"/>
      <c r="Z689" s="486"/>
      <c r="AA689" s="486"/>
      <c r="AB689" s="486"/>
      <c r="AC689" s="486"/>
    </row>
    <row r="690" spans="1:29" ht="15" customHeight="1">
      <c r="A690" s="486"/>
      <c r="B690" s="486"/>
      <c r="C690" s="486"/>
      <c r="D690" s="486"/>
      <c r="E690" s="1673"/>
      <c r="F690" s="486"/>
      <c r="G690" s="486"/>
      <c r="H690" s="486"/>
      <c r="I690" s="486"/>
      <c r="J690" s="486"/>
      <c r="K690" s="486"/>
      <c r="L690" s="486"/>
      <c r="M690" s="486"/>
      <c r="N690" s="486"/>
      <c r="O690" s="486"/>
      <c r="P690" s="486"/>
      <c r="Q690" s="486"/>
      <c r="R690" s="486"/>
      <c r="S690" s="486"/>
      <c r="T690" s="486"/>
      <c r="U690" s="486"/>
      <c r="V690" s="486"/>
      <c r="W690" s="486"/>
      <c r="X690" s="486"/>
      <c r="Y690" s="486"/>
      <c r="Z690" s="486"/>
      <c r="AA690" s="486"/>
      <c r="AB690" s="486"/>
      <c r="AC690" s="486"/>
    </row>
    <row r="691" spans="1:29" ht="15" customHeight="1">
      <c r="A691" s="486"/>
      <c r="B691" s="486"/>
      <c r="C691" s="486"/>
      <c r="D691" s="486"/>
      <c r="E691" s="1673"/>
      <c r="F691" s="486"/>
      <c r="G691" s="486"/>
      <c r="H691" s="486"/>
      <c r="I691" s="486"/>
      <c r="J691" s="486"/>
      <c r="K691" s="486"/>
      <c r="L691" s="486"/>
      <c r="M691" s="486"/>
      <c r="N691" s="486"/>
      <c r="O691" s="486"/>
      <c r="P691" s="486"/>
      <c r="Q691" s="486"/>
      <c r="R691" s="486"/>
      <c r="S691" s="486"/>
      <c r="T691" s="486"/>
      <c r="U691" s="486"/>
      <c r="V691" s="486"/>
      <c r="W691" s="486"/>
      <c r="X691" s="486"/>
      <c r="Y691" s="486"/>
      <c r="Z691" s="486"/>
      <c r="AA691" s="486"/>
      <c r="AB691" s="486"/>
      <c r="AC691" s="486"/>
    </row>
    <row r="692" spans="1:29" ht="15" customHeight="1">
      <c r="A692" s="486"/>
      <c r="B692" s="486"/>
      <c r="C692" s="486"/>
      <c r="D692" s="486"/>
      <c r="E692" s="1673"/>
      <c r="F692" s="486"/>
      <c r="G692" s="486"/>
      <c r="H692" s="486"/>
      <c r="I692" s="486"/>
      <c r="J692" s="486"/>
      <c r="K692" s="486"/>
      <c r="L692" s="486"/>
      <c r="M692" s="486"/>
      <c r="N692" s="486"/>
      <c r="O692" s="486"/>
      <c r="P692" s="486"/>
      <c r="Q692" s="486"/>
      <c r="R692" s="486"/>
      <c r="S692" s="486"/>
      <c r="T692" s="486"/>
      <c r="U692" s="486"/>
      <c r="V692" s="486"/>
      <c r="W692" s="486"/>
      <c r="X692" s="486"/>
      <c r="Y692" s="486"/>
      <c r="Z692" s="486"/>
      <c r="AA692" s="486"/>
      <c r="AB692" s="486"/>
      <c r="AC692" s="486"/>
    </row>
    <row r="693" spans="1:29" ht="15" customHeight="1">
      <c r="A693" s="486"/>
      <c r="B693" s="486"/>
      <c r="C693" s="486"/>
      <c r="D693" s="486"/>
      <c r="E693" s="1673"/>
      <c r="F693" s="486"/>
      <c r="G693" s="486"/>
      <c r="H693" s="486"/>
      <c r="I693" s="486"/>
      <c r="J693" s="486"/>
      <c r="K693" s="486"/>
      <c r="L693" s="486"/>
      <c r="M693" s="486"/>
      <c r="N693" s="486"/>
      <c r="O693" s="486"/>
      <c r="P693" s="486"/>
      <c r="Q693" s="486"/>
      <c r="R693" s="486"/>
      <c r="S693" s="486"/>
      <c r="T693" s="486"/>
      <c r="U693" s="486"/>
      <c r="V693" s="486"/>
      <c r="W693" s="486"/>
      <c r="X693" s="486"/>
      <c r="Y693" s="486"/>
      <c r="Z693" s="486"/>
      <c r="AA693" s="486"/>
      <c r="AB693" s="486"/>
      <c r="AC693" s="486"/>
    </row>
    <row r="694" spans="1:29" ht="15" customHeight="1">
      <c r="A694" s="486"/>
      <c r="B694" s="486"/>
      <c r="C694" s="486"/>
      <c r="D694" s="486"/>
      <c r="E694" s="1673"/>
      <c r="F694" s="486"/>
      <c r="G694" s="486"/>
      <c r="H694" s="486"/>
      <c r="I694" s="486"/>
      <c r="J694" s="486"/>
      <c r="K694" s="486"/>
      <c r="L694" s="486"/>
      <c r="M694" s="486"/>
      <c r="N694" s="486"/>
      <c r="O694" s="486"/>
      <c r="P694" s="486"/>
      <c r="Q694" s="486"/>
      <c r="R694" s="486"/>
      <c r="S694" s="486"/>
      <c r="T694" s="486"/>
      <c r="U694" s="486"/>
      <c r="V694" s="486"/>
      <c r="W694" s="486"/>
      <c r="X694" s="486"/>
      <c r="Y694" s="486"/>
      <c r="Z694" s="486"/>
      <c r="AA694" s="486"/>
      <c r="AB694" s="486"/>
      <c r="AC694" s="486"/>
    </row>
    <row r="695" spans="1:29" ht="15" customHeight="1">
      <c r="A695" s="486"/>
      <c r="B695" s="486"/>
      <c r="C695" s="486"/>
      <c r="D695" s="486"/>
      <c r="E695" s="1673"/>
      <c r="F695" s="486"/>
      <c r="G695" s="486"/>
      <c r="H695" s="486"/>
      <c r="I695" s="486"/>
      <c r="J695" s="486"/>
      <c r="K695" s="486"/>
      <c r="L695" s="486"/>
      <c r="M695" s="486"/>
      <c r="N695" s="486"/>
      <c r="O695" s="486"/>
      <c r="P695" s="486"/>
      <c r="Q695" s="486"/>
      <c r="R695" s="486"/>
      <c r="S695" s="486"/>
      <c r="T695" s="486"/>
      <c r="U695" s="486"/>
      <c r="V695" s="486"/>
      <c r="W695" s="486"/>
      <c r="X695" s="486"/>
      <c r="Y695" s="486"/>
      <c r="Z695" s="486"/>
      <c r="AA695" s="486"/>
      <c r="AB695" s="486"/>
      <c r="AC695" s="486"/>
    </row>
    <row r="696" spans="1:29" ht="15" customHeight="1">
      <c r="A696" s="486"/>
      <c r="B696" s="486"/>
      <c r="C696" s="486"/>
      <c r="D696" s="486"/>
      <c r="E696" s="1673"/>
      <c r="F696" s="486"/>
      <c r="G696" s="486"/>
      <c r="H696" s="486"/>
      <c r="I696" s="486"/>
      <c r="J696" s="486"/>
      <c r="K696" s="486"/>
      <c r="L696" s="486"/>
      <c r="M696" s="486"/>
      <c r="N696" s="486"/>
      <c r="O696" s="486"/>
      <c r="P696" s="486"/>
      <c r="Q696" s="486"/>
      <c r="R696" s="486"/>
      <c r="S696" s="486"/>
      <c r="T696" s="486"/>
      <c r="U696" s="486"/>
      <c r="V696" s="486"/>
      <c r="W696" s="486"/>
      <c r="X696" s="486"/>
      <c r="Y696" s="486"/>
      <c r="Z696" s="486"/>
      <c r="AA696" s="486"/>
      <c r="AB696" s="486"/>
      <c r="AC696" s="486"/>
    </row>
    <row r="697" spans="1:29" ht="15" customHeight="1">
      <c r="A697" s="486"/>
      <c r="B697" s="486"/>
      <c r="C697" s="486"/>
      <c r="D697" s="486"/>
      <c r="E697" s="1673"/>
      <c r="F697" s="486"/>
      <c r="G697" s="486"/>
      <c r="H697" s="486"/>
      <c r="I697" s="486"/>
      <c r="J697" s="486"/>
      <c r="K697" s="486"/>
      <c r="L697" s="486"/>
      <c r="M697" s="486"/>
      <c r="N697" s="486"/>
      <c r="O697" s="486"/>
      <c r="P697" s="486"/>
      <c r="Q697" s="486"/>
      <c r="R697" s="486"/>
      <c r="S697" s="486"/>
      <c r="T697" s="486"/>
      <c r="U697" s="486"/>
      <c r="V697" s="486"/>
      <c r="W697" s="486"/>
      <c r="X697" s="486"/>
      <c r="Y697" s="486"/>
      <c r="Z697" s="486"/>
      <c r="AA697" s="486"/>
      <c r="AB697" s="486"/>
      <c r="AC697" s="486"/>
    </row>
    <row r="698" spans="1:29" ht="15" customHeight="1">
      <c r="A698" s="486"/>
      <c r="B698" s="486"/>
      <c r="C698" s="486"/>
      <c r="D698" s="486"/>
      <c r="E698" s="1673"/>
      <c r="F698" s="486"/>
      <c r="G698" s="486"/>
      <c r="H698" s="486"/>
      <c r="I698" s="486"/>
      <c r="J698" s="486"/>
      <c r="K698" s="486"/>
      <c r="L698" s="486"/>
      <c r="M698" s="486"/>
      <c r="N698" s="486"/>
      <c r="O698" s="486"/>
      <c r="P698" s="486"/>
      <c r="Q698" s="486"/>
      <c r="R698" s="486"/>
      <c r="S698" s="486"/>
      <c r="T698" s="486"/>
      <c r="U698" s="486"/>
      <c r="V698" s="486"/>
      <c r="W698" s="486"/>
      <c r="X698" s="486"/>
      <c r="Y698" s="486"/>
      <c r="Z698" s="486"/>
      <c r="AA698" s="486"/>
      <c r="AB698" s="486"/>
      <c r="AC698" s="486"/>
    </row>
    <row r="699" spans="1:29" ht="15" customHeight="1">
      <c r="A699" s="486"/>
      <c r="B699" s="486"/>
      <c r="C699" s="486"/>
      <c r="D699" s="486"/>
      <c r="E699" s="1673"/>
      <c r="F699" s="486"/>
      <c r="G699" s="486"/>
      <c r="H699" s="486"/>
      <c r="I699" s="486"/>
      <c r="J699" s="486"/>
      <c r="K699" s="486"/>
      <c r="L699" s="486"/>
      <c r="M699" s="486"/>
      <c r="N699" s="486"/>
      <c r="O699" s="486"/>
      <c r="P699" s="486"/>
      <c r="Q699" s="486"/>
      <c r="R699" s="486"/>
      <c r="S699" s="486"/>
      <c r="T699" s="486"/>
      <c r="U699" s="486"/>
      <c r="V699" s="486"/>
      <c r="W699" s="486"/>
      <c r="X699" s="486"/>
      <c r="Y699" s="486"/>
      <c r="Z699" s="486"/>
      <c r="AA699" s="486"/>
      <c r="AB699" s="486"/>
      <c r="AC699" s="486"/>
    </row>
    <row r="700" spans="1:29" ht="15" customHeight="1">
      <c r="A700" s="486"/>
      <c r="B700" s="486"/>
      <c r="C700" s="486"/>
      <c r="D700" s="486"/>
      <c r="E700" s="1673"/>
      <c r="F700" s="486"/>
      <c r="G700" s="486"/>
      <c r="H700" s="486"/>
      <c r="I700" s="486"/>
      <c r="J700" s="486"/>
      <c r="K700" s="486"/>
      <c r="L700" s="486"/>
      <c r="M700" s="486"/>
      <c r="N700" s="486"/>
      <c r="O700" s="486"/>
      <c r="P700" s="486"/>
      <c r="Q700" s="486"/>
      <c r="R700" s="486"/>
      <c r="S700" s="486"/>
      <c r="T700" s="486"/>
      <c r="U700" s="486"/>
      <c r="V700" s="486"/>
      <c r="W700" s="486"/>
      <c r="X700" s="486"/>
      <c r="Y700" s="486"/>
      <c r="Z700" s="486"/>
      <c r="AA700" s="486"/>
      <c r="AB700" s="486"/>
      <c r="AC700" s="486"/>
    </row>
    <row r="701" spans="1:29" ht="15" customHeight="1">
      <c r="A701" s="486"/>
      <c r="B701" s="486"/>
      <c r="C701" s="486"/>
      <c r="D701" s="486"/>
      <c r="E701" s="1673"/>
      <c r="F701" s="486"/>
      <c r="G701" s="486"/>
      <c r="H701" s="486"/>
      <c r="I701" s="486"/>
      <c r="J701" s="486"/>
      <c r="K701" s="486"/>
      <c r="L701" s="486"/>
      <c r="M701" s="486"/>
      <c r="N701" s="486"/>
      <c r="O701" s="486"/>
      <c r="P701" s="486"/>
      <c r="Q701" s="486"/>
      <c r="R701" s="486"/>
      <c r="S701" s="486"/>
      <c r="T701" s="486"/>
      <c r="U701" s="486"/>
      <c r="V701" s="486"/>
      <c r="W701" s="486"/>
      <c r="X701" s="486"/>
      <c r="Y701" s="486"/>
      <c r="Z701" s="486"/>
      <c r="AA701" s="486"/>
      <c r="AB701" s="486"/>
      <c r="AC701" s="486"/>
    </row>
    <row r="702" spans="1:29" ht="15" customHeight="1">
      <c r="A702" s="486"/>
      <c r="B702" s="486"/>
      <c r="C702" s="486"/>
      <c r="D702" s="486"/>
      <c r="E702" s="1673"/>
      <c r="F702" s="486"/>
      <c r="G702" s="486"/>
      <c r="H702" s="486"/>
      <c r="I702" s="486"/>
      <c r="J702" s="486"/>
      <c r="K702" s="486"/>
      <c r="L702" s="486"/>
      <c r="M702" s="486"/>
      <c r="N702" s="486"/>
      <c r="O702" s="486"/>
      <c r="P702" s="486"/>
      <c r="Q702" s="486"/>
      <c r="R702" s="486"/>
      <c r="S702" s="486"/>
      <c r="T702" s="486"/>
      <c r="U702" s="486"/>
      <c r="V702" s="486"/>
      <c r="W702" s="486"/>
      <c r="X702" s="486"/>
      <c r="Y702" s="486"/>
      <c r="Z702" s="486"/>
      <c r="AA702" s="486"/>
      <c r="AB702" s="486"/>
      <c r="AC702" s="486"/>
    </row>
    <row r="703" spans="1:29" ht="15" customHeight="1">
      <c r="A703" s="486"/>
      <c r="B703" s="486"/>
      <c r="C703" s="486"/>
      <c r="D703" s="486"/>
      <c r="E703" s="1673"/>
      <c r="F703" s="486"/>
      <c r="G703" s="486"/>
      <c r="H703" s="486"/>
      <c r="I703" s="486"/>
      <c r="J703" s="486"/>
      <c r="K703" s="486"/>
      <c r="L703" s="486"/>
      <c r="M703" s="486"/>
      <c r="N703" s="486"/>
      <c r="O703" s="486"/>
      <c r="P703" s="486"/>
      <c r="Q703" s="486"/>
      <c r="R703" s="486"/>
      <c r="S703" s="486"/>
      <c r="T703" s="486"/>
      <c r="U703" s="486"/>
      <c r="V703" s="486"/>
      <c r="W703" s="486"/>
      <c r="X703" s="486"/>
      <c r="Y703" s="486"/>
      <c r="Z703" s="486"/>
      <c r="AA703" s="486"/>
      <c r="AB703" s="486"/>
      <c r="AC703" s="486"/>
    </row>
    <row r="704" spans="1:29" ht="15" customHeight="1">
      <c r="A704" s="486"/>
      <c r="B704" s="486"/>
      <c r="C704" s="486"/>
      <c r="D704" s="486"/>
      <c r="E704" s="1673"/>
      <c r="F704" s="486"/>
      <c r="G704" s="486"/>
      <c r="H704" s="486"/>
      <c r="I704" s="486"/>
      <c r="J704" s="486"/>
      <c r="K704" s="486"/>
      <c r="L704" s="486"/>
      <c r="M704" s="486"/>
      <c r="N704" s="486"/>
      <c r="O704" s="486"/>
      <c r="P704" s="486"/>
      <c r="Q704" s="486"/>
      <c r="R704" s="486"/>
      <c r="S704" s="486"/>
      <c r="T704" s="486"/>
      <c r="U704" s="486"/>
      <c r="V704" s="486"/>
      <c r="W704" s="486"/>
      <c r="X704" s="486"/>
      <c r="Y704" s="486"/>
      <c r="Z704" s="486"/>
      <c r="AA704" s="486"/>
      <c r="AB704" s="486"/>
      <c r="AC704" s="486"/>
    </row>
    <row r="705" spans="1:29" ht="15" customHeight="1">
      <c r="A705" s="486"/>
      <c r="B705" s="486"/>
      <c r="C705" s="486"/>
      <c r="D705" s="486"/>
      <c r="E705" s="1673"/>
      <c r="F705" s="486"/>
      <c r="G705" s="486"/>
      <c r="H705" s="486"/>
      <c r="I705" s="486"/>
      <c r="J705" s="486"/>
      <c r="K705" s="486"/>
      <c r="L705" s="486"/>
      <c r="M705" s="486"/>
      <c r="N705" s="486"/>
      <c r="O705" s="486"/>
      <c r="P705" s="486"/>
      <c r="Q705" s="486"/>
      <c r="R705" s="486"/>
      <c r="S705" s="486"/>
      <c r="T705" s="486"/>
      <c r="U705" s="486"/>
      <c r="V705" s="486"/>
      <c r="W705" s="486"/>
      <c r="X705" s="486"/>
      <c r="Y705" s="486"/>
      <c r="Z705" s="486"/>
      <c r="AA705" s="486"/>
      <c r="AB705" s="486"/>
      <c r="AC705" s="486"/>
    </row>
    <row r="706" spans="1:29" ht="15" customHeight="1">
      <c r="A706" s="486"/>
      <c r="B706" s="486"/>
      <c r="C706" s="486"/>
      <c r="D706" s="486"/>
      <c r="E706" s="1673"/>
      <c r="F706" s="486"/>
      <c r="G706" s="486"/>
      <c r="H706" s="486"/>
      <c r="I706" s="486"/>
      <c r="J706" s="486"/>
      <c r="K706" s="486"/>
      <c r="L706" s="486"/>
      <c r="M706" s="486"/>
      <c r="N706" s="486"/>
      <c r="O706" s="486"/>
      <c r="P706" s="486"/>
      <c r="Q706" s="486"/>
      <c r="R706" s="486"/>
      <c r="S706" s="486"/>
      <c r="T706" s="486"/>
      <c r="U706" s="486"/>
      <c r="V706" s="486"/>
      <c r="W706" s="486"/>
      <c r="X706" s="486"/>
      <c r="Y706" s="486"/>
      <c r="Z706" s="486"/>
      <c r="AA706" s="486"/>
      <c r="AB706" s="486"/>
      <c r="AC706" s="486"/>
    </row>
    <row r="707" spans="1:29" ht="15" customHeight="1">
      <c r="A707" s="486"/>
      <c r="B707" s="486"/>
      <c r="C707" s="486"/>
      <c r="D707" s="486"/>
      <c r="E707" s="1673"/>
      <c r="F707" s="486"/>
      <c r="G707" s="486"/>
      <c r="H707" s="486"/>
      <c r="I707" s="486"/>
      <c r="J707" s="486"/>
      <c r="K707" s="486"/>
      <c r="L707" s="486"/>
      <c r="M707" s="486"/>
      <c r="N707" s="486"/>
      <c r="O707" s="486"/>
      <c r="P707" s="486"/>
      <c r="Q707" s="486"/>
      <c r="R707" s="486"/>
      <c r="S707" s="486"/>
      <c r="T707" s="486"/>
      <c r="U707" s="486"/>
      <c r="V707" s="486"/>
      <c r="W707" s="486"/>
      <c r="X707" s="486"/>
      <c r="Y707" s="486"/>
      <c r="Z707" s="486"/>
      <c r="AA707" s="486"/>
      <c r="AB707" s="486"/>
      <c r="AC707" s="486"/>
    </row>
    <row r="708" spans="1:29" ht="15" customHeight="1">
      <c r="A708" s="486"/>
      <c r="B708" s="486"/>
      <c r="C708" s="486"/>
      <c r="D708" s="486"/>
      <c r="E708" s="1673"/>
      <c r="F708" s="486"/>
      <c r="G708" s="486"/>
      <c r="H708" s="486"/>
      <c r="I708" s="486"/>
      <c r="J708" s="486"/>
      <c r="K708" s="486"/>
      <c r="L708" s="486"/>
      <c r="M708" s="486"/>
      <c r="N708" s="486"/>
      <c r="O708" s="486"/>
      <c r="P708" s="486"/>
      <c r="Q708" s="486"/>
      <c r="R708" s="486"/>
      <c r="S708" s="486"/>
      <c r="T708" s="486"/>
      <c r="U708" s="486"/>
      <c r="V708" s="486"/>
      <c r="W708" s="486"/>
      <c r="X708" s="486"/>
      <c r="Y708" s="486"/>
      <c r="Z708" s="486"/>
      <c r="AA708" s="486"/>
      <c r="AB708" s="486"/>
      <c r="AC708" s="486"/>
    </row>
    <row r="709" spans="1:29" ht="15" customHeight="1">
      <c r="A709" s="486"/>
      <c r="B709" s="486"/>
      <c r="C709" s="486"/>
      <c r="D709" s="486"/>
      <c r="E709" s="1673"/>
      <c r="F709" s="486"/>
      <c r="G709" s="486"/>
      <c r="H709" s="486"/>
      <c r="I709" s="486"/>
      <c r="J709" s="486"/>
      <c r="K709" s="486"/>
      <c r="L709" s="486"/>
      <c r="M709" s="486"/>
      <c r="N709" s="486"/>
      <c r="O709" s="486"/>
      <c r="P709" s="486"/>
      <c r="Q709" s="486"/>
      <c r="R709" s="486"/>
      <c r="S709" s="486"/>
      <c r="T709" s="486"/>
      <c r="U709" s="486"/>
      <c r="V709" s="486"/>
      <c r="W709" s="486"/>
      <c r="X709" s="486"/>
      <c r="Y709" s="486"/>
      <c r="Z709" s="486"/>
      <c r="AA709" s="486"/>
      <c r="AB709" s="486"/>
      <c r="AC709" s="486"/>
    </row>
    <row r="710" spans="1:29" ht="15" customHeight="1">
      <c r="A710" s="486"/>
      <c r="B710" s="486"/>
      <c r="C710" s="486"/>
      <c r="D710" s="486"/>
      <c r="E710" s="1673"/>
      <c r="F710" s="486"/>
      <c r="G710" s="486"/>
      <c r="H710" s="486"/>
      <c r="I710" s="486"/>
      <c r="J710" s="486"/>
      <c r="K710" s="486"/>
      <c r="L710" s="486"/>
      <c r="M710" s="486"/>
      <c r="N710" s="486"/>
      <c r="O710" s="486"/>
      <c r="P710" s="486"/>
      <c r="Q710" s="486"/>
      <c r="R710" s="486"/>
      <c r="S710" s="486"/>
      <c r="T710" s="486"/>
      <c r="U710" s="486"/>
      <c r="V710" s="486"/>
      <c r="W710" s="486"/>
      <c r="X710" s="486"/>
      <c r="Y710" s="486"/>
      <c r="Z710" s="486"/>
      <c r="AA710" s="486"/>
      <c r="AB710" s="486"/>
      <c r="AC710" s="486"/>
    </row>
    <row r="711" spans="1:29" ht="15" customHeight="1">
      <c r="A711" s="486"/>
      <c r="B711" s="486"/>
      <c r="C711" s="486"/>
      <c r="D711" s="486"/>
      <c r="E711" s="1673"/>
      <c r="F711" s="486"/>
      <c r="G711" s="486"/>
      <c r="H711" s="486"/>
      <c r="I711" s="486"/>
      <c r="J711" s="486"/>
      <c r="K711" s="486"/>
      <c r="L711" s="486"/>
      <c r="M711" s="486"/>
      <c r="N711" s="486"/>
      <c r="O711" s="486"/>
      <c r="P711" s="486"/>
      <c r="Q711" s="486"/>
      <c r="R711" s="486"/>
      <c r="S711" s="486"/>
      <c r="T711" s="486"/>
      <c r="U711" s="486"/>
      <c r="V711" s="486"/>
      <c r="W711" s="486"/>
      <c r="X711" s="486"/>
      <c r="Y711" s="486"/>
      <c r="Z711" s="486"/>
      <c r="AA711" s="486"/>
      <c r="AB711" s="486"/>
      <c r="AC711" s="486"/>
    </row>
    <row r="712" spans="1:29" ht="15" customHeight="1">
      <c r="A712" s="486"/>
      <c r="B712" s="486"/>
      <c r="C712" s="486"/>
      <c r="D712" s="486"/>
      <c r="E712" s="1673"/>
      <c r="F712" s="486"/>
      <c r="G712" s="486"/>
      <c r="H712" s="486"/>
      <c r="I712" s="486"/>
      <c r="J712" s="486"/>
      <c r="K712" s="486"/>
      <c r="L712" s="486"/>
      <c r="M712" s="486"/>
      <c r="N712" s="486"/>
      <c r="O712" s="486"/>
      <c r="P712" s="486"/>
      <c r="Q712" s="486"/>
      <c r="R712" s="486"/>
      <c r="S712" s="486"/>
      <c r="T712" s="486"/>
      <c r="U712" s="486"/>
      <c r="V712" s="486"/>
      <c r="W712" s="486"/>
      <c r="X712" s="486"/>
      <c r="Y712" s="486"/>
      <c r="Z712" s="486"/>
      <c r="AA712" s="486"/>
      <c r="AB712" s="486"/>
      <c r="AC712" s="486"/>
    </row>
    <row r="713" spans="1:29" ht="15" customHeight="1">
      <c r="A713" s="486"/>
      <c r="B713" s="486"/>
      <c r="C713" s="486"/>
      <c r="D713" s="486"/>
      <c r="E713" s="1673"/>
      <c r="F713" s="486"/>
      <c r="G713" s="486"/>
      <c r="H713" s="486"/>
      <c r="I713" s="486"/>
      <c r="J713" s="486"/>
      <c r="K713" s="486"/>
      <c r="L713" s="486"/>
      <c r="M713" s="486"/>
      <c r="N713" s="486"/>
      <c r="O713" s="486"/>
      <c r="P713" s="486"/>
      <c r="Q713" s="486"/>
      <c r="R713" s="486"/>
      <c r="S713" s="486"/>
      <c r="T713" s="486"/>
      <c r="U713" s="486"/>
      <c r="V713" s="486"/>
      <c r="W713" s="486"/>
      <c r="X713" s="486"/>
      <c r="Y713" s="486"/>
      <c r="Z713" s="486"/>
      <c r="AA713" s="486"/>
      <c r="AB713" s="486"/>
      <c r="AC713" s="486"/>
    </row>
    <row r="714" spans="1:29" ht="15" customHeight="1">
      <c r="A714" s="486"/>
      <c r="B714" s="486"/>
      <c r="C714" s="486"/>
      <c r="D714" s="486"/>
      <c r="E714" s="1673"/>
      <c r="F714" s="486"/>
      <c r="G714" s="486"/>
      <c r="H714" s="486"/>
      <c r="I714" s="486"/>
      <c r="J714" s="486"/>
      <c r="K714" s="486"/>
      <c r="L714" s="486"/>
      <c r="M714" s="486"/>
      <c r="N714" s="486"/>
      <c r="O714" s="486"/>
      <c r="P714" s="486"/>
      <c r="Q714" s="486"/>
      <c r="R714" s="486"/>
      <c r="S714" s="486"/>
      <c r="T714" s="486"/>
      <c r="U714" s="486"/>
      <c r="V714" s="486"/>
      <c r="W714" s="486"/>
      <c r="X714" s="486"/>
      <c r="Y714" s="486"/>
      <c r="Z714" s="486"/>
      <c r="AA714" s="486"/>
      <c r="AB714" s="486"/>
      <c r="AC714" s="486"/>
    </row>
    <row r="715" spans="1:29" ht="15" customHeight="1">
      <c r="A715" s="486"/>
      <c r="B715" s="486"/>
      <c r="C715" s="486"/>
      <c r="D715" s="486"/>
      <c r="E715" s="1673"/>
      <c r="F715" s="486"/>
      <c r="G715" s="486"/>
      <c r="H715" s="486"/>
      <c r="I715" s="486"/>
      <c r="J715" s="486"/>
      <c r="K715" s="486"/>
      <c r="L715" s="486"/>
      <c r="M715" s="486"/>
      <c r="N715" s="486"/>
      <c r="O715" s="486"/>
      <c r="P715" s="486"/>
      <c r="Q715" s="486"/>
      <c r="R715" s="486"/>
      <c r="S715" s="486"/>
      <c r="T715" s="486"/>
      <c r="U715" s="486"/>
      <c r="V715" s="486"/>
      <c r="W715" s="486"/>
      <c r="X715" s="486"/>
      <c r="Y715" s="486"/>
      <c r="Z715" s="486"/>
      <c r="AA715" s="486"/>
      <c r="AB715" s="486"/>
      <c r="AC715" s="486"/>
    </row>
    <row r="716" spans="1:29" ht="15" customHeight="1">
      <c r="A716" s="486"/>
      <c r="B716" s="486"/>
      <c r="C716" s="486"/>
      <c r="D716" s="486"/>
      <c r="E716" s="1673"/>
      <c r="F716" s="486"/>
      <c r="G716" s="486"/>
      <c r="H716" s="486"/>
      <c r="I716" s="486"/>
      <c r="J716" s="486"/>
      <c r="K716" s="486"/>
      <c r="L716" s="486"/>
      <c r="M716" s="486"/>
      <c r="N716" s="486"/>
      <c r="O716" s="486"/>
      <c r="P716" s="486"/>
      <c r="Q716" s="486"/>
      <c r="R716" s="486"/>
      <c r="S716" s="486"/>
      <c r="T716" s="486"/>
      <c r="U716" s="486"/>
      <c r="V716" s="486"/>
      <c r="W716" s="486"/>
      <c r="X716" s="486"/>
      <c r="Y716" s="486"/>
      <c r="Z716" s="486"/>
      <c r="AA716" s="486"/>
      <c r="AB716" s="486"/>
      <c r="AC716" s="486"/>
    </row>
    <row r="717" spans="1:29" ht="15" customHeight="1">
      <c r="A717" s="486"/>
      <c r="B717" s="486"/>
      <c r="C717" s="486"/>
      <c r="D717" s="486"/>
      <c r="E717" s="1673"/>
      <c r="F717" s="486"/>
      <c r="G717" s="486"/>
      <c r="H717" s="486"/>
      <c r="I717" s="486"/>
      <c r="J717" s="486"/>
      <c r="K717" s="486"/>
      <c r="L717" s="486"/>
      <c r="M717" s="486"/>
      <c r="N717" s="486"/>
      <c r="O717" s="486"/>
      <c r="P717" s="486"/>
      <c r="Q717" s="486"/>
      <c r="R717" s="486"/>
      <c r="S717" s="486"/>
      <c r="T717" s="486"/>
      <c r="U717" s="486"/>
      <c r="V717" s="486"/>
      <c r="W717" s="486"/>
      <c r="X717" s="486"/>
      <c r="Y717" s="486"/>
      <c r="Z717" s="486"/>
      <c r="AA717" s="486"/>
      <c r="AB717" s="486"/>
      <c r="AC717" s="486"/>
    </row>
    <row r="718" spans="1:29" ht="15" customHeight="1">
      <c r="A718" s="486"/>
      <c r="B718" s="486"/>
      <c r="C718" s="486"/>
      <c r="D718" s="486"/>
      <c r="E718" s="1673"/>
      <c r="F718" s="486"/>
      <c r="G718" s="486"/>
      <c r="H718" s="486"/>
      <c r="I718" s="486"/>
      <c r="J718" s="486"/>
      <c r="K718" s="486"/>
      <c r="L718" s="486"/>
      <c r="M718" s="486"/>
      <c r="N718" s="486"/>
      <c r="O718" s="486"/>
      <c r="P718" s="486"/>
      <c r="Q718" s="486"/>
      <c r="R718" s="486"/>
      <c r="S718" s="486"/>
      <c r="T718" s="486"/>
      <c r="U718" s="486"/>
      <c r="V718" s="486"/>
      <c r="W718" s="486"/>
      <c r="X718" s="486"/>
      <c r="Y718" s="486"/>
      <c r="Z718" s="486"/>
      <c r="AA718" s="486"/>
      <c r="AB718" s="486"/>
      <c r="AC718" s="486"/>
    </row>
    <row r="719" spans="1:29" ht="15" customHeight="1">
      <c r="A719" s="486"/>
      <c r="B719" s="486"/>
      <c r="C719" s="486"/>
      <c r="D719" s="486"/>
      <c r="E719" s="1673"/>
      <c r="F719" s="486"/>
      <c r="G719" s="486"/>
      <c r="H719" s="486"/>
      <c r="I719" s="486"/>
      <c r="J719" s="486"/>
      <c r="K719" s="486"/>
      <c r="L719" s="486"/>
      <c r="M719" s="486"/>
      <c r="N719" s="486"/>
      <c r="O719" s="486"/>
      <c r="P719" s="486"/>
      <c r="Q719" s="486"/>
      <c r="R719" s="486"/>
      <c r="S719" s="486"/>
      <c r="T719" s="486"/>
      <c r="U719" s="486"/>
      <c r="V719" s="486"/>
      <c r="W719" s="486"/>
      <c r="X719" s="486"/>
      <c r="Y719" s="486"/>
      <c r="Z719" s="486"/>
      <c r="AA719" s="486"/>
      <c r="AB719" s="486"/>
      <c r="AC719" s="486"/>
    </row>
    <row r="720" spans="1:29" ht="15" customHeight="1">
      <c r="A720" s="486"/>
      <c r="B720" s="486"/>
      <c r="C720" s="486"/>
      <c r="D720" s="486"/>
      <c r="E720" s="1673"/>
      <c r="F720" s="486"/>
      <c r="G720" s="486"/>
      <c r="H720" s="486"/>
      <c r="I720" s="486"/>
      <c r="J720" s="486"/>
      <c r="K720" s="486"/>
      <c r="L720" s="486"/>
      <c r="M720" s="486"/>
      <c r="N720" s="486"/>
      <c r="O720" s="486"/>
      <c r="P720" s="486"/>
      <c r="Q720" s="486"/>
      <c r="R720" s="486"/>
      <c r="S720" s="486"/>
      <c r="T720" s="486"/>
      <c r="U720" s="486"/>
      <c r="V720" s="486"/>
      <c r="W720" s="486"/>
      <c r="X720" s="486"/>
      <c r="Y720" s="486"/>
      <c r="Z720" s="486"/>
      <c r="AA720" s="486"/>
      <c r="AB720" s="486"/>
      <c r="AC720" s="486"/>
    </row>
    <row r="721" spans="1:29" ht="15" customHeight="1">
      <c r="A721" s="486"/>
      <c r="B721" s="486"/>
      <c r="C721" s="486"/>
      <c r="D721" s="486"/>
      <c r="E721" s="1673"/>
      <c r="F721" s="486"/>
      <c r="G721" s="486"/>
      <c r="H721" s="486"/>
      <c r="I721" s="486"/>
      <c r="J721" s="486"/>
      <c r="K721" s="486"/>
      <c r="L721" s="486"/>
      <c r="M721" s="486"/>
      <c r="N721" s="486"/>
      <c r="O721" s="486"/>
      <c r="P721" s="486"/>
      <c r="Q721" s="486"/>
      <c r="R721" s="486"/>
      <c r="S721" s="486"/>
      <c r="T721" s="486"/>
      <c r="U721" s="486"/>
      <c r="V721" s="486"/>
      <c r="W721" s="486"/>
      <c r="X721" s="486"/>
      <c r="Y721" s="486"/>
      <c r="Z721" s="486"/>
      <c r="AA721" s="486"/>
      <c r="AB721" s="486"/>
      <c r="AC721" s="486"/>
    </row>
    <row r="722" spans="1:29" ht="15" customHeight="1">
      <c r="A722" s="486"/>
      <c r="B722" s="486"/>
      <c r="C722" s="486"/>
      <c r="D722" s="486"/>
      <c r="E722" s="1673"/>
      <c r="F722" s="486"/>
      <c r="G722" s="486"/>
      <c r="H722" s="486"/>
      <c r="I722" s="486"/>
      <c r="J722" s="486"/>
      <c r="K722" s="486"/>
      <c r="L722" s="486"/>
      <c r="M722" s="486"/>
      <c r="N722" s="486"/>
      <c r="O722" s="486"/>
      <c r="P722" s="486"/>
      <c r="Q722" s="486"/>
      <c r="R722" s="486"/>
      <c r="S722" s="486"/>
      <c r="T722" s="486"/>
      <c r="U722" s="486"/>
      <c r="V722" s="486"/>
      <c r="W722" s="486"/>
      <c r="X722" s="486"/>
      <c r="Y722" s="486"/>
      <c r="Z722" s="486"/>
      <c r="AA722" s="486"/>
      <c r="AB722" s="486"/>
      <c r="AC722" s="486"/>
    </row>
    <row r="723" spans="1:29" ht="15" customHeight="1">
      <c r="A723" s="486"/>
      <c r="B723" s="486"/>
      <c r="C723" s="486"/>
      <c r="D723" s="486"/>
      <c r="E723" s="1673"/>
      <c r="F723" s="486"/>
      <c r="G723" s="486"/>
      <c r="H723" s="486"/>
      <c r="I723" s="486"/>
      <c r="J723" s="486"/>
      <c r="K723" s="486"/>
      <c r="L723" s="486"/>
      <c r="M723" s="486"/>
      <c r="N723" s="486"/>
      <c r="O723" s="486"/>
      <c r="P723" s="486"/>
      <c r="Q723" s="486"/>
      <c r="R723" s="486"/>
      <c r="S723" s="486"/>
      <c r="T723" s="486"/>
      <c r="U723" s="486"/>
      <c r="V723" s="486"/>
      <c r="W723" s="486"/>
      <c r="X723" s="486"/>
      <c r="Y723" s="486"/>
      <c r="Z723" s="486"/>
      <c r="AA723" s="486"/>
      <c r="AB723" s="486"/>
      <c r="AC723" s="486"/>
    </row>
    <row r="724" spans="1:29" ht="15" customHeight="1">
      <c r="A724" s="486"/>
      <c r="B724" s="486"/>
      <c r="C724" s="486"/>
      <c r="D724" s="486"/>
      <c r="E724" s="1673"/>
      <c r="F724" s="486"/>
      <c r="G724" s="486"/>
      <c r="H724" s="486"/>
      <c r="I724" s="486"/>
      <c r="J724" s="486"/>
      <c r="K724" s="486"/>
      <c r="L724" s="486"/>
      <c r="M724" s="486"/>
      <c r="N724" s="486"/>
      <c r="O724" s="486"/>
      <c r="P724" s="486"/>
      <c r="Q724" s="486"/>
      <c r="R724" s="486"/>
      <c r="S724" s="486"/>
      <c r="T724" s="486"/>
      <c r="U724" s="486"/>
      <c r="V724" s="486"/>
      <c r="W724" s="486"/>
      <c r="X724" s="486"/>
      <c r="Y724" s="486"/>
      <c r="Z724" s="486"/>
      <c r="AA724" s="486"/>
      <c r="AB724" s="486"/>
      <c r="AC724" s="486"/>
    </row>
    <row r="725" spans="1:29" ht="15" customHeight="1">
      <c r="A725" s="486"/>
      <c r="B725" s="486"/>
      <c r="C725" s="486"/>
      <c r="D725" s="486"/>
      <c r="E725" s="1673"/>
      <c r="F725" s="486"/>
      <c r="G725" s="486"/>
      <c r="H725" s="486"/>
      <c r="I725" s="486"/>
      <c r="J725" s="486"/>
      <c r="K725" s="486"/>
      <c r="L725" s="486"/>
      <c r="M725" s="486"/>
      <c r="N725" s="486"/>
      <c r="O725" s="486"/>
      <c r="P725" s="486"/>
      <c r="Q725" s="486"/>
      <c r="R725" s="486"/>
      <c r="S725" s="486"/>
      <c r="T725" s="486"/>
      <c r="U725" s="486"/>
      <c r="V725" s="486"/>
      <c r="W725" s="486"/>
      <c r="X725" s="486"/>
      <c r="Y725" s="486"/>
      <c r="Z725" s="486"/>
      <c r="AA725" s="486"/>
      <c r="AB725" s="486"/>
      <c r="AC725" s="486"/>
    </row>
    <row r="726" spans="1:29" ht="15" customHeight="1">
      <c r="A726" s="486"/>
      <c r="B726" s="486"/>
      <c r="C726" s="486"/>
      <c r="D726" s="486"/>
      <c r="E726" s="1673"/>
      <c r="F726" s="486"/>
      <c r="G726" s="486"/>
      <c r="H726" s="486"/>
      <c r="I726" s="486"/>
      <c r="J726" s="486"/>
      <c r="K726" s="486"/>
      <c r="L726" s="486"/>
      <c r="M726" s="486"/>
      <c r="N726" s="486"/>
      <c r="O726" s="486"/>
      <c r="P726" s="486"/>
      <c r="Q726" s="486"/>
      <c r="R726" s="486"/>
      <c r="S726" s="486"/>
      <c r="T726" s="486"/>
      <c r="U726" s="486"/>
      <c r="V726" s="486"/>
      <c r="W726" s="486"/>
      <c r="X726" s="486"/>
      <c r="Y726" s="486"/>
      <c r="Z726" s="486"/>
      <c r="AA726" s="486"/>
      <c r="AB726" s="486"/>
      <c r="AC726" s="486"/>
    </row>
    <row r="727" spans="1:29" ht="15" customHeight="1">
      <c r="A727" s="486"/>
      <c r="B727" s="486"/>
      <c r="C727" s="486"/>
      <c r="D727" s="486"/>
      <c r="E727" s="1673"/>
      <c r="F727" s="486"/>
      <c r="G727" s="486"/>
      <c r="H727" s="486"/>
      <c r="I727" s="486"/>
      <c r="J727" s="486"/>
      <c r="K727" s="486"/>
      <c r="L727" s="486"/>
      <c r="M727" s="486"/>
      <c r="N727" s="486"/>
      <c r="O727" s="486"/>
      <c r="P727" s="486"/>
      <c r="Q727" s="486"/>
      <c r="R727" s="486"/>
      <c r="S727" s="486"/>
      <c r="T727" s="486"/>
      <c r="U727" s="486"/>
      <c r="V727" s="486"/>
      <c r="W727" s="486"/>
      <c r="X727" s="486"/>
      <c r="Y727" s="486"/>
      <c r="Z727" s="486"/>
      <c r="AA727" s="486"/>
      <c r="AB727" s="486"/>
      <c r="AC727" s="486"/>
    </row>
    <row r="728" spans="1:29" ht="15" customHeight="1">
      <c r="A728" s="486"/>
      <c r="B728" s="486"/>
      <c r="C728" s="486"/>
      <c r="D728" s="486"/>
      <c r="E728" s="1673"/>
      <c r="F728" s="486"/>
      <c r="G728" s="486"/>
      <c r="H728" s="486"/>
      <c r="I728" s="486"/>
      <c r="J728" s="486"/>
      <c r="K728" s="486"/>
      <c r="L728" s="486"/>
      <c r="M728" s="486"/>
      <c r="N728" s="486"/>
      <c r="O728" s="486"/>
      <c r="P728" s="486"/>
      <c r="Q728" s="486"/>
      <c r="R728" s="486"/>
      <c r="S728" s="486"/>
      <c r="T728" s="486"/>
      <c r="U728" s="486"/>
      <c r="V728" s="486"/>
      <c r="W728" s="486"/>
      <c r="X728" s="486"/>
      <c r="Y728" s="486"/>
      <c r="Z728" s="486"/>
      <c r="AA728" s="486"/>
      <c r="AB728" s="486"/>
      <c r="AC728" s="486"/>
    </row>
    <row r="729" spans="1:29" ht="15" customHeight="1">
      <c r="A729" s="486"/>
      <c r="B729" s="486"/>
      <c r="C729" s="486"/>
      <c r="D729" s="486"/>
      <c r="E729" s="1673"/>
      <c r="F729" s="486"/>
      <c r="G729" s="486"/>
      <c r="H729" s="486"/>
      <c r="I729" s="486"/>
      <c r="J729" s="486"/>
      <c r="K729" s="486"/>
      <c r="L729" s="486"/>
      <c r="M729" s="486"/>
      <c r="N729" s="486"/>
      <c r="O729" s="486"/>
      <c r="P729" s="486"/>
      <c r="Q729" s="486"/>
      <c r="R729" s="486"/>
      <c r="S729" s="486"/>
      <c r="T729" s="486"/>
      <c r="U729" s="486"/>
      <c r="V729" s="486"/>
      <c r="W729" s="486"/>
      <c r="X729" s="486"/>
      <c r="Y729" s="486"/>
      <c r="Z729" s="486"/>
      <c r="AA729" s="486"/>
      <c r="AB729" s="486"/>
      <c r="AC729" s="486"/>
    </row>
    <row r="730" spans="1:29" ht="15" customHeight="1">
      <c r="A730" s="486"/>
      <c r="B730" s="486"/>
      <c r="C730" s="486"/>
      <c r="D730" s="486"/>
      <c r="E730" s="1673"/>
      <c r="F730" s="486"/>
      <c r="G730" s="486"/>
      <c r="H730" s="486"/>
      <c r="I730" s="486"/>
      <c r="J730" s="486"/>
      <c r="K730" s="486"/>
      <c r="L730" s="486"/>
      <c r="M730" s="486"/>
      <c r="N730" s="486"/>
      <c r="O730" s="486"/>
      <c r="P730" s="486"/>
      <c r="Q730" s="486"/>
      <c r="R730" s="486"/>
      <c r="S730" s="486"/>
      <c r="T730" s="486"/>
      <c r="U730" s="486"/>
      <c r="V730" s="486"/>
      <c r="W730" s="486"/>
      <c r="X730" s="486"/>
      <c r="Y730" s="486"/>
      <c r="Z730" s="486"/>
      <c r="AA730" s="486"/>
      <c r="AB730" s="486"/>
      <c r="AC730" s="486"/>
    </row>
    <row r="731" spans="1:29" ht="15" customHeight="1">
      <c r="A731" s="486"/>
      <c r="B731" s="486"/>
      <c r="C731" s="486"/>
      <c r="D731" s="486"/>
      <c r="E731" s="1673"/>
      <c r="F731" s="486"/>
      <c r="G731" s="486"/>
      <c r="H731" s="486"/>
      <c r="I731" s="486"/>
      <c r="J731" s="486"/>
      <c r="K731" s="486"/>
      <c r="L731" s="486"/>
      <c r="M731" s="486"/>
      <c r="N731" s="486"/>
      <c r="O731" s="486"/>
      <c r="P731" s="486"/>
      <c r="Q731" s="486"/>
      <c r="R731" s="486"/>
      <c r="S731" s="486"/>
      <c r="T731" s="486"/>
      <c r="U731" s="486"/>
      <c r="V731" s="486"/>
      <c r="W731" s="486"/>
      <c r="X731" s="486"/>
      <c r="Y731" s="486"/>
      <c r="Z731" s="486"/>
      <c r="AA731" s="486"/>
      <c r="AB731" s="486"/>
      <c r="AC731" s="486"/>
    </row>
    <row r="732" spans="1:29" ht="15" customHeight="1">
      <c r="A732" s="486"/>
      <c r="B732" s="486"/>
      <c r="C732" s="486"/>
      <c r="D732" s="486"/>
      <c r="E732" s="1673"/>
      <c r="F732" s="486"/>
      <c r="G732" s="486"/>
      <c r="H732" s="486"/>
      <c r="I732" s="486"/>
      <c r="J732" s="486"/>
      <c r="K732" s="486"/>
      <c r="L732" s="486"/>
      <c r="M732" s="486"/>
      <c r="N732" s="486"/>
      <c r="O732" s="486"/>
      <c r="P732" s="486"/>
      <c r="Q732" s="486"/>
      <c r="R732" s="486"/>
      <c r="S732" s="486"/>
      <c r="T732" s="486"/>
      <c r="U732" s="486"/>
      <c r="V732" s="486"/>
      <c r="W732" s="486"/>
      <c r="X732" s="486"/>
      <c r="Y732" s="486"/>
      <c r="Z732" s="486"/>
      <c r="AA732" s="486"/>
      <c r="AB732" s="486"/>
      <c r="AC732" s="486"/>
    </row>
    <row r="733" spans="1:29" ht="15" customHeight="1">
      <c r="A733" s="486"/>
      <c r="B733" s="486"/>
      <c r="C733" s="486"/>
      <c r="D733" s="486"/>
      <c r="E733" s="1673"/>
      <c r="F733" s="486"/>
      <c r="G733" s="486"/>
      <c r="H733" s="486"/>
      <c r="I733" s="486"/>
      <c r="J733" s="486"/>
      <c r="K733" s="486"/>
      <c r="L733" s="486"/>
      <c r="M733" s="486"/>
      <c r="N733" s="486"/>
      <c r="O733" s="486"/>
      <c r="P733" s="486"/>
      <c r="Q733" s="486"/>
      <c r="R733" s="486"/>
      <c r="S733" s="486"/>
      <c r="T733" s="486"/>
      <c r="U733" s="486"/>
      <c r="V733" s="486"/>
      <c r="W733" s="486"/>
      <c r="X733" s="486"/>
      <c r="Y733" s="486"/>
      <c r="Z733" s="486"/>
      <c r="AA733" s="486"/>
      <c r="AB733" s="486"/>
      <c r="AC733" s="486"/>
    </row>
    <row r="734" spans="1:29" ht="15" customHeight="1">
      <c r="A734" s="486"/>
      <c r="B734" s="486"/>
      <c r="C734" s="486"/>
      <c r="D734" s="486"/>
      <c r="E734" s="1673"/>
      <c r="F734" s="486"/>
      <c r="G734" s="486"/>
      <c r="H734" s="486"/>
      <c r="I734" s="486"/>
      <c r="J734" s="486"/>
      <c r="K734" s="486"/>
      <c r="L734" s="486"/>
      <c r="M734" s="486"/>
      <c r="N734" s="486"/>
      <c r="O734" s="486"/>
      <c r="P734" s="486"/>
      <c r="Q734" s="486"/>
      <c r="R734" s="486"/>
      <c r="S734" s="486"/>
      <c r="T734" s="486"/>
      <c r="U734" s="486"/>
      <c r="V734" s="486"/>
      <c r="W734" s="486"/>
      <c r="X734" s="486"/>
      <c r="Y734" s="486"/>
      <c r="Z734" s="486"/>
      <c r="AA734" s="486"/>
      <c r="AB734" s="486"/>
      <c r="AC734" s="486"/>
    </row>
    <row r="735" spans="1:29" ht="15" customHeight="1">
      <c r="A735" s="486"/>
      <c r="B735" s="486"/>
      <c r="C735" s="486"/>
      <c r="D735" s="486"/>
      <c r="E735" s="1673"/>
      <c r="F735" s="486"/>
      <c r="G735" s="486"/>
      <c r="H735" s="486"/>
      <c r="I735" s="486"/>
      <c r="J735" s="486"/>
      <c r="K735" s="486"/>
      <c r="L735" s="486"/>
      <c r="M735" s="486"/>
      <c r="N735" s="486"/>
      <c r="O735" s="486"/>
      <c r="P735" s="486"/>
      <c r="Q735" s="486"/>
      <c r="R735" s="486"/>
      <c r="S735" s="486"/>
      <c r="T735" s="486"/>
      <c r="U735" s="486"/>
      <c r="V735" s="486"/>
      <c r="W735" s="486"/>
      <c r="X735" s="486"/>
      <c r="Y735" s="486"/>
      <c r="Z735" s="486"/>
      <c r="AA735" s="486"/>
      <c r="AB735" s="486"/>
      <c r="AC735" s="486"/>
    </row>
    <row r="736" spans="1:29" ht="15" customHeight="1">
      <c r="A736" s="486"/>
      <c r="B736" s="486"/>
      <c r="C736" s="486"/>
      <c r="D736" s="486"/>
      <c r="E736" s="1673"/>
      <c r="F736" s="486"/>
      <c r="G736" s="486"/>
      <c r="H736" s="486"/>
      <c r="I736" s="486"/>
      <c r="J736" s="486"/>
      <c r="K736" s="486"/>
      <c r="L736" s="486"/>
      <c r="M736" s="486"/>
      <c r="N736" s="486"/>
      <c r="O736" s="486"/>
      <c r="P736" s="486"/>
      <c r="Q736" s="486"/>
      <c r="R736" s="486"/>
      <c r="S736" s="486"/>
      <c r="T736" s="486"/>
      <c r="U736" s="486"/>
      <c r="V736" s="486"/>
      <c r="W736" s="486"/>
      <c r="X736" s="486"/>
      <c r="Y736" s="486"/>
      <c r="Z736" s="486"/>
      <c r="AA736" s="486"/>
      <c r="AB736" s="486"/>
      <c r="AC736" s="486"/>
    </row>
    <row r="737" spans="1:29" ht="15" customHeight="1">
      <c r="A737" s="486"/>
      <c r="B737" s="486"/>
      <c r="C737" s="486"/>
      <c r="D737" s="486"/>
      <c r="E737" s="1673"/>
      <c r="F737" s="486"/>
      <c r="G737" s="486"/>
      <c r="H737" s="486"/>
      <c r="I737" s="486"/>
      <c r="J737" s="486"/>
      <c r="K737" s="486"/>
      <c r="L737" s="486"/>
      <c r="M737" s="486"/>
      <c r="N737" s="486"/>
      <c r="O737" s="486"/>
      <c r="P737" s="486"/>
      <c r="Q737" s="486"/>
      <c r="R737" s="486"/>
      <c r="S737" s="486"/>
      <c r="T737" s="486"/>
      <c r="U737" s="486"/>
      <c r="V737" s="486"/>
      <c r="W737" s="486"/>
      <c r="X737" s="486"/>
      <c r="Y737" s="486"/>
      <c r="Z737" s="486"/>
      <c r="AA737" s="486"/>
      <c r="AB737" s="486"/>
      <c r="AC737" s="486"/>
    </row>
    <row r="738" spans="1:29" ht="15" customHeight="1">
      <c r="A738" s="486"/>
      <c r="B738" s="486"/>
      <c r="C738" s="486"/>
      <c r="D738" s="486"/>
      <c r="E738" s="1673"/>
      <c r="F738" s="486"/>
      <c r="G738" s="486"/>
      <c r="H738" s="486"/>
      <c r="I738" s="486"/>
      <c r="J738" s="486"/>
      <c r="K738" s="486"/>
      <c r="L738" s="486"/>
      <c r="M738" s="486"/>
      <c r="N738" s="486"/>
      <c r="O738" s="486"/>
      <c r="P738" s="486"/>
      <c r="Q738" s="486"/>
      <c r="R738" s="486"/>
      <c r="S738" s="486"/>
      <c r="T738" s="486"/>
      <c r="U738" s="486"/>
      <c r="V738" s="486"/>
      <c r="W738" s="486"/>
      <c r="X738" s="486"/>
      <c r="Y738" s="486"/>
      <c r="Z738" s="486"/>
      <c r="AA738" s="486"/>
      <c r="AB738" s="486"/>
      <c r="AC738" s="486"/>
    </row>
    <row r="739" spans="1:29" ht="15" customHeight="1">
      <c r="A739" s="486"/>
      <c r="B739" s="486"/>
      <c r="C739" s="486"/>
      <c r="D739" s="486"/>
      <c r="E739" s="1673"/>
      <c r="F739" s="486"/>
      <c r="G739" s="486"/>
      <c r="H739" s="486"/>
      <c r="I739" s="486"/>
      <c r="J739" s="486"/>
      <c r="K739" s="486"/>
      <c r="L739" s="486"/>
      <c r="M739" s="486"/>
      <c r="N739" s="486"/>
      <c r="O739" s="486"/>
      <c r="P739" s="486"/>
      <c r="Q739" s="486"/>
      <c r="R739" s="486"/>
      <c r="S739" s="486"/>
      <c r="T739" s="486"/>
      <c r="U739" s="486"/>
      <c r="V739" s="486"/>
      <c r="W739" s="486"/>
      <c r="X739" s="486"/>
      <c r="Y739" s="486"/>
      <c r="Z739" s="486"/>
      <c r="AA739" s="486"/>
      <c r="AB739" s="486"/>
      <c r="AC739" s="486"/>
    </row>
    <row r="740" spans="1:29" ht="15" customHeight="1">
      <c r="A740" s="486"/>
      <c r="B740" s="486"/>
      <c r="C740" s="486"/>
      <c r="D740" s="486"/>
      <c r="E740" s="1673"/>
      <c r="F740" s="486"/>
      <c r="G740" s="486"/>
      <c r="H740" s="486"/>
      <c r="I740" s="486"/>
      <c r="J740" s="486"/>
      <c r="K740" s="486"/>
      <c r="L740" s="486"/>
      <c r="M740" s="486"/>
      <c r="N740" s="486"/>
      <c r="O740" s="486"/>
      <c r="P740" s="486"/>
      <c r="Q740" s="486"/>
      <c r="R740" s="486"/>
      <c r="S740" s="486"/>
      <c r="T740" s="486"/>
      <c r="U740" s="486"/>
      <c r="V740" s="486"/>
      <c r="W740" s="486"/>
      <c r="X740" s="486"/>
      <c r="Y740" s="486"/>
      <c r="Z740" s="486"/>
      <c r="AA740" s="486"/>
      <c r="AB740" s="486"/>
      <c r="AC740" s="486"/>
    </row>
    <row r="741" spans="1:29" ht="15" customHeight="1">
      <c r="A741" s="486"/>
      <c r="B741" s="486"/>
      <c r="C741" s="486"/>
      <c r="D741" s="486"/>
      <c r="E741" s="1673"/>
      <c r="F741" s="486"/>
      <c r="G741" s="486"/>
      <c r="H741" s="486"/>
      <c r="I741" s="486"/>
      <c r="J741" s="486"/>
      <c r="K741" s="486"/>
      <c r="L741" s="486"/>
      <c r="M741" s="486"/>
      <c r="N741" s="486"/>
      <c r="O741" s="486"/>
      <c r="P741" s="486"/>
      <c r="Q741" s="486"/>
      <c r="R741" s="486"/>
      <c r="S741" s="486"/>
      <c r="T741" s="486"/>
      <c r="U741" s="486"/>
      <c r="V741" s="486"/>
      <c r="W741" s="486"/>
      <c r="X741" s="486"/>
      <c r="Y741" s="486"/>
      <c r="Z741" s="486"/>
      <c r="AA741" s="486"/>
      <c r="AB741" s="486"/>
      <c r="AC741" s="486"/>
    </row>
    <row r="742" spans="1:29" ht="15" customHeight="1">
      <c r="A742" s="486"/>
      <c r="B742" s="486"/>
      <c r="C742" s="486"/>
      <c r="D742" s="486"/>
      <c r="E742" s="1673"/>
      <c r="F742" s="486"/>
      <c r="G742" s="486"/>
      <c r="H742" s="486"/>
      <c r="I742" s="486"/>
      <c r="J742" s="486"/>
      <c r="K742" s="486"/>
      <c r="L742" s="486"/>
      <c r="M742" s="486"/>
      <c r="N742" s="486"/>
      <c r="O742" s="486"/>
      <c r="P742" s="486"/>
      <c r="Q742" s="486"/>
      <c r="R742" s="486"/>
      <c r="S742" s="486"/>
      <c r="T742" s="486"/>
      <c r="U742" s="486"/>
      <c r="V742" s="486"/>
      <c r="W742" s="486"/>
      <c r="X742" s="486"/>
      <c r="Y742" s="486"/>
      <c r="Z742" s="486"/>
      <c r="AA742" s="486"/>
      <c r="AB742" s="486"/>
      <c r="AC742" s="486"/>
    </row>
    <row r="743" spans="1:29" ht="15" customHeight="1">
      <c r="A743" s="486"/>
      <c r="B743" s="486"/>
      <c r="C743" s="486"/>
      <c r="D743" s="486"/>
      <c r="E743" s="1673"/>
      <c r="F743" s="486"/>
      <c r="G743" s="486"/>
      <c r="H743" s="486"/>
      <c r="I743" s="486"/>
      <c r="J743" s="486"/>
      <c r="K743" s="486"/>
      <c r="L743" s="486"/>
      <c r="M743" s="486"/>
      <c r="N743" s="486"/>
      <c r="O743" s="486"/>
      <c r="P743" s="486"/>
      <c r="Q743" s="486"/>
      <c r="R743" s="486"/>
      <c r="S743" s="486"/>
      <c r="T743" s="486"/>
      <c r="U743" s="486"/>
      <c r="V743" s="486"/>
      <c r="W743" s="486"/>
      <c r="X743" s="486"/>
      <c r="Y743" s="486"/>
      <c r="Z743" s="486"/>
      <c r="AA743" s="486"/>
      <c r="AB743" s="486"/>
      <c r="AC743" s="486"/>
    </row>
    <row r="744" spans="1:29" ht="15" customHeight="1">
      <c r="A744" s="486"/>
      <c r="B744" s="486"/>
      <c r="C744" s="486"/>
      <c r="D744" s="486"/>
      <c r="E744" s="1673"/>
      <c r="F744" s="486"/>
      <c r="G744" s="486"/>
      <c r="H744" s="486"/>
      <c r="I744" s="486"/>
      <c r="J744" s="486"/>
      <c r="K744" s="486"/>
      <c r="L744" s="486"/>
      <c r="M744" s="486"/>
      <c r="N744" s="486"/>
      <c r="O744" s="486"/>
      <c r="P744" s="486"/>
      <c r="Q744" s="486"/>
      <c r="R744" s="486"/>
      <c r="S744" s="486"/>
      <c r="T744" s="486"/>
      <c r="U744" s="486"/>
      <c r="V744" s="486"/>
      <c r="W744" s="486"/>
      <c r="X744" s="486"/>
      <c r="Y744" s="486"/>
      <c r="Z744" s="486"/>
      <c r="AA744" s="486"/>
      <c r="AB744" s="486"/>
      <c r="AC744" s="486"/>
    </row>
    <row r="745" spans="1:29" ht="15" customHeight="1">
      <c r="A745" s="486"/>
      <c r="B745" s="486"/>
      <c r="C745" s="486"/>
      <c r="D745" s="486"/>
      <c r="E745" s="1673"/>
      <c r="F745" s="486"/>
      <c r="G745" s="486"/>
      <c r="H745" s="486"/>
      <c r="I745" s="486"/>
      <c r="J745" s="486"/>
      <c r="K745" s="486"/>
      <c r="L745" s="486"/>
      <c r="M745" s="486"/>
      <c r="N745" s="486"/>
      <c r="O745" s="486"/>
      <c r="P745" s="486"/>
      <c r="Q745" s="486"/>
      <c r="R745" s="486"/>
      <c r="S745" s="486"/>
      <c r="T745" s="486"/>
      <c r="U745" s="486"/>
      <c r="V745" s="486"/>
      <c r="W745" s="486"/>
      <c r="X745" s="486"/>
      <c r="Y745" s="486"/>
      <c r="Z745" s="486"/>
      <c r="AA745" s="486"/>
      <c r="AB745" s="486"/>
      <c r="AC745" s="486"/>
    </row>
    <row r="746" spans="1:29" ht="15" customHeight="1">
      <c r="A746" s="486"/>
      <c r="B746" s="486"/>
      <c r="C746" s="486"/>
      <c r="D746" s="486"/>
      <c r="E746" s="1673"/>
      <c r="F746" s="486"/>
      <c r="G746" s="486"/>
      <c r="H746" s="486"/>
      <c r="I746" s="486"/>
      <c r="J746" s="486"/>
      <c r="K746" s="486"/>
      <c r="L746" s="486"/>
      <c r="M746" s="486"/>
      <c r="N746" s="486"/>
      <c r="O746" s="486"/>
      <c r="P746" s="486"/>
      <c r="Q746" s="486"/>
      <c r="R746" s="486"/>
      <c r="S746" s="486"/>
      <c r="T746" s="486"/>
      <c r="U746" s="486"/>
      <c r="V746" s="486"/>
      <c r="W746" s="486"/>
      <c r="X746" s="486"/>
      <c r="Y746" s="486"/>
      <c r="Z746" s="486"/>
      <c r="AA746" s="486"/>
      <c r="AB746" s="486"/>
      <c r="AC746" s="486"/>
    </row>
    <row r="747" spans="1:29" ht="15" customHeight="1">
      <c r="A747" s="486"/>
      <c r="B747" s="486"/>
      <c r="C747" s="486"/>
      <c r="D747" s="486"/>
      <c r="E747" s="1673"/>
      <c r="F747" s="486"/>
      <c r="G747" s="486"/>
      <c r="H747" s="486"/>
      <c r="I747" s="486"/>
      <c r="J747" s="486"/>
      <c r="K747" s="486"/>
      <c r="L747" s="486"/>
      <c r="M747" s="486"/>
      <c r="N747" s="486"/>
      <c r="O747" s="486"/>
      <c r="P747" s="486"/>
      <c r="Q747" s="486"/>
      <c r="R747" s="486"/>
      <c r="S747" s="486"/>
      <c r="T747" s="486"/>
      <c r="U747" s="486"/>
      <c r="V747" s="486"/>
      <c r="W747" s="486"/>
      <c r="X747" s="486"/>
      <c r="Y747" s="486"/>
      <c r="Z747" s="486"/>
      <c r="AA747" s="486"/>
      <c r="AB747" s="486"/>
      <c r="AC747" s="486"/>
    </row>
    <row r="748" spans="1:29" ht="15" customHeight="1">
      <c r="A748" s="486"/>
      <c r="B748" s="486"/>
      <c r="C748" s="486"/>
      <c r="D748" s="486"/>
      <c r="E748" s="1673"/>
      <c r="F748" s="486"/>
      <c r="G748" s="486"/>
      <c r="H748" s="486"/>
      <c r="I748" s="486"/>
      <c r="J748" s="486"/>
      <c r="K748" s="486"/>
      <c r="L748" s="486"/>
      <c r="M748" s="486"/>
      <c r="N748" s="486"/>
      <c r="O748" s="486"/>
      <c r="P748" s="486"/>
      <c r="Q748" s="486"/>
      <c r="R748" s="486"/>
      <c r="S748" s="486"/>
      <c r="T748" s="486"/>
      <c r="U748" s="486"/>
      <c r="V748" s="486"/>
      <c r="W748" s="486"/>
      <c r="X748" s="486"/>
      <c r="Y748" s="486"/>
      <c r="Z748" s="486"/>
      <c r="AA748" s="486"/>
      <c r="AB748" s="486"/>
      <c r="AC748" s="486"/>
    </row>
    <row r="749" spans="1:29" ht="15" customHeight="1">
      <c r="A749" s="486"/>
      <c r="B749" s="486"/>
      <c r="C749" s="486"/>
      <c r="D749" s="486"/>
      <c r="E749" s="1673"/>
      <c r="F749" s="486"/>
      <c r="G749" s="486"/>
      <c r="H749" s="486"/>
      <c r="I749" s="486"/>
      <c r="J749" s="486"/>
      <c r="K749" s="486"/>
      <c r="L749" s="486"/>
      <c r="M749" s="486"/>
      <c r="N749" s="486"/>
      <c r="O749" s="486"/>
      <c r="P749" s="486"/>
      <c r="Q749" s="486"/>
      <c r="R749" s="486"/>
      <c r="S749" s="486"/>
      <c r="T749" s="486"/>
      <c r="U749" s="486"/>
      <c r="V749" s="486"/>
      <c r="W749" s="486"/>
      <c r="X749" s="486"/>
      <c r="Y749" s="486"/>
      <c r="Z749" s="486"/>
      <c r="AA749" s="486"/>
      <c r="AB749" s="486"/>
      <c r="AC749" s="486"/>
    </row>
    <row r="750" spans="1:29" ht="15" customHeight="1">
      <c r="A750" s="486"/>
      <c r="B750" s="486"/>
      <c r="C750" s="486"/>
      <c r="D750" s="486"/>
      <c r="E750" s="1673"/>
      <c r="F750" s="486"/>
      <c r="G750" s="486"/>
      <c r="H750" s="486"/>
      <c r="I750" s="486"/>
      <c r="J750" s="486"/>
      <c r="K750" s="486"/>
      <c r="L750" s="486"/>
      <c r="M750" s="486"/>
      <c r="N750" s="486"/>
      <c r="O750" s="486"/>
      <c r="P750" s="486"/>
      <c r="Q750" s="486"/>
      <c r="R750" s="486"/>
      <c r="S750" s="486"/>
      <c r="T750" s="486"/>
      <c r="U750" s="486"/>
      <c r="V750" s="486"/>
      <c r="W750" s="486"/>
      <c r="X750" s="486"/>
      <c r="Y750" s="486"/>
      <c r="Z750" s="486"/>
      <c r="AA750" s="486"/>
      <c r="AB750" s="486"/>
      <c r="AC750" s="486"/>
    </row>
    <row r="751" spans="1:29" ht="15" customHeight="1">
      <c r="A751" s="486"/>
      <c r="B751" s="486"/>
      <c r="C751" s="486"/>
      <c r="D751" s="486"/>
      <c r="E751" s="1673"/>
      <c r="F751" s="486"/>
      <c r="G751" s="486"/>
      <c r="H751" s="486"/>
      <c r="I751" s="486"/>
      <c r="J751" s="486"/>
      <c r="K751" s="486"/>
      <c r="L751" s="486"/>
      <c r="M751" s="486"/>
      <c r="N751" s="486"/>
      <c r="O751" s="486"/>
      <c r="P751" s="486"/>
      <c r="Q751" s="486"/>
      <c r="R751" s="486"/>
      <c r="S751" s="486"/>
      <c r="T751" s="486"/>
      <c r="U751" s="486"/>
      <c r="V751" s="486"/>
      <c r="W751" s="486"/>
      <c r="X751" s="486"/>
      <c r="Y751" s="486"/>
      <c r="Z751" s="486"/>
      <c r="AA751" s="486"/>
      <c r="AB751" s="486"/>
      <c r="AC751" s="486"/>
    </row>
    <row r="752" spans="1:29" ht="15" customHeight="1">
      <c r="A752" s="486"/>
      <c r="B752" s="486"/>
      <c r="C752" s="486"/>
      <c r="D752" s="486"/>
      <c r="E752" s="1673"/>
      <c r="F752" s="486"/>
      <c r="G752" s="486"/>
      <c r="H752" s="486"/>
      <c r="I752" s="486"/>
      <c r="J752" s="486"/>
      <c r="K752" s="486"/>
      <c r="L752" s="486"/>
      <c r="M752" s="486"/>
      <c r="N752" s="486"/>
      <c r="O752" s="486"/>
      <c r="P752" s="486"/>
      <c r="Q752" s="486"/>
      <c r="R752" s="486"/>
      <c r="S752" s="486"/>
      <c r="T752" s="486"/>
      <c r="U752" s="486"/>
      <c r="V752" s="486"/>
      <c r="W752" s="486"/>
      <c r="X752" s="486"/>
      <c r="Y752" s="486"/>
      <c r="Z752" s="486"/>
      <c r="AA752" s="486"/>
      <c r="AB752" s="486"/>
      <c r="AC752" s="486"/>
    </row>
    <row r="753" spans="1:29" ht="15" customHeight="1">
      <c r="A753" s="486"/>
      <c r="B753" s="486"/>
      <c r="C753" s="486"/>
      <c r="D753" s="486"/>
      <c r="E753" s="1673"/>
      <c r="F753" s="486"/>
      <c r="G753" s="486"/>
      <c r="H753" s="486"/>
      <c r="I753" s="486"/>
      <c r="J753" s="486"/>
      <c r="K753" s="486"/>
      <c r="L753" s="486"/>
      <c r="M753" s="486"/>
      <c r="N753" s="486"/>
      <c r="O753" s="486"/>
      <c r="P753" s="486"/>
      <c r="Q753" s="486"/>
      <c r="R753" s="486"/>
      <c r="S753" s="486"/>
      <c r="T753" s="486"/>
      <c r="U753" s="486"/>
      <c r="V753" s="486"/>
      <c r="W753" s="486"/>
      <c r="X753" s="486"/>
      <c r="Y753" s="486"/>
      <c r="Z753" s="486"/>
      <c r="AA753" s="486"/>
      <c r="AB753" s="486"/>
      <c r="AC753" s="486"/>
    </row>
    <row r="754" spans="1:29" ht="15" customHeight="1">
      <c r="A754" s="486"/>
      <c r="B754" s="486"/>
      <c r="C754" s="486"/>
      <c r="D754" s="486"/>
      <c r="E754" s="1673"/>
      <c r="F754" s="486"/>
      <c r="G754" s="486"/>
      <c r="H754" s="486"/>
      <c r="I754" s="486"/>
      <c r="J754" s="486"/>
      <c r="K754" s="486"/>
      <c r="L754" s="486"/>
      <c r="M754" s="486"/>
      <c r="N754" s="486"/>
      <c r="O754" s="486"/>
      <c r="P754" s="486"/>
      <c r="Q754" s="486"/>
      <c r="R754" s="486"/>
      <c r="S754" s="486"/>
      <c r="T754" s="486"/>
      <c r="U754" s="486"/>
      <c r="V754" s="486"/>
      <c r="W754" s="486"/>
      <c r="X754" s="486"/>
      <c r="Y754" s="486"/>
      <c r="Z754" s="486"/>
      <c r="AA754" s="486"/>
      <c r="AB754" s="486"/>
      <c r="AC754" s="486"/>
    </row>
    <row r="755" spans="1:29" ht="15" customHeight="1">
      <c r="A755" s="486"/>
      <c r="B755" s="486"/>
      <c r="C755" s="486"/>
      <c r="D755" s="486"/>
      <c r="E755" s="1673"/>
      <c r="F755" s="486"/>
      <c r="G755" s="486"/>
      <c r="H755" s="486"/>
      <c r="I755" s="486"/>
      <c r="J755" s="486"/>
      <c r="K755" s="486"/>
      <c r="L755" s="486"/>
      <c r="M755" s="486"/>
      <c r="N755" s="486"/>
      <c r="O755" s="486"/>
      <c r="P755" s="486"/>
      <c r="Q755" s="486"/>
      <c r="R755" s="486"/>
      <c r="S755" s="486"/>
      <c r="T755" s="486"/>
      <c r="U755" s="486"/>
      <c r="V755" s="486"/>
      <c r="W755" s="486"/>
      <c r="X755" s="486"/>
      <c r="Y755" s="486"/>
      <c r="Z755" s="486"/>
      <c r="AA755" s="486"/>
      <c r="AB755" s="486"/>
      <c r="AC755" s="486"/>
    </row>
    <row r="756" spans="1:29" ht="15" customHeight="1">
      <c r="A756" s="486"/>
      <c r="B756" s="486"/>
      <c r="C756" s="486"/>
      <c r="D756" s="486"/>
      <c r="E756" s="1673"/>
      <c r="F756" s="486"/>
      <c r="G756" s="486"/>
      <c r="H756" s="486"/>
      <c r="I756" s="486"/>
      <c r="J756" s="486"/>
      <c r="K756" s="486"/>
      <c r="L756" s="486"/>
      <c r="M756" s="486"/>
      <c r="N756" s="486"/>
      <c r="O756" s="486"/>
      <c r="P756" s="486"/>
      <c r="Q756" s="486"/>
      <c r="R756" s="486"/>
      <c r="S756" s="486"/>
      <c r="T756" s="486"/>
      <c r="U756" s="486"/>
      <c r="V756" s="486"/>
      <c r="W756" s="486"/>
      <c r="X756" s="486"/>
      <c r="Y756" s="486"/>
      <c r="Z756" s="486"/>
      <c r="AA756" s="486"/>
      <c r="AB756" s="486"/>
      <c r="AC756" s="486"/>
    </row>
    <row r="757" spans="1:29" ht="15" customHeight="1">
      <c r="A757" s="486"/>
      <c r="B757" s="486"/>
      <c r="C757" s="486"/>
      <c r="D757" s="486"/>
      <c r="E757" s="1673"/>
      <c r="F757" s="486"/>
      <c r="G757" s="486"/>
      <c r="H757" s="486"/>
      <c r="I757" s="486"/>
      <c r="J757" s="486"/>
      <c r="K757" s="486"/>
      <c r="L757" s="486"/>
      <c r="M757" s="486"/>
      <c r="N757" s="486"/>
      <c r="O757" s="486"/>
      <c r="P757" s="486"/>
      <c r="Q757" s="486"/>
      <c r="R757" s="486"/>
      <c r="S757" s="486"/>
      <c r="T757" s="486"/>
      <c r="U757" s="486"/>
      <c r="V757" s="486"/>
      <c r="W757" s="486"/>
      <c r="X757" s="486"/>
      <c r="Y757" s="486"/>
      <c r="Z757" s="486"/>
      <c r="AA757" s="486"/>
      <c r="AB757" s="486"/>
      <c r="AC757" s="486"/>
    </row>
    <row r="758" spans="1:29" ht="15" customHeight="1">
      <c r="A758" s="486"/>
      <c r="B758" s="486"/>
      <c r="C758" s="486"/>
      <c r="D758" s="486"/>
      <c r="E758" s="1673"/>
      <c r="F758" s="486"/>
      <c r="G758" s="486"/>
      <c r="H758" s="486"/>
      <c r="I758" s="486"/>
      <c r="J758" s="486"/>
      <c r="K758" s="486"/>
      <c r="L758" s="486"/>
      <c r="M758" s="486"/>
      <c r="N758" s="486"/>
      <c r="O758" s="486"/>
      <c r="P758" s="486"/>
      <c r="Q758" s="486"/>
      <c r="R758" s="486"/>
      <c r="S758" s="486"/>
      <c r="T758" s="486"/>
      <c r="U758" s="486"/>
      <c r="V758" s="486"/>
      <c r="W758" s="486"/>
      <c r="X758" s="486"/>
      <c r="Y758" s="486"/>
      <c r="Z758" s="486"/>
      <c r="AA758" s="486"/>
      <c r="AB758" s="486"/>
      <c r="AC758" s="486"/>
    </row>
    <row r="759" spans="1:29" ht="15" customHeight="1">
      <c r="A759" s="486"/>
      <c r="B759" s="486"/>
      <c r="C759" s="486"/>
      <c r="D759" s="486"/>
      <c r="E759" s="1673"/>
      <c r="F759" s="486"/>
      <c r="G759" s="486"/>
      <c r="H759" s="486"/>
      <c r="I759" s="486"/>
      <c r="J759" s="486"/>
      <c r="K759" s="486"/>
      <c r="L759" s="486"/>
      <c r="M759" s="486"/>
      <c r="N759" s="486"/>
      <c r="O759" s="486"/>
      <c r="P759" s="486"/>
      <c r="Q759" s="486"/>
      <c r="R759" s="486"/>
      <c r="S759" s="486"/>
      <c r="T759" s="486"/>
      <c r="U759" s="486"/>
      <c r="V759" s="486"/>
      <c r="W759" s="486"/>
      <c r="X759" s="486"/>
      <c r="Y759" s="486"/>
      <c r="Z759" s="486"/>
      <c r="AA759" s="486"/>
      <c r="AB759" s="486"/>
      <c r="AC759" s="486"/>
    </row>
    <row r="760" spans="1:29" ht="15" customHeight="1">
      <c r="A760" s="486"/>
      <c r="B760" s="486"/>
      <c r="C760" s="486"/>
      <c r="D760" s="486"/>
      <c r="E760" s="1673"/>
      <c r="F760" s="486"/>
      <c r="G760" s="486"/>
      <c r="H760" s="486"/>
      <c r="I760" s="486"/>
      <c r="J760" s="486"/>
      <c r="K760" s="486"/>
      <c r="L760" s="486"/>
      <c r="M760" s="486"/>
      <c r="N760" s="486"/>
      <c r="O760" s="486"/>
      <c r="P760" s="486"/>
      <c r="Q760" s="486"/>
      <c r="R760" s="486"/>
      <c r="S760" s="486"/>
      <c r="T760" s="486"/>
      <c r="U760" s="486"/>
      <c r="V760" s="486"/>
      <c r="W760" s="486"/>
      <c r="X760" s="486"/>
      <c r="Y760" s="486"/>
      <c r="Z760" s="486"/>
      <c r="AA760" s="486"/>
      <c r="AB760" s="486"/>
      <c r="AC760" s="486"/>
    </row>
    <row r="761" spans="1:29" ht="15" customHeight="1">
      <c r="A761" s="486"/>
      <c r="B761" s="486"/>
      <c r="C761" s="486"/>
      <c r="D761" s="486"/>
      <c r="E761" s="1673"/>
      <c r="F761" s="486"/>
      <c r="G761" s="486"/>
      <c r="H761" s="486"/>
      <c r="I761" s="486"/>
      <c r="J761" s="486"/>
      <c r="K761" s="486"/>
      <c r="L761" s="486"/>
      <c r="M761" s="486"/>
      <c r="N761" s="486"/>
      <c r="O761" s="486"/>
      <c r="P761" s="486"/>
      <c r="Q761" s="486"/>
      <c r="R761" s="486"/>
      <c r="S761" s="486"/>
      <c r="T761" s="486"/>
      <c r="U761" s="486"/>
      <c r="V761" s="486"/>
      <c r="W761" s="486"/>
      <c r="X761" s="486"/>
      <c r="Y761" s="486"/>
      <c r="Z761" s="486"/>
      <c r="AA761" s="486"/>
      <c r="AB761" s="486"/>
      <c r="AC761" s="486"/>
    </row>
    <row r="762" spans="1:29" ht="15" customHeight="1">
      <c r="A762" s="486"/>
      <c r="B762" s="486"/>
      <c r="C762" s="486"/>
      <c r="D762" s="486"/>
      <c r="E762" s="1673"/>
      <c r="F762" s="486"/>
      <c r="G762" s="486"/>
      <c r="H762" s="486"/>
      <c r="I762" s="486"/>
      <c r="J762" s="486"/>
      <c r="K762" s="486"/>
      <c r="L762" s="486"/>
      <c r="M762" s="486"/>
      <c r="N762" s="486"/>
      <c r="O762" s="486"/>
      <c r="P762" s="486"/>
      <c r="Q762" s="486"/>
      <c r="R762" s="486"/>
      <c r="S762" s="486"/>
      <c r="T762" s="486"/>
      <c r="U762" s="486"/>
      <c r="V762" s="486"/>
      <c r="W762" s="486"/>
      <c r="X762" s="486"/>
      <c r="Y762" s="486"/>
      <c r="Z762" s="486"/>
      <c r="AA762" s="486"/>
      <c r="AB762" s="486"/>
      <c r="AC762" s="486"/>
    </row>
    <row r="763" spans="1:29" ht="15" customHeight="1">
      <c r="A763" s="486"/>
      <c r="B763" s="486"/>
      <c r="C763" s="486"/>
      <c r="D763" s="486"/>
      <c r="E763" s="1673"/>
      <c r="F763" s="486"/>
      <c r="G763" s="486"/>
      <c r="H763" s="486"/>
      <c r="I763" s="486"/>
      <c r="J763" s="486"/>
      <c r="K763" s="486"/>
      <c r="L763" s="486"/>
      <c r="M763" s="486"/>
      <c r="N763" s="486"/>
      <c r="O763" s="486"/>
      <c r="P763" s="486"/>
      <c r="Q763" s="486"/>
      <c r="R763" s="486"/>
      <c r="S763" s="486"/>
      <c r="T763" s="486"/>
      <c r="U763" s="486"/>
      <c r="V763" s="486"/>
      <c r="W763" s="486"/>
      <c r="X763" s="486"/>
      <c r="Y763" s="486"/>
      <c r="Z763" s="486"/>
      <c r="AA763" s="486"/>
      <c r="AB763" s="486"/>
      <c r="AC763" s="486"/>
    </row>
    <row r="764" spans="1:29" ht="15" customHeight="1">
      <c r="A764" s="486"/>
      <c r="B764" s="486"/>
      <c r="C764" s="486"/>
      <c r="D764" s="486"/>
      <c r="E764" s="1673"/>
      <c r="F764" s="486"/>
      <c r="G764" s="486"/>
      <c r="H764" s="486"/>
      <c r="I764" s="486"/>
      <c r="J764" s="486"/>
      <c r="K764" s="486"/>
      <c r="L764" s="486"/>
      <c r="M764" s="486"/>
      <c r="N764" s="486"/>
      <c r="O764" s="486"/>
      <c r="P764" s="486"/>
      <c r="Q764" s="486"/>
      <c r="R764" s="486"/>
      <c r="S764" s="486"/>
      <c r="T764" s="486"/>
      <c r="U764" s="486"/>
      <c r="V764" s="486"/>
      <c r="W764" s="486"/>
      <c r="X764" s="486"/>
      <c r="Y764" s="486"/>
      <c r="Z764" s="486"/>
      <c r="AA764" s="486"/>
      <c r="AB764" s="486"/>
      <c r="AC764" s="486"/>
    </row>
    <row r="765" spans="1:29" ht="15" customHeight="1">
      <c r="A765" s="486"/>
      <c r="B765" s="486"/>
      <c r="C765" s="486"/>
      <c r="D765" s="486"/>
      <c r="E765" s="1673"/>
      <c r="F765" s="486"/>
      <c r="G765" s="486"/>
      <c r="H765" s="486"/>
      <c r="I765" s="486"/>
      <c r="J765" s="486"/>
      <c r="K765" s="486"/>
      <c r="L765" s="486"/>
      <c r="M765" s="486"/>
      <c r="N765" s="486"/>
      <c r="O765" s="486"/>
      <c r="P765" s="486"/>
      <c r="Q765" s="486"/>
      <c r="R765" s="486"/>
      <c r="S765" s="486"/>
      <c r="T765" s="486"/>
      <c r="U765" s="486"/>
      <c r="V765" s="486"/>
      <c r="W765" s="486"/>
      <c r="X765" s="486"/>
      <c r="Y765" s="486"/>
      <c r="Z765" s="486"/>
      <c r="AA765" s="486"/>
      <c r="AB765" s="486"/>
      <c r="AC765" s="486"/>
    </row>
    <row r="766" spans="1:29" ht="15" customHeight="1">
      <c r="A766" s="486"/>
      <c r="B766" s="486"/>
      <c r="C766" s="486"/>
      <c r="D766" s="486"/>
      <c r="E766" s="1673"/>
      <c r="F766" s="486"/>
      <c r="G766" s="486"/>
      <c r="H766" s="486"/>
      <c r="I766" s="486"/>
      <c r="J766" s="486"/>
      <c r="K766" s="486"/>
      <c r="L766" s="486"/>
      <c r="M766" s="486"/>
      <c r="N766" s="486"/>
      <c r="O766" s="486"/>
      <c r="P766" s="486"/>
      <c r="Q766" s="486"/>
      <c r="R766" s="486"/>
      <c r="S766" s="486"/>
      <c r="T766" s="486"/>
      <c r="U766" s="486"/>
      <c r="V766" s="486"/>
      <c r="W766" s="486"/>
      <c r="X766" s="486"/>
      <c r="Y766" s="486"/>
      <c r="Z766" s="486"/>
      <c r="AA766" s="486"/>
      <c r="AB766" s="486"/>
      <c r="AC766" s="486"/>
    </row>
    <row r="767" spans="1:29" ht="15" customHeight="1">
      <c r="A767" s="486"/>
      <c r="B767" s="486"/>
      <c r="C767" s="486"/>
      <c r="D767" s="486"/>
      <c r="E767" s="1673"/>
      <c r="F767" s="486"/>
      <c r="G767" s="486"/>
      <c r="H767" s="486"/>
      <c r="I767" s="486"/>
      <c r="J767" s="486"/>
      <c r="K767" s="486"/>
      <c r="L767" s="486"/>
      <c r="M767" s="486"/>
      <c r="N767" s="486"/>
      <c r="O767" s="486"/>
      <c r="P767" s="486"/>
      <c r="Q767" s="486"/>
      <c r="R767" s="486"/>
      <c r="S767" s="486"/>
      <c r="T767" s="486"/>
      <c r="U767" s="486"/>
      <c r="V767" s="486"/>
      <c r="W767" s="486"/>
      <c r="X767" s="486"/>
      <c r="Y767" s="486"/>
      <c r="Z767" s="486"/>
      <c r="AA767" s="486"/>
      <c r="AB767" s="486"/>
      <c r="AC767" s="486"/>
    </row>
    <row r="768" spans="1:29" ht="15" customHeight="1">
      <c r="A768" s="486"/>
      <c r="B768" s="486"/>
      <c r="C768" s="486"/>
      <c r="D768" s="486"/>
      <c r="E768" s="1673"/>
      <c r="F768" s="486"/>
      <c r="G768" s="486"/>
      <c r="H768" s="486"/>
      <c r="I768" s="486"/>
      <c r="J768" s="486"/>
      <c r="K768" s="486"/>
      <c r="L768" s="486"/>
      <c r="M768" s="486"/>
      <c r="N768" s="486"/>
      <c r="O768" s="486"/>
      <c r="P768" s="486"/>
      <c r="Q768" s="486"/>
      <c r="R768" s="486"/>
      <c r="S768" s="486"/>
      <c r="T768" s="486"/>
      <c r="U768" s="486"/>
      <c r="V768" s="486"/>
      <c r="W768" s="486"/>
      <c r="X768" s="486"/>
      <c r="Y768" s="486"/>
      <c r="Z768" s="486"/>
      <c r="AA768" s="486"/>
      <c r="AB768" s="486"/>
      <c r="AC768" s="486"/>
    </row>
    <row r="769" spans="1:29" ht="15" customHeight="1">
      <c r="A769" s="486"/>
      <c r="B769" s="486"/>
      <c r="C769" s="486"/>
      <c r="D769" s="486"/>
      <c r="E769" s="1673"/>
      <c r="F769" s="486"/>
      <c r="G769" s="486"/>
      <c r="H769" s="486"/>
      <c r="I769" s="486"/>
      <c r="J769" s="486"/>
      <c r="K769" s="486"/>
      <c r="L769" s="486"/>
      <c r="M769" s="486"/>
      <c r="N769" s="486"/>
      <c r="O769" s="486"/>
      <c r="P769" s="486"/>
      <c r="Q769" s="486"/>
      <c r="R769" s="486"/>
      <c r="S769" s="486"/>
      <c r="T769" s="486"/>
      <c r="U769" s="486"/>
      <c r="V769" s="486"/>
      <c r="W769" s="486"/>
      <c r="X769" s="486"/>
      <c r="Y769" s="486"/>
      <c r="Z769" s="486"/>
      <c r="AA769" s="486"/>
      <c r="AB769" s="486"/>
      <c r="AC769" s="486"/>
    </row>
    <row r="770" spans="1:29" ht="15" customHeight="1">
      <c r="A770" s="486"/>
      <c r="B770" s="486"/>
      <c r="C770" s="486"/>
      <c r="D770" s="486"/>
      <c r="E770" s="1673"/>
      <c r="F770" s="486"/>
      <c r="G770" s="486"/>
      <c r="H770" s="486"/>
      <c r="I770" s="486"/>
      <c r="J770" s="486"/>
      <c r="K770" s="486"/>
      <c r="L770" s="486"/>
      <c r="M770" s="486"/>
      <c r="N770" s="486"/>
      <c r="O770" s="486"/>
      <c r="P770" s="486"/>
      <c r="Q770" s="486"/>
      <c r="R770" s="486"/>
      <c r="S770" s="486"/>
      <c r="T770" s="486"/>
      <c r="U770" s="486"/>
      <c r="V770" s="486"/>
      <c r="W770" s="486"/>
      <c r="X770" s="486"/>
      <c r="Y770" s="486"/>
      <c r="Z770" s="486"/>
      <c r="AA770" s="486"/>
      <c r="AB770" s="486"/>
      <c r="AC770" s="486"/>
    </row>
    <row r="771" spans="1:29" ht="15" customHeight="1">
      <c r="A771" s="486"/>
      <c r="B771" s="486"/>
      <c r="C771" s="486"/>
      <c r="D771" s="486"/>
      <c r="E771" s="1673"/>
      <c r="F771" s="486"/>
      <c r="G771" s="486"/>
      <c r="H771" s="486"/>
      <c r="I771" s="486"/>
      <c r="J771" s="486"/>
      <c r="K771" s="486"/>
      <c r="L771" s="486"/>
      <c r="M771" s="486"/>
      <c r="N771" s="486"/>
      <c r="O771" s="486"/>
      <c r="P771" s="486"/>
      <c r="Q771" s="486"/>
      <c r="R771" s="486"/>
      <c r="S771" s="486"/>
      <c r="T771" s="486"/>
      <c r="U771" s="486"/>
      <c r="V771" s="486"/>
      <c r="W771" s="486"/>
      <c r="X771" s="486"/>
      <c r="Y771" s="486"/>
      <c r="Z771" s="486"/>
      <c r="AA771" s="486"/>
      <c r="AB771" s="486"/>
      <c r="AC771" s="486"/>
    </row>
    <row r="772" spans="1:29" ht="15" customHeight="1">
      <c r="A772" s="486"/>
      <c r="B772" s="486"/>
      <c r="C772" s="486"/>
      <c r="D772" s="486"/>
      <c r="E772" s="1673"/>
      <c r="F772" s="486"/>
      <c r="G772" s="486"/>
      <c r="H772" s="486"/>
      <c r="I772" s="486"/>
      <c r="J772" s="486"/>
      <c r="K772" s="486"/>
      <c r="L772" s="486"/>
      <c r="M772" s="486"/>
      <c r="N772" s="486"/>
      <c r="O772" s="486"/>
      <c r="P772" s="486"/>
      <c r="Q772" s="486"/>
      <c r="R772" s="486"/>
      <c r="S772" s="486"/>
      <c r="T772" s="486"/>
      <c r="U772" s="486"/>
      <c r="V772" s="486"/>
      <c r="W772" s="486"/>
      <c r="X772" s="486"/>
      <c r="Y772" s="486"/>
      <c r="Z772" s="486"/>
      <c r="AA772" s="486"/>
      <c r="AB772" s="486"/>
      <c r="AC772" s="486"/>
    </row>
    <row r="773" spans="1:29" ht="15" customHeight="1">
      <c r="A773" s="486"/>
      <c r="B773" s="486"/>
      <c r="C773" s="486"/>
      <c r="D773" s="486"/>
      <c r="E773" s="1673"/>
      <c r="F773" s="486"/>
      <c r="G773" s="486"/>
      <c r="H773" s="486"/>
      <c r="I773" s="486"/>
      <c r="J773" s="486"/>
      <c r="K773" s="486"/>
      <c r="L773" s="486"/>
      <c r="M773" s="486"/>
      <c r="N773" s="486"/>
      <c r="O773" s="486"/>
      <c r="P773" s="486"/>
      <c r="Q773" s="486"/>
      <c r="R773" s="486"/>
      <c r="S773" s="486"/>
      <c r="T773" s="486"/>
      <c r="U773" s="486"/>
      <c r="V773" s="486"/>
      <c r="W773" s="486"/>
      <c r="X773" s="486"/>
      <c r="Y773" s="486"/>
      <c r="Z773" s="486"/>
      <c r="AA773" s="486"/>
      <c r="AB773" s="486"/>
      <c r="AC773" s="486"/>
    </row>
    <row r="774" spans="1:29" ht="15" customHeight="1">
      <c r="A774" s="486"/>
      <c r="B774" s="486"/>
      <c r="C774" s="486"/>
      <c r="D774" s="486"/>
      <c r="E774" s="1673"/>
      <c r="F774" s="486"/>
      <c r="G774" s="486"/>
      <c r="H774" s="486"/>
      <c r="I774" s="486"/>
      <c r="J774" s="486"/>
      <c r="K774" s="486"/>
      <c r="L774" s="486"/>
      <c r="M774" s="486"/>
      <c r="N774" s="486"/>
      <c r="O774" s="486"/>
      <c r="P774" s="486"/>
      <c r="Q774" s="486"/>
      <c r="R774" s="486"/>
      <c r="S774" s="486"/>
      <c r="T774" s="486"/>
      <c r="U774" s="486"/>
      <c r="V774" s="486"/>
      <c r="W774" s="486"/>
      <c r="X774" s="486"/>
      <c r="Y774" s="486"/>
      <c r="Z774" s="486"/>
      <c r="AA774" s="486"/>
      <c r="AB774" s="486"/>
      <c r="AC774" s="486"/>
    </row>
    <row r="775" spans="1:29" ht="15" customHeight="1">
      <c r="A775" s="486"/>
      <c r="B775" s="486"/>
      <c r="C775" s="486"/>
      <c r="D775" s="486"/>
      <c r="E775" s="1673"/>
      <c r="F775" s="486"/>
      <c r="G775" s="486"/>
      <c r="H775" s="486"/>
      <c r="I775" s="486"/>
      <c r="J775" s="486"/>
      <c r="K775" s="486"/>
      <c r="L775" s="486"/>
      <c r="M775" s="486"/>
      <c r="N775" s="486"/>
      <c r="O775" s="486"/>
      <c r="P775" s="486"/>
      <c r="Q775" s="486"/>
      <c r="R775" s="486"/>
      <c r="S775" s="486"/>
      <c r="T775" s="486"/>
      <c r="U775" s="486"/>
      <c r="V775" s="486"/>
      <c r="W775" s="486"/>
      <c r="X775" s="486"/>
      <c r="Y775" s="486"/>
      <c r="Z775" s="486"/>
      <c r="AA775" s="486"/>
      <c r="AB775" s="486"/>
      <c r="AC775" s="486"/>
    </row>
    <row r="776" spans="1:29" ht="15" customHeight="1">
      <c r="A776" s="486"/>
      <c r="B776" s="486"/>
      <c r="C776" s="486"/>
      <c r="D776" s="486"/>
      <c r="E776" s="1673"/>
      <c r="F776" s="486"/>
      <c r="G776" s="486"/>
      <c r="H776" s="486"/>
      <c r="I776" s="486"/>
      <c r="J776" s="486"/>
      <c r="K776" s="486"/>
      <c r="L776" s="486"/>
      <c r="M776" s="486"/>
      <c r="N776" s="486"/>
      <c r="O776" s="486"/>
      <c r="P776" s="486"/>
      <c r="Q776" s="486"/>
      <c r="R776" s="486"/>
      <c r="S776" s="486"/>
      <c r="T776" s="486"/>
      <c r="U776" s="486"/>
      <c r="V776" s="486"/>
      <c r="W776" s="486"/>
      <c r="X776" s="486"/>
      <c r="Y776" s="486"/>
      <c r="Z776" s="486"/>
      <c r="AA776" s="486"/>
      <c r="AB776" s="486"/>
      <c r="AC776" s="486"/>
    </row>
    <row r="777" spans="1:29" ht="15" customHeight="1">
      <c r="A777" s="486"/>
      <c r="B777" s="486"/>
      <c r="C777" s="486"/>
      <c r="D777" s="486"/>
      <c r="E777" s="1673"/>
      <c r="F777" s="486"/>
      <c r="G777" s="486"/>
      <c r="H777" s="486"/>
      <c r="I777" s="486"/>
      <c r="J777" s="486"/>
      <c r="K777" s="486"/>
      <c r="L777" s="486"/>
      <c r="M777" s="486"/>
      <c r="N777" s="486"/>
      <c r="O777" s="486"/>
      <c r="P777" s="486"/>
      <c r="Q777" s="486"/>
      <c r="R777" s="486"/>
      <c r="S777" s="486"/>
      <c r="T777" s="486"/>
      <c r="U777" s="486"/>
      <c r="V777" s="486"/>
      <c r="W777" s="486"/>
      <c r="X777" s="486"/>
      <c r="Y777" s="486"/>
      <c r="Z777" s="486"/>
      <c r="AA777" s="486"/>
      <c r="AB777" s="486"/>
      <c r="AC777" s="486"/>
    </row>
    <row r="778" spans="1:29" ht="15" customHeight="1">
      <c r="A778" s="486"/>
      <c r="B778" s="486"/>
      <c r="C778" s="486"/>
      <c r="D778" s="486"/>
      <c r="E778" s="1673"/>
      <c r="F778" s="486"/>
      <c r="G778" s="486"/>
      <c r="H778" s="486"/>
      <c r="I778" s="486"/>
      <c r="J778" s="486"/>
      <c r="K778" s="486"/>
      <c r="L778" s="486"/>
      <c r="M778" s="486"/>
      <c r="N778" s="486"/>
      <c r="O778" s="486"/>
      <c r="P778" s="486"/>
      <c r="Q778" s="486"/>
      <c r="R778" s="486"/>
      <c r="S778" s="486"/>
      <c r="T778" s="486"/>
      <c r="U778" s="486"/>
      <c r="V778" s="486"/>
      <c r="W778" s="486"/>
      <c r="X778" s="486"/>
      <c r="Y778" s="486"/>
      <c r="Z778" s="486"/>
      <c r="AA778" s="486"/>
      <c r="AB778" s="486"/>
      <c r="AC778" s="486"/>
    </row>
    <row r="779" spans="1:29" ht="15" customHeight="1">
      <c r="A779" s="486"/>
      <c r="B779" s="486"/>
      <c r="C779" s="486"/>
      <c r="D779" s="486"/>
      <c r="E779" s="1673"/>
      <c r="F779" s="486"/>
      <c r="G779" s="486"/>
      <c r="H779" s="486"/>
      <c r="I779" s="486"/>
      <c r="J779" s="486"/>
      <c r="K779" s="486"/>
      <c r="L779" s="486"/>
      <c r="M779" s="486"/>
      <c r="N779" s="486"/>
      <c r="O779" s="486"/>
      <c r="P779" s="486"/>
      <c r="Q779" s="486"/>
      <c r="R779" s="486"/>
      <c r="S779" s="486"/>
      <c r="T779" s="486"/>
      <c r="U779" s="486"/>
      <c r="V779" s="486"/>
      <c r="W779" s="486"/>
      <c r="X779" s="486"/>
      <c r="Y779" s="486"/>
      <c r="Z779" s="486"/>
      <c r="AA779" s="486"/>
      <c r="AB779" s="486"/>
      <c r="AC779" s="486"/>
    </row>
    <row r="780" spans="1:29" ht="15" customHeight="1">
      <c r="A780" s="486"/>
      <c r="B780" s="486"/>
      <c r="C780" s="486"/>
      <c r="D780" s="486"/>
      <c r="E780" s="1673"/>
      <c r="F780" s="486"/>
      <c r="G780" s="486"/>
      <c r="H780" s="486"/>
      <c r="I780" s="486"/>
      <c r="J780" s="486"/>
      <c r="K780" s="486"/>
      <c r="L780" s="486"/>
      <c r="M780" s="486"/>
      <c r="N780" s="486"/>
      <c r="O780" s="486"/>
      <c r="P780" s="486"/>
      <c r="Q780" s="486"/>
      <c r="R780" s="486"/>
      <c r="S780" s="486"/>
      <c r="T780" s="486"/>
      <c r="U780" s="486"/>
      <c r="V780" s="486"/>
      <c r="W780" s="486"/>
      <c r="X780" s="486"/>
      <c r="Y780" s="486"/>
      <c r="Z780" s="486"/>
      <c r="AA780" s="486"/>
      <c r="AB780" s="486"/>
      <c r="AC780" s="486"/>
    </row>
    <row r="781" spans="1:29" ht="15" customHeight="1">
      <c r="A781" s="486"/>
      <c r="B781" s="486"/>
      <c r="C781" s="486"/>
      <c r="D781" s="486"/>
      <c r="E781" s="1673"/>
      <c r="F781" s="486"/>
      <c r="G781" s="486"/>
      <c r="H781" s="486"/>
      <c r="I781" s="486"/>
      <c r="J781" s="486"/>
      <c r="K781" s="486"/>
      <c r="L781" s="486"/>
      <c r="M781" s="486"/>
      <c r="N781" s="486"/>
      <c r="O781" s="486"/>
      <c r="P781" s="486"/>
      <c r="Q781" s="486"/>
      <c r="R781" s="486"/>
      <c r="S781" s="486"/>
      <c r="T781" s="486"/>
      <c r="U781" s="486"/>
      <c r="V781" s="486"/>
      <c r="W781" s="486"/>
      <c r="X781" s="486"/>
      <c r="Y781" s="486"/>
      <c r="Z781" s="486"/>
      <c r="AA781" s="486"/>
      <c r="AB781" s="486"/>
      <c r="AC781" s="486"/>
    </row>
    <row r="782" spans="1:29" ht="15" customHeight="1">
      <c r="A782" s="486"/>
      <c r="B782" s="486"/>
      <c r="C782" s="486"/>
      <c r="D782" s="486"/>
      <c r="E782" s="1673"/>
      <c r="F782" s="486"/>
      <c r="G782" s="486"/>
      <c r="H782" s="486"/>
      <c r="I782" s="486"/>
      <c r="J782" s="486"/>
      <c r="K782" s="486"/>
      <c r="L782" s="486"/>
      <c r="M782" s="486"/>
      <c r="N782" s="486"/>
      <c r="O782" s="486"/>
      <c r="P782" s="486"/>
      <c r="Q782" s="486"/>
      <c r="R782" s="486"/>
      <c r="S782" s="486"/>
      <c r="T782" s="486"/>
      <c r="U782" s="486"/>
      <c r="V782" s="486"/>
      <c r="W782" s="486"/>
      <c r="X782" s="486"/>
      <c r="Y782" s="486"/>
      <c r="Z782" s="486"/>
      <c r="AA782" s="486"/>
      <c r="AB782" s="486"/>
      <c r="AC782" s="486"/>
    </row>
    <row r="783" spans="1:29" ht="15" customHeight="1">
      <c r="A783" s="486"/>
      <c r="B783" s="486"/>
      <c r="C783" s="486"/>
      <c r="D783" s="486"/>
      <c r="E783" s="1673"/>
      <c r="F783" s="486"/>
      <c r="G783" s="486"/>
      <c r="H783" s="486"/>
      <c r="I783" s="486"/>
      <c r="J783" s="486"/>
      <c r="K783" s="486"/>
      <c r="L783" s="486"/>
      <c r="M783" s="486"/>
      <c r="N783" s="486"/>
      <c r="O783" s="486"/>
      <c r="P783" s="486"/>
      <c r="Q783" s="486"/>
      <c r="R783" s="486"/>
      <c r="S783" s="486"/>
      <c r="T783" s="486"/>
      <c r="U783" s="486"/>
      <c r="V783" s="486"/>
      <c r="W783" s="486"/>
      <c r="X783" s="486"/>
      <c r="Y783" s="486"/>
      <c r="Z783" s="486"/>
      <c r="AA783" s="486"/>
      <c r="AB783" s="486"/>
      <c r="AC783" s="486"/>
    </row>
    <row r="784" spans="1:29" ht="15" customHeight="1">
      <c r="A784" s="486"/>
      <c r="B784" s="486"/>
      <c r="C784" s="486"/>
      <c r="D784" s="486"/>
      <c r="E784" s="1673"/>
      <c r="F784" s="486"/>
      <c r="G784" s="486"/>
      <c r="H784" s="486"/>
      <c r="I784" s="486"/>
      <c r="J784" s="486"/>
      <c r="K784" s="486"/>
      <c r="L784" s="486"/>
      <c r="M784" s="486"/>
      <c r="N784" s="486"/>
      <c r="O784" s="486"/>
      <c r="P784" s="486"/>
      <c r="Q784" s="486"/>
      <c r="R784" s="486"/>
      <c r="S784" s="486"/>
      <c r="T784" s="486"/>
      <c r="U784" s="486"/>
      <c r="V784" s="486"/>
      <c r="W784" s="486"/>
      <c r="X784" s="486"/>
      <c r="Y784" s="486"/>
      <c r="Z784" s="486"/>
      <c r="AA784" s="486"/>
      <c r="AB784" s="486"/>
      <c r="AC784" s="486"/>
    </row>
    <row r="785" spans="1:29" ht="15" customHeight="1">
      <c r="A785" s="486"/>
      <c r="B785" s="486"/>
      <c r="C785" s="486"/>
      <c r="D785" s="486"/>
      <c r="E785" s="1673"/>
      <c r="F785" s="486"/>
      <c r="G785" s="486"/>
      <c r="H785" s="486"/>
      <c r="I785" s="486"/>
      <c r="J785" s="486"/>
      <c r="K785" s="486"/>
      <c r="L785" s="486"/>
      <c r="M785" s="486"/>
      <c r="N785" s="486"/>
      <c r="O785" s="486"/>
      <c r="P785" s="486"/>
      <c r="Q785" s="486"/>
      <c r="R785" s="486"/>
      <c r="S785" s="486"/>
      <c r="T785" s="486"/>
      <c r="U785" s="486"/>
      <c r="V785" s="486"/>
      <c r="W785" s="486"/>
      <c r="X785" s="486"/>
      <c r="Y785" s="486"/>
      <c r="Z785" s="486"/>
      <c r="AA785" s="486"/>
      <c r="AB785" s="486"/>
      <c r="AC785" s="486"/>
    </row>
    <row r="786" spans="1:29" ht="15" customHeight="1">
      <c r="A786" s="486"/>
      <c r="B786" s="486"/>
      <c r="C786" s="486"/>
      <c r="D786" s="486"/>
      <c r="E786" s="1673"/>
      <c r="F786" s="486"/>
      <c r="G786" s="486"/>
      <c r="H786" s="486"/>
      <c r="I786" s="486"/>
      <c r="J786" s="486"/>
      <c r="K786" s="486"/>
      <c r="L786" s="486"/>
      <c r="M786" s="486"/>
      <c r="N786" s="486"/>
      <c r="O786" s="486"/>
      <c r="P786" s="486"/>
      <c r="Q786" s="486"/>
      <c r="R786" s="486"/>
      <c r="S786" s="486"/>
      <c r="T786" s="486"/>
      <c r="U786" s="486"/>
      <c r="V786" s="486"/>
      <c r="W786" s="486"/>
      <c r="X786" s="486"/>
      <c r="Y786" s="486"/>
      <c r="Z786" s="486"/>
      <c r="AA786" s="486"/>
      <c r="AB786" s="486"/>
      <c r="AC786" s="486"/>
    </row>
    <row r="787" spans="1:29" ht="15" customHeight="1">
      <c r="A787" s="486"/>
      <c r="B787" s="486"/>
      <c r="C787" s="486"/>
      <c r="D787" s="486"/>
      <c r="E787" s="1673"/>
      <c r="F787" s="486"/>
      <c r="G787" s="486"/>
      <c r="H787" s="486"/>
      <c r="I787" s="486"/>
      <c r="J787" s="486"/>
      <c r="K787" s="486"/>
      <c r="L787" s="486"/>
      <c r="M787" s="486"/>
      <c r="N787" s="486"/>
      <c r="O787" s="486"/>
      <c r="P787" s="486"/>
      <c r="Q787" s="486"/>
      <c r="R787" s="486"/>
      <c r="S787" s="486"/>
      <c r="T787" s="486"/>
      <c r="U787" s="486"/>
      <c r="V787" s="486"/>
      <c r="W787" s="486"/>
      <c r="X787" s="486"/>
      <c r="Y787" s="486"/>
      <c r="Z787" s="486"/>
      <c r="AA787" s="486"/>
      <c r="AB787" s="486"/>
      <c r="AC787" s="486"/>
    </row>
    <row r="788" spans="1:29" ht="15" customHeight="1">
      <c r="A788" s="486"/>
      <c r="B788" s="486"/>
      <c r="C788" s="486"/>
      <c r="D788" s="486"/>
      <c r="E788" s="1673"/>
      <c r="F788" s="486"/>
      <c r="G788" s="486"/>
      <c r="H788" s="486"/>
      <c r="I788" s="486"/>
      <c r="J788" s="486"/>
      <c r="K788" s="486"/>
      <c r="L788" s="486"/>
      <c r="M788" s="486"/>
      <c r="N788" s="486"/>
      <c r="O788" s="486"/>
      <c r="P788" s="486"/>
      <c r="Q788" s="486"/>
      <c r="R788" s="486"/>
      <c r="S788" s="486"/>
      <c r="T788" s="486"/>
      <c r="U788" s="486"/>
      <c r="V788" s="486"/>
      <c r="W788" s="486"/>
      <c r="X788" s="486"/>
      <c r="Y788" s="486"/>
      <c r="Z788" s="486"/>
      <c r="AA788" s="486"/>
      <c r="AB788" s="486"/>
      <c r="AC788" s="486"/>
    </row>
    <row r="789" spans="1:29" ht="15" customHeight="1">
      <c r="A789" s="486"/>
      <c r="B789" s="486"/>
      <c r="C789" s="486"/>
      <c r="D789" s="486"/>
      <c r="E789" s="1673"/>
      <c r="F789" s="486"/>
      <c r="G789" s="486"/>
      <c r="H789" s="486"/>
      <c r="I789" s="486"/>
      <c r="J789" s="486"/>
      <c r="K789" s="486"/>
      <c r="L789" s="486"/>
      <c r="M789" s="486"/>
      <c r="N789" s="486"/>
      <c r="O789" s="486"/>
      <c r="P789" s="486"/>
      <c r="Q789" s="486"/>
      <c r="R789" s="486"/>
      <c r="S789" s="486"/>
      <c r="T789" s="486"/>
      <c r="U789" s="486"/>
      <c r="V789" s="486"/>
      <c r="W789" s="486"/>
      <c r="X789" s="486"/>
      <c r="Y789" s="486"/>
      <c r="Z789" s="486"/>
      <c r="AA789" s="486"/>
      <c r="AB789" s="486"/>
      <c r="AC789" s="486"/>
    </row>
    <row r="790" spans="1:29" ht="15" customHeight="1">
      <c r="A790" s="486"/>
      <c r="B790" s="486"/>
      <c r="C790" s="486"/>
      <c r="D790" s="486"/>
      <c r="E790" s="1673"/>
      <c r="F790" s="486"/>
      <c r="G790" s="486"/>
      <c r="H790" s="486"/>
      <c r="I790" s="486"/>
      <c r="J790" s="486"/>
      <c r="K790" s="486"/>
      <c r="L790" s="486"/>
      <c r="M790" s="486"/>
      <c r="N790" s="486"/>
      <c r="O790" s="486"/>
      <c r="P790" s="486"/>
      <c r="Q790" s="486"/>
      <c r="R790" s="486"/>
      <c r="S790" s="486"/>
      <c r="T790" s="486"/>
      <c r="U790" s="486"/>
      <c r="V790" s="486"/>
      <c r="W790" s="486"/>
      <c r="X790" s="486"/>
      <c r="Y790" s="486"/>
      <c r="Z790" s="486"/>
      <c r="AA790" s="486"/>
      <c r="AB790" s="486"/>
      <c r="AC790" s="486"/>
    </row>
    <row r="791" spans="1:29" ht="15" customHeight="1">
      <c r="A791" s="486"/>
      <c r="B791" s="486"/>
      <c r="C791" s="486"/>
      <c r="D791" s="486"/>
      <c r="E791" s="1673"/>
      <c r="F791" s="486"/>
      <c r="G791" s="486"/>
      <c r="H791" s="486"/>
      <c r="I791" s="486"/>
      <c r="J791" s="486"/>
      <c r="K791" s="486"/>
      <c r="L791" s="486"/>
      <c r="M791" s="486"/>
      <c r="N791" s="486"/>
      <c r="O791" s="486"/>
      <c r="P791" s="486"/>
      <c r="Q791" s="486"/>
      <c r="R791" s="486"/>
      <c r="S791" s="486"/>
      <c r="T791" s="486"/>
      <c r="U791" s="486"/>
      <c r="V791" s="486"/>
      <c r="W791" s="486"/>
      <c r="X791" s="486"/>
      <c r="Y791" s="486"/>
      <c r="Z791" s="486"/>
      <c r="AA791" s="486"/>
      <c r="AB791" s="486"/>
      <c r="AC791" s="486"/>
    </row>
    <row r="792" spans="1:29" ht="15" customHeight="1">
      <c r="A792" s="486"/>
      <c r="B792" s="486"/>
      <c r="C792" s="486"/>
      <c r="D792" s="486"/>
      <c r="E792" s="1673"/>
      <c r="F792" s="486"/>
      <c r="G792" s="486"/>
      <c r="H792" s="486"/>
      <c r="I792" s="486"/>
      <c r="J792" s="486"/>
      <c r="K792" s="486"/>
      <c r="L792" s="486"/>
      <c r="M792" s="486"/>
      <c r="N792" s="486"/>
      <c r="O792" s="486"/>
      <c r="P792" s="486"/>
      <c r="Q792" s="486"/>
      <c r="R792" s="486"/>
      <c r="S792" s="486"/>
      <c r="T792" s="486"/>
      <c r="U792" s="486"/>
      <c r="V792" s="486"/>
      <c r="W792" s="486"/>
      <c r="X792" s="486"/>
      <c r="Y792" s="486"/>
      <c r="Z792" s="486"/>
      <c r="AA792" s="486"/>
      <c r="AB792" s="486"/>
      <c r="AC792" s="486"/>
    </row>
    <row r="793" spans="1:29" ht="15" customHeight="1">
      <c r="A793" s="486"/>
      <c r="B793" s="486"/>
      <c r="C793" s="486"/>
      <c r="D793" s="486"/>
      <c r="E793" s="1673"/>
      <c r="F793" s="486"/>
      <c r="G793" s="486"/>
      <c r="H793" s="486"/>
      <c r="I793" s="486"/>
      <c r="J793" s="486"/>
      <c r="K793" s="486"/>
      <c r="L793" s="486"/>
      <c r="M793" s="486"/>
      <c r="N793" s="486"/>
      <c r="O793" s="486"/>
      <c r="P793" s="486"/>
      <c r="Q793" s="486"/>
      <c r="R793" s="486"/>
      <c r="S793" s="486"/>
      <c r="T793" s="486"/>
      <c r="U793" s="486"/>
      <c r="V793" s="486"/>
      <c r="W793" s="486"/>
      <c r="X793" s="486"/>
      <c r="Y793" s="486"/>
      <c r="Z793" s="486"/>
      <c r="AA793" s="486"/>
      <c r="AB793" s="486"/>
      <c r="AC793" s="486"/>
    </row>
    <row r="794" spans="1:29" ht="15" customHeight="1">
      <c r="A794" s="486"/>
      <c r="B794" s="486"/>
      <c r="C794" s="486"/>
      <c r="D794" s="486"/>
      <c r="E794" s="1673"/>
      <c r="F794" s="486"/>
      <c r="G794" s="486"/>
      <c r="H794" s="486"/>
      <c r="I794" s="486"/>
      <c r="J794" s="486"/>
      <c r="K794" s="486"/>
      <c r="L794" s="486"/>
      <c r="M794" s="486"/>
      <c r="N794" s="486"/>
      <c r="O794" s="486"/>
      <c r="P794" s="486"/>
      <c r="Q794" s="486"/>
      <c r="R794" s="486"/>
      <c r="S794" s="486"/>
      <c r="T794" s="486"/>
      <c r="U794" s="486"/>
      <c r="V794" s="486"/>
      <c r="W794" s="486"/>
      <c r="X794" s="486"/>
      <c r="Y794" s="486"/>
      <c r="Z794" s="486"/>
      <c r="AA794" s="486"/>
      <c r="AB794" s="486"/>
      <c r="AC794" s="486"/>
    </row>
    <row r="795" spans="1:29" ht="15" customHeight="1">
      <c r="A795" s="486"/>
      <c r="B795" s="486"/>
      <c r="C795" s="486"/>
      <c r="D795" s="486"/>
      <c r="E795" s="1673"/>
      <c r="F795" s="486"/>
      <c r="G795" s="486"/>
      <c r="H795" s="486"/>
      <c r="I795" s="486"/>
      <c r="J795" s="486"/>
      <c r="K795" s="486"/>
      <c r="L795" s="486"/>
      <c r="M795" s="486"/>
      <c r="N795" s="486"/>
      <c r="O795" s="486"/>
      <c r="P795" s="486"/>
      <c r="Q795" s="486"/>
      <c r="R795" s="486"/>
      <c r="S795" s="486"/>
      <c r="T795" s="486"/>
      <c r="U795" s="486"/>
      <c r="V795" s="486"/>
      <c r="W795" s="486"/>
      <c r="X795" s="486"/>
      <c r="Y795" s="486"/>
      <c r="Z795" s="486"/>
      <c r="AA795" s="486"/>
      <c r="AB795" s="486"/>
      <c r="AC795" s="486"/>
    </row>
    <row r="796" spans="1:29" ht="15" customHeight="1">
      <c r="A796" s="486"/>
      <c r="B796" s="486"/>
      <c r="C796" s="486"/>
      <c r="D796" s="486"/>
      <c r="E796" s="1673"/>
      <c r="F796" s="486"/>
      <c r="G796" s="486"/>
      <c r="H796" s="486"/>
      <c r="I796" s="486"/>
      <c r="J796" s="486"/>
      <c r="K796" s="486"/>
      <c r="L796" s="486"/>
      <c r="M796" s="486"/>
      <c r="N796" s="486"/>
      <c r="O796" s="486"/>
      <c r="P796" s="486"/>
      <c r="Q796" s="486"/>
      <c r="R796" s="486"/>
      <c r="S796" s="486"/>
      <c r="T796" s="486"/>
      <c r="U796" s="486"/>
      <c r="V796" s="486"/>
      <c r="W796" s="486"/>
      <c r="X796" s="486"/>
      <c r="Y796" s="486"/>
      <c r="Z796" s="486"/>
      <c r="AA796" s="486"/>
      <c r="AB796" s="486"/>
      <c r="AC796" s="486"/>
    </row>
    <row r="797" spans="1:29" ht="15" customHeight="1">
      <c r="A797" s="486"/>
      <c r="B797" s="486"/>
      <c r="C797" s="486"/>
      <c r="D797" s="486"/>
      <c r="E797" s="1673"/>
      <c r="F797" s="486"/>
      <c r="G797" s="486"/>
      <c r="H797" s="486"/>
      <c r="I797" s="486"/>
      <c r="J797" s="486"/>
      <c r="K797" s="486"/>
      <c r="L797" s="486"/>
      <c r="M797" s="486"/>
      <c r="N797" s="486"/>
      <c r="O797" s="486"/>
      <c r="P797" s="486"/>
      <c r="Q797" s="486"/>
      <c r="R797" s="486"/>
      <c r="S797" s="486"/>
      <c r="T797" s="486"/>
      <c r="U797" s="486"/>
      <c r="V797" s="486"/>
      <c r="W797" s="486"/>
      <c r="X797" s="486"/>
      <c r="Y797" s="486"/>
      <c r="Z797" s="486"/>
      <c r="AA797" s="486"/>
      <c r="AB797" s="486"/>
      <c r="AC797" s="486"/>
    </row>
    <row r="798" spans="1:29" ht="15" customHeight="1">
      <c r="A798" s="486"/>
      <c r="B798" s="486"/>
      <c r="C798" s="486"/>
      <c r="D798" s="486"/>
      <c r="E798" s="1673"/>
      <c r="F798" s="486"/>
      <c r="G798" s="486"/>
      <c r="H798" s="486"/>
      <c r="I798" s="486"/>
      <c r="J798" s="486"/>
      <c r="K798" s="486"/>
      <c r="L798" s="486"/>
      <c r="M798" s="486"/>
      <c r="N798" s="486"/>
      <c r="O798" s="486"/>
      <c r="P798" s="486"/>
      <c r="Q798" s="486"/>
      <c r="R798" s="486"/>
      <c r="S798" s="486"/>
      <c r="T798" s="486"/>
      <c r="U798" s="486"/>
      <c r="V798" s="486"/>
      <c r="W798" s="486"/>
      <c r="X798" s="486"/>
      <c r="Y798" s="486"/>
      <c r="Z798" s="486"/>
      <c r="AA798" s="486"/>
      <c r="AB798" s="486"/>
      <c r="AC798" s="486"/>
    </row>
    <row r="799" spans="1:29" ht="15" customHeight="1">
      <c r="A799" s="486"/>
      <c r="B799" s="486"/>
      <c r="C799" s="486"/>
      <c r="D799" s="486"/>
      <c r="E799" s="1673"/>
      <c r="F799" s="486"/>
      <c r="G799" s="486"/>
      <c r="H799" s="486"/>
      <c r="I799" s="486"/>
      <c r="J799" s="486"/>
      <c r="K799" s="486"/>
      <c r="L799" s="486"/>
      <c r="M799" s="486"/>
      <c r="N799" s="486"/>
      <c r="O799" s="486"/>
      <c r="P799" s="486"/>
      <c r="Q799" s="486"/>
      <c r="R799" s="486"/>
      <c r="S799" s="486"/>
      <c r="T799" s="486"/>
      <c r="U799" s="486"/>
      <c r="V799" s="486"/>
      <c r="W799" s="486"/>
      <c r="X799" s="486"/>
      <c r="Y799" s="486"/>
      <c r="Z799" s="486"/>
      <c r="AA799" s="486"/>
      <c r="AB799" s="486"/>
      <c r="AC799" s="486"/>
    </row>
    <row r="800" spans="1:29" ht="15" customHeight="1">
      <c r="A800" s="486"/>
      <c r="B800" s="486"/>
      <c r="C800" s="486"/>
      <c r="D800" s="486"/>
      <c r="E800" s="1673"/>
      <c r="F800" s="486"/>
      <c r="G800" s="486"/>
      <c r="H800" s="486"/>
      <c r="I800" s="486"/>
      <c r="J800" s="486"/>
      <c r="K800" s="486"/>
      <c r="L800" s="486"/>
      <c r="M800" s="486"/>
      <c r="N800" s="486"/>
      <c r="O800" s="486"/>
      <c r="P800" s="486"/>
      <c r="Q800" s="486"/>
      <c r="R800" s="486"/>
      <c r="S800" s="486"/>
      <c r="T800" s="486"/>
      <c r="U800" s="486"/>
      <c r="V800" s="486"/>
      <c r="W800" s="486"/>
      <c r="X800" s="486"/>
      <c r="Y800" s="486"/>
      <c r="Z800" s="486"/>
      <c r="AA800" s="486"/>
      <c r="AB800" s="486"/>
      <c r="AC800" s="486"/>
    </row>
    <row r="801" spans="1:29" ht="15" customHeight="1">
      <c r="A801" s="486"/>
      <c r="B801" s="486"/>
      <c r="C801" s="486"/>
      <c r="D801" s="486"/>
      <c r="E801" s="1673"/>
      <c r="F801" s="486"/>
      <c r="G801" s="486"/>
      <c r="H801" s="486"/>
      <c r="I801" s="486"/>
      <c r="J801" s="486"/>
      <c r="K801" s="486"/>
      <c r="L801" s="486"/>
      <c r="M801" s="486"/>
      <c r="N801" s="486"/>
      <c r="O801" s="486"/>
      <c r="P801" s="486"/>
      <c r="Q801" s="486"/>
      <c r="R801" s="486"/>
      <c r="S801" s="486"/>
      <c r="T801" s="486"/>
      <c r="U801" s="486"/>
      <c r="V801" s="486"/>
      <c r="W801" s="486"/>
      <c r="X801" s="486"/>
      <c r="Y801" s="486"/>
      <c r="Z801" s="486"/>
      <c r="AA801" s="486"/>
      <c r="AB801" s="486"/>
      <c r="AC801" s="486"/>
    </row>
    <row r="802" spans="1:29" ht="15" customHeight="1">
      <c r="A802" s="486"/>
      <c r="B802" s="486"/>
      <c r="C802" s="486"/>
      <c r="D802" s="486"/>
      <c r="E802" s="1673"/>
      <c r="F802" s="486"/>
      <c r="G802" s="486"/>
      <c r="H802" s="486"/>
      <c r="I802" s="486"/>
      <c r="J802" s="486"/>
      <c r="K802" s="486"/>
      <c r="L802" s="486"/>
      <c r="M802" s="486"/>
      <c r="N802" s="486"/>
      <c r="O802" s="486"/>
      <c r="P802" s="486"/>
      <c r="Q802" s="486"/>
      <c r="R802" s="486"/>
      <c r="S802" s="486"/>
      <c r="T802" s="486"/>
      <c r="U802" s="486"/>
      <c r="V802" s="486"/>
      <c r="W802" s="486"/>
      <c r="X802" s="486"/>
      <c r="Y802" s="486"/>
      <c r="Z802" s="486"/>
      <c r="AA802" s="486"/>
      <c r="AB802" s="486"/>
      <c r="AC802" s="486"/>
    </row>
    <row r="803" spans="1:29" ht="15" customHeight="1">
      <c r="A803" s="486"/>
      <c r="B803" s="486"/>
      <c r="C803" s="486"/>
      <c r="D803" s="486"/>
      <c r="E803" s="1673"/>
      <c r="F803" s="486"/>
      <c r="G803" s="486"/>
      <c r="H803" s="486"/>
      <c r="I803" s="486"/>
      <c r="J803" s="486"/>
      <c r="K803" s="486"/>
      <c r="L803" s="486"/>
      <c r="M803" s="486"/>
      <c r="N803" s="486"/>
      <c r="O803" s="486"/>
      <c r="P803" s="486"/>
      <c r="Q803" s="486"/>
      <c r="R803" s="486"/>
      <c r="S803" s="486"/>
      <c r="T803" s="486"/>
      <c r="U803" s="486"/>
      <c r="V803" s="486"/>
      <c r="W803" s="486"/>
      <c r="X803" s="486"/>
      <c r="Y803" s="486"/>
      <c r="Z803" s="486"/>
      <c r="AA803" s="486"/>
      <c r="AB803" s="486"/>
      <c r="AC803" s="486"/>
    </row>
    <row r="804" spans="1:29" ht="15" customHeight="1">
      <c r="A804" s="486"/>
      <c r="B804" s="486"/>
      <c r="C804" s="486"/>
      <c r="D804" s="486"/>
      <c r="E804" s="1673"/>
      <c r="F804" s="486"/>
      <c r="G804" s="486"/>
      <c r="H804" s="486"/>
      <c r="I804" s="486"/>
      <c r="J804" s="486"/>
      <c r="K804" s="486"/>
      <c r="L804" s="486"/>
      <c r="M804" s="486"/>
      <c r="N804" s="486"/>
      <c r="O804" s="486"/>
      <c r="P804" s="486"/>
      <c r="Q804" s="486"/>
      <c r="R804" s="486"/>
      <c r="S804" s="486"/>
      <c r="T804" s="486"/>
      <c r="U804" s="486"/>
      <c r="V804" s="486"/>
      <c r="W804" s="486"/>
      <c r="X804" s="486"/>
      <c r="Y804" s="486"/>
      <c r="Z804" s="486"/>
      <c r="AA804" s="486"/>
      <c r="AB804" s="486"/>
      <c r="AC804" s="486"/>
    </row>
    <row r="805" spans="1:29" ht="15" customHeight="1">
      <c r="A805" s="486"/>
      <c r="B805" s="486"/>
      <c r="C805" s="486"/>
      <c r="D805" s="486"/>
      <c r="E805" s="1673"/>
      <c r="F805" s="486"/>
      <c r="G805" s="486"/>
      <c r="H805" s="486"/>
      <c r="I805" s="486"/>
      <c r="J805" s="486"/>
      <c r="K805" s="486"/>
      <c r="L805" s="486"/>
      <c r="M805" s="486"/>
      <c r="N805" s="486"/>
      <c r="O805" s="486"/>
      <c r="P805" s="486"/>
      <c r="Q805" s="486"/>
      <c r="R805" s="486"/>
      <c r="S805" s="486"/>
      <c r="T805" s="486"/>
      <c r="U805" s="486"/>
      <c r="V805" s="486"/>
      <c r="W805" s="486"/>
      <c r="X805" s="486"/>
      <c r="Y805" s="486"/>
      <c r="Z805" s="486"/>
      <c r="AA805" s="486"/>
      <c r="AB805" s="486"/>
      <c r="AC805" s="486"/>
    </row>
    <row r="806" spans="1:29" ht="15" customHeight="1">
      <c r="A806" s="486"/>
      <c r="B806" s="486"/>
      <c r="C806" s="486"/>
      <c r="D806" s="486"/>
      <c r="E806" s="1673"/>
      <c r="F806" s="486"/>
      <c r="G806" s="486"/>
      <c r="H806" s="486"/>
      <c r="I806" s="486"/>
      <c r="J806" s="486"/>
      <c r="K806" s="486"/>
      <c r="L806" s="486"/>
      <c r="M806" s="486"/>
      <c r="N806" s="486"/>
      <c r="O806" s="486"/>
      <c r="P806" s="486"/>
      <c r="Q806" s="486"/>
      <c r="R806" s="486"/>
      <c r="S806" s="486"/>
      <c r="T806" s="486"/>
      <c r="U806" s="486"/>
      <c r="V806" s="486"/>
      <c r="W806" s="486"/>
      <c r="X806" s="486"/>
      <c r="Y806" s="486"/>
      <c r="Z806" s="486"/>
      <c r="AA806" s="486"/>
      <c r="AB806" s="486"/>
      <c r="AC806" s="486"/>
    </row>
    <row r="807" spans="1:29" ht="15" customHeight="1">
      <c r="A807" s="486"/>
      <c r="B807" s="486"/>
      <c r="C807" s="486"/>
      <c r="D807" s="486"/>
      <c r="E807" s="1673"/>
      <c r="F807" s="486"/>
      <c r="G807" s="486"/>
      <c r="H807" s="486"/>
      <c r="I807" s="486"/>
      <c r="J807" s="486"/>
      <c r="K807" s="486"/>
      <c r="L807" s="486"/>
      <c r="M807" s="486"/>
      <c r="N807" s="486"/>
      <c r="O807" s="486"/>
      <c r="P807" s="486"/>
      <c r="Q807" s="486"/>
      <c r="R807" s="486"/>
      <c r="S807" s="486"/>
      <c r="T807" s="486"/>
      <c r="U807" s="486"/>
      <c r="V807" s="486"/>
      <c r="W807" s="486"/>
      <c r="X807" s="486"/>
      <c r="Y807" s="486"/>
      <c r="Z807" s="486"/>
      <c r="AA807" s="486"/>
      <c r="AB807" s="486"/>
      <c r="AC807" s="486"/>
    </row>
    <row r="808" spans="1:29" ht="15" customHeight="1">
      <c r="A808" s="486"/>
      <c r="B808" s="486"/>
      <c r="C808" s="486"/>
      <c r="D808" s="486"/>
      <c r="E808" s="1673"/>
      <c r="F808" s="486"/>
      <c r="G808" s="486"/>
      <c r="H808" s="486"/>
      <c r="I808" s="486"/>
      <c r="J808" s="486"/>
      <c r="K808" s="486"/>
      <c r="L808" s="486"/>
      <c r="M808" s="486"/>
      <c r="N808" s="486"/>
      <c r="O808" s="486"/>
      <c r="P808" s="486"/>
      <c r="Q808" s="486"/>
      <c r="R808" s="486"/>
      <c r="S808" s="486"/>
      <c r="T808" s="486"/>
      <c r="U808" s="486"/>
      <c r="V808" s="486"/>
      <c r="W808" s="486"/>
      <c r="X808" s="486"/>
      <c r="Y808" s="486"/>
      <c r="Z808" s="486"/>
      <c r="AA808" s="486"/>
      <c r="AB808" s="486"/>
      <c r="AC808" s="486"/>
    </row>
    <row r="809" spans="1:29" ht="15" customHeight="1">
      <c r="A809" s="486"/>
      <c r="B809" s="486"/>
      <c r="C809" s="486"/>
      <c r="D809" s="486"/>
      <c r="E809" s="1673"/>
      <c r="F809" s="486"/>
      <c r="G809" s="486"/>
      <c r="H809" s="486"/>
      <c r="I809" s="486"/>
      <c r="J809" s="486"/>
      <c r="K809" s="486"/>
      <c r="L809" s="486"/>
      <c r="M809" s="486"/>
      <c r="N809" s="486"/>
      <c r="O809" s="486"/>
      <c r="P809" s="486"/>
      <c r="Q809" s="486"/>
      <c r="R809" s="486"/>
      <c r="S809" s="486"/>
      <c r="T809" s="486"/>
      <c r="U809" s="486"/>
      <c r="V809" s="486"/>
      <c r="W809" s="486"/>
      <c r="X809" s="486"/>
      <c r="Y809" s="486"/>
      <c r="Z809" s="486"/>
      <c r="AA809" s="486"/>
      <c r="AB809" s="486"/>
      <c r="AC809" s="486"/>
    </row>
    <row r="810" spans="1:29" ht="15" customHeight="1">
      <c r="A810" s="486"/>
      <c r="B810" s="486"/>
      <c r="C810" s="486"/>
      <c r="D810" s="486"/>
      <c r="E810" s="1673"/>
      <c r="F810" s="486"/>
      <c r="G810" s="486"/>
      <c r="H810" s="486"/>
      <c r="I810" s="486"/>
      <c r="J810" s="486"/>
      <c r="K810" s="486"/>
      <c r="L810" s="486"/>
      <c r="M810" s="486"/>
      <c r="N810" s="486"/>
      <c r="O810" s="486"/>
      <c r="P810" s="486"/>
      <c r="Q810" s="486"/>
      <c r="R810" s="486"/>
      <c r="S810" s="486"/>
      <c r="T810" s="486"/>
      <c r="U810" s="486"/>
      <c r="V810" s="486"/>
      <c r="W810" s="486"/>
      <c r="X810" s="486"/>
      <c r="Y810" s="486"/>
      <c r="Z810" s="486"/>
      <c r="AA810" s="486"/>
      <c r="AB810" s="486"/>
      <c r="AC810" s="486"/>
    </row>
    <row r="811" spans="1:29" ht="15" customHeight="1">
      <c r="A811" s="486"/>
      <c r="B811" s="486"/>
      <c r="C811" s="486"/>
      <c r="D811" s="486"/>
      <c r="E811" s="1673"/>
      <c r="F811" s="486"/>
      <c r="G811" s="486"/>
      <c r="H811" s="486"/>
      <c r="I811" s="486"/>
      <c r="J811" s="486"/>
      <c r="K811" s="486"/>
      <c r="L811" s="486"/>
      <c r="M811" s="486"/>
      <c r="N811" s="486"/>
      <c r="O811" s="486"/>
      <c r="P811" s="486"/>
      <c r="Q811" s="486"/>
      <c r="R811" s="486"/>
      <c r="S811" s="486"/>
      <c r="T811" s="486"/>
      <c r="U811" s="486"/>
      <c r="V811" s="486"/>
      <c r="W811" s="486"/>
      <c r="X811" s="486"/>
      <c r="Y811" s="486"/>
      <c r="Z811" s="486"/>
      <c r="AA811" s="486"/>
      <c r="AB811" s="486"/>
      <c r="AC811" s="486"/>
    </row>
    <row r="812" spans="1:29" ht="15" customHeight="1">
      <c r="A812" s="486"/>
      <c r="B812" s="486"/>
      <c r="C812" s="486"/>
      <c r="D812" s="486"/>
      <c r="E812" s="1673"/>
      <c r="F812" s="486"/>
      <c r="G812" s="486"/>
      <c r="H812" s="486"/>
      <c r="I812" s="486"/>
      <c r="J812" s="486"/>
      <c r="K812" s="486"/>
      <c r="L812" s="486"/>
      <c r="M812" s="486"/>
      <c r="N812" s="486"/>
      <c r="O812" s="486"/>
      <c r="P812" s="486"/>
      <c r="Q812" s="486"/>
      <c r="R812" s="486"/>
      <c r="S812" s="486"/>
      <c r="T812" s="486"/>
      <c r="U812" s="486"/>
      <c r="V812" s="486"/>
      <c r="W812" s="486"/>
      <c r="X812" s="486"/>
      <c r="Y812" s="486"/>
      <c r="Z812" s="486"/>
      <c r="AA812" s="486"/>
      <c r="AB812" s="486"/>
      <c r="AC812" s="486"/>
    </row>
    <row r="813" spans="1:29" ht="15" customHeight="1">
      <c r="A813" s="486"/>
      <c r="B813" s="486"/>
      <c r="C813" s="486"/>
      <c r="D813" s="486"/>
      <c r="E813" s="1673"/>
      <c r="F813" s="486"/>
      <c r="G813" s="486"/>
      <c r="H813" s="486"/>
      <c r="I813" s="486"/>
      <c r="J813" s="486"/>
      <c r="K813" s="486"/>
      <c r="L813" s="486"/>
      <c r="M813" s="486"/>
      <c r="N813" s="486"/>
      <c r="O813" s="486"/>
      <c r="P813" s="486"/>
      <c r="Q813" s="486"/>
      <c r="R813" s="486"/>
      <c r="S813" s="486"/>
      <c r="T813" s="486"/>
      <c r="U813" s="486"/>
      <c r="V813" s="486"/>
      <c r="W813" s="486"/>
      <c r="X813" s="486"/>
      <c r="Y813" s="486"/>
      <c r="Z813" s="486"/>
      <c r="AA813" s="486"/>
      <c r="AB813" s="486"/>
      <c r="AC813" s="486"/>
    </row>
    <row r="814" spans="1:29" ht="15" customHeight="1">
      <c r="A814" s="486"/>
      <c r="B814" s="486"/>
      <c r="C814" s="486"/>
      <c r="D814" s="486"/>
      <c r="E814" s="1673"/>
      <c r="F814" s="486"/>
      <c r="G814" s="486"/>
      <c r="H814" s="486"/>
      <c r="I814" s="486"/>
      <c r="J814" s="486"/>
      <c r="K814" s="486"/>
      <c r="L814" s="486"/>
      <c r="M814" s="486"/>
      <c r="N814" s="486"/>
      <c r="O814" s="486"/>
      <c r="P814" s="486"/>
      <c r="Q814" s="486"/>
      <c r="R814" s="486"/>
      <c r="S814" s="486"/>
      <c r="T814" s="486"/>
      <c r="U814" s="486"/>
      <c r="V814" s="486"/>
      <c r="W814" s="486"/>
      <c r="X814" s="486"/>
      <c r="Y814" s="486"/>
      <c r="Z814" s="486"/>
      <c r="AA814" s="486"/>
      <c r="AB814" s="486"/>
      <c r="AC814" s="486"/>
    </row>
    <row r="815" spans="1:29" ht="15" customHeight="1">
      <c r="A815" s="486"/>
      <c r="B815" s="486"/>
      <c r="C815" s="486"/>
      <c r="D815" s="486"/>
      <c r="E815" s="1673"/>
      <c r="F815" s="486"/>
      <c r="G815" s="486"/>
      <c r="H815" s="486"/>
      <c r="I815" s="486"/>
      <c r="J815" s="486"/>
      <c r="K815" s="486"/>
      <c r="L815" s="486"/>
      <c r="M815" s="486"/>
      <c r="N815" s="486"/>
      <c r="O815" s="486"/>
      <c r="P815" s="486"/>
      <c r="Q815" s="486"/>
      <c r="R815" s="486"/>
      <c r="S815" s="486"/>
      <c r="T815" s="486"/>
      <c r="U815" s="486"/>
      <c r="V815" s="486"/>
      <c r="W815" s="486"/>
      <c r="X815" s="486"/>
      <c r="Y815" s="486"/>
      <c r="Z815" s="486"/>
      <c r="AA815" s="486"/>
      <c r="AB815" s="486"/>
      <c r="AC815" s="486"/>
    </row>
    <row r="816" spans="1:29" ht="15" customHeight="1">
      <c r="A816" s="486"/>
      <c r="B816" s="486"/>
      <c r="C816" s="486"/>
      <c r="D816" s="486"/>
      <c r="E816" s="1673"/>
      <c r="F816" s="486"/>
      <c r="G816" s="486"/>
      <c r="H816" s="486"/>
      <c r="I816" s="486"/>
      <c r="J816" s="486"/>
      <c r="K816" s="486"/>
      <c r="L816" s="486"/>
      <c r="M816" s="486"/>
      <c r="N816" s="486"/>
      <c r="O816" s="486"/>
      <c r="P816" s="486"/>
      <c r="Q816" s="486"/>
      <c r="R816" s="486"/>
      <c r="S816" s="486"/>
      <c r="T816" s="486"/>
      <c r="U816" s="486"/>
      <c r="V816" s="486"/>
      <c r="W816" s="486"/>
      <c r="X816" s="486"/>
      <c r="Y816" s="486"/>
      <c r="Z816" s="486"/>
      <c r="AA816" s="486"/>
      <c r="AB816" s="486"/>
      <c r="AC816" s="486"/>
    </row>
    <row r="817" spans="1:29" ht="15" customHeight="1">
      <c r="A817" s="486"/>
      <c r="B817" s="486"/>
      <c r="C817" s="486"/>
      <c r="D817" s="486"/>
      <c r="E817" s="1673"/>
      <c r="F817" s="486"/>
      <c r="G817" s="486"/>
      <c r="H817" s="486"/>
      <c r="I817" s="486"/>
      <c r="J817" s="486"/>
      <c r="K817" s="486"/>
      <c r="L817" s="486"/>
      <c r="M817" s="486"/>
      <c r="N817" s="486"/>
      <c r="O817" s="486"/>
      <c r="P817" s="486"/>
      <c r="Q817" s="486"/>
      <c r="R817" s="486"/>
      <c r="S817" s="486"/>
      <c r="T817" s="486"/>
      <c r="U817" s="486"/>
      <c r="V817" s="486"/>
      <c r="W817" s="486"/>
      <c r="X817" s="486"/>
      <c r="Y817" s="486"/>
      <c r="Z817" s="486"/>
      <c r="AA817" s="486"/>
      <c r="AB817" s="486"/>
      <c r="AC817" s="486"/>
    </row>
    <row r="818" spans="1:29" ht="15" customHeight="1">
      <c r="A818" s="486"/>
      <c r="B818" s="486"/>
      <c r="C818" s="486"/>
      <c r="D818" s="486"/>
      <c r="E818" s="1673"/>
      <c r="F818" s="486"/>
      <c r="G818" s="486"/>
      <c r="H818" s="486"/>
      <c r="I818" s="486"/>
      <c r="J818" s="486"/>
      <c r="K818" s="486"/>
      <c r="L818" s="486"/>
      <c r="M818" s="486"/>
      <c r="N818" s="486"/>
      <c r="O818" s="486"/>
      <c r="P818" s="486"/>
      <c r="Q818" s="486"/>
      <c r="R818" s="486"/>
      <c r="S818" s="486"/>
      <c r="T818" s="486"/>
      <c r="U818" s="486"/>
      <c r="V818" s="486"/>
      <c r="W818" s="486"/>
      <c r="X818" s="486"/>
      <c r="Y818" s="486"/>
      <c r="Z818" s="486"/>
      <c r="AA818" s="486"/>
      <c r="AB818" s="486"/>
      <c r="AC818" s="486"/>
    </row>
    <row r="819" spans="1:29" ht="15" customHeight="1">
      <c r="A819" s="486"/>
      <c r="B819" s="486"/>
      <c r="C819" s="486"/>
      <c r="D819" s="486"/>
      <c r="E819" s="1673"/>
      <c r="F819" s="486"/>
      <c r="G819" s="486"/>
      <c r="H819" s="486"/>
      <c r="I819" s="486"/>
      <c r="J819" s="486"/>
      <c r="K819" s="486"/>
      <c r="L819" s="486"/>
      <c r="M819" s="486"/>
      <c r="N819" s="486"/>
      <c r="O819" s="486"/>
      <c r="P819" s="486"/>
      <c r="Q819" s="486"/>
      <c r="R819" s="486"/>
      <c r="S819" s="486"/>
      <c r="T819" s="486"/>
      <c r="U819" s="486"/>
      <c r="V819" s="486"/>
      <c r="W819" s="486"/>
      <c r="X819" s="486"/>
      <c r="Y819" s="486"/>
      <c r="Z819" s="486"/>
      <c r="AA819" s="486"/>
      <c r="AB819" s="486"/>
      <c r="AC819" s="486"/>
    </row>
    <row r="820" spans="1:29" ht="15" customHeight="1">
      <c r="A820" s="486"/>
      <c r="B820" s="486"/>
      <c r="C820" s="486"/>
      <c r="D820" s="486"/>
      <c r="E820" s="1673"/>
      <c r="F820" s="486"/>
      <c r="G820" s="486"/>
      <c r="H820" s="486"/>
      <c r="I820" s="486"/>
      <c r="J820" s="486"/>
      <c r="K820" s="486"/>
      <c r="L820" s="486"/>
      <c r="M820" s="486"/>
      <c r="N820" s="486"/>
      <c r="O820" s="486"/>
      <c r="P820" s="486"/>
      <c r="Q820" s="486"/>
      <c r="R820" s="486"/>
      <c r="S820" s="486"/>
      <c r="T820" s="486"/>
      <c r="U820" s="486"/>
      <c r="V820" s="486"/>
      <c r="W820" s="486"/>
      <c r="X820" s="486"/>
      <c r="Y820" s="486"/>
      <c r="Z820" s="486"/>
      <c r="AA820" s="486"/>
      <c r="AB820" s="486"/>
      <c r="AC820" s="486"/>
    </row>
    <row r="821" spans="1:29" ht="15" customHeight="1">
      <c r="A821" s="486"/>
      <c r="B821" s="486"/>
      <c r="C821" s="486"/>
      <c r="D821" s="486"/>
      <c r="E821" s="1673"/>
      <c r="F821" s="486"/>
      <c r="G821" s="486"/>
      <c r="H821" s="486"/>
      <c r="I821" s="486"/>
      <c r="J821" s="486"/>
      <c r="K821" s="486"/>
      <c r="L821" s="486"/>
      <c r="M821" s="486"/>
      <c r="N821" s="486"/>
      <c r="O821" s="486"/>
      <c r="P821" s="486"/>
      <c r="Q821" s="486"/>
      <c r="R821" s="486"/>
      <c r="S821" s="486"/>
      <c r="T821" s="486"/>
      <c r="U821" s="486"/>
      <c r="V821" s="486"/>
      <c r="W821" s="486"/>
      <c r="X821" s="486"/>
      <c r="Y821" s="486"/>
      <c r="Z821" s="486"/>
      <c r="AA821" s="486"/>
      <c r="AB821" s="486"/>
      <c r="AC821" s="486"/>
    </row>
    <row r="822" spans="1:29" ht="15" customHeight="1">
      <c r="A822" s="486"/>
      <c r="B822" s="486"/>
      <c r="C822" s="486"/>
      <c r="D822" s="486"/>
      <c r="E822" s="1673"/>
      <c r="F822" s="486"/>
      <c r="G822" s="486"/>
      <c r="H822" s="486"/>
      <c r="I822" s="486"/>
      <c r="J822" s="486"/>
      <c r="K822" s="486"/>
      <c r="L822" s="486"/>
      <c r="M822" s="486"/>
      <c r="N822" s="486"/>
      <c r="O822" s="486"/>
      <c r="P822" s="486"/>
      <c r="Q822" s="486"/>
      <c r="R822" s="486"/>
      <c r="S822" s="486"/>
      <c r="T822" s="486"/>
      <c r="U822" s="486"/>
      <c r="V822" s="486"/>
      <c r="W822" s="486"/>
      <c r="X822" s="486"/>
      <c r="Y822" s="486"/>
      <c r="Z822" s="486"/>
      <c r="AA822" s="486"/>
      <c r="AB822" s="486"/>
      <c r="AC822" s="486"/>
    </row>
    <row r="823" spans="1:29" ht="15" customHeight="1">
      <c r="A823" s="486"/>
      <c r="B823" s="486"/>
      <c r="C823" s="486"/>
      <c r="D823" s="486"/>
      <c r="E823" s="1673"/>
      <c r="F823" s="486"/>
      <c r="G823" s="486"/>
      <c r="H823" s="486"/>
      <c r="I823" s="486"/>
      <c r="J823" s="486"/>
      <c r="K823" s="486"/>
      <c r="L823" s="486"/>
      <c r="M823" s="486"/>
      <c r="N823" s="486"/>
      <c r="O823" s="486"/>
      <c r="P823" s="486"/>
      <c r="Q823" s="486"/>
      <c r="R823" s="486"/>
      <c r="S823" s="486"/>
      <c r="T823" s="486"/>
      <c r="U823" s="486"/>
      <c r="V823" s="486"/>
      <c r="W823" s="486"/>
      <c r="X823" s="486"/>
      <c r="Y823" s="486"/>
      <c r="Z823" s="486"/>
      <c r="AA823" s="486"/>
      <c r="AB823" s="486"/>
      <c r="AC823" s="486"/>
    </row>
    <row r="824" spans="1:29" ht="15" customHeight="1">
      <c r="A824" s="486"/>
      <c r="B824" s="486"/>
      <c r="C824" s="486"/>
      <c r="D824" s="486"/>
      <c r="E824" s="1673"/>
      <c r="F824" s="486"/>
      <c r="G824" s="486"/>
      <c r="H824" s="486"/>
      <c r="I824" s="486"/>
      <c r="J824" s="486"/>
      <c r="K824" s="486"/>
      <c r="L824" s="486"/>
      <c r="M824" s="486"/>
      <c r="N824" s="486"/>
      <c r="O824" s="486"/>
      <c r="P824" s="486"/>
      <c r="Q824" s="486"/>
      <c r="R824" s="486"/>
      <c r="S824" s="486"/>
      <c r="T824" s="486"/>
      <c r="U824" s="486"/>
      <c r="V824" s="486"/>
      <c r="W824" s="486"/>
      <c r="X824" s="486"/>
      <c r="Y824" s="486"/>
      <c r="Z824" s="486"/>
      <c r="AA824" s="486"/>
      <c r="AB824" s="486"/>
      <c r="AC824" s="486"/>
    </row>
    <row r="825" spans="1:29" ht="15" customHeight="1">
      <c r="A825" s="486"/>
      <c r="B825" s="486"/>
      <c r="C825" s="486"/>
      <c r="D825" s="486"/>
      <c r="E825" s="1673"/>
      <c r="F825" s="486"/>
      <c r="G825" s="486"/>
      <c r="H825" s="486"/>
      <c r="I825" s="486"/>
      <c r="J825" s="486"/>
      <c r="K825" s="486"/>
      <c r="L825" s="486"/>
      <c r="M825" s="486"/>
      <c r="N825" s="486"/>
      <c r="O825" s="486"/>
      <c r="P825" s="486"/>
      <c r="Q825" s="486"/>
      <c r="R825" s="486"/>
      <c r="S825" s="486"/>
      <c r="T825" s="486"/>
      <c r="U825" s="486"/>
      <c r="V825" s="486"/>
      <c r="W825" s="486"/>
      <c r="X825" s="486"/>
      <c r="Y825" s="486"/>
      <c r="Z825" s="486"/>
      <c r="AA825" s="486"/>
      <c r="AB825" s="486"/>
      <c r="AC825" s="486"/>
    </row>
    <row r="826" spans="1:29" ht="15" customHeight="1">
      <c r="A826" s="486"/>
      <c r="B826" s="486"/>
      <c r="C826" s="486"/>
      <c r="D826" s="486"/>
      <c r="E826" s="1673"/>
      <c r="F826" s="486"/>
      <c r="G826" s="486"/>
      <c r="H826" s="486"/>
      <c r="I826" s="486"/>
      <c r="J826" s="486"/>
      <c r="K826" s="486"/>
      <c r="L826" s="486"/>
      <c r="M826" s="486"/>
      <c r="N826" s="486"/>
      <c r="O826" s="486"/>
      <c r="P826" s="486"/>
      <c r="Q826" s="486"/>
      <c r="R826" s="486"/>
      <c r="S826" s="486"/>
      <c r="T826" s="486"/>
      <c r="U826" s="486"/>
      <c r="V826" s="486"/>
      <c r="W826" s="486"/>
      <c r="X826" s="486"/>
      <c r="Y826" s="486"/>
      <c r="Z826" s="486"/>
      <c r="AA826" s="486"/>
      <c r="AB826" s="486"/>
      <c r="AC826" s="486"/>
    </row>
    <row r="827" spans="1:29" ht="15" customHeight="1">
      <c r="A827" s="486"/>
      <c r="B827" s="486"/>
      <c r="C827" s="486"/>
      <c r="D827" s="486"/>
      <c r="E827" s="1673"/>
      <c r="F827" s="486"/>
      <c r="G827" s="486"/>
      <c r="H827" s="486"/>
      <c r="I827" s="486"/>
      <c r="J827" s="486"/>
      <c r="K827" s="486"/>
      <c r="L827" s="486"/>
      <c r="M827" s="486"/>
      <c r="N827" s="486"/>
      <c r="O827" s="486"/>
      <c r="P827" s="486"/>
      <c r="Q827" s="486"/>
      <c r="R827" s="486"/>
      <c r="S827" s="486"/>
      <c r="T827" s="486"/>
      <c r="U827" s="486"/>
      <c r="V827" s="486"/>
      <c r="W827" s="486"/>
      <c r="X827" s="486"/>
      <c r="Y827" s="486"/>
      <c r="Z827" s="486"/>
      <c r="AA827" s="486"/>
      <c r="AB827" s="486"/>
      <c r="AC827" s="486"/>
    </row>
    <row r="828" spans="1:29" ht="15" customHeight="1">
      <c r="A828" s="486"/>
      <c r="B828" s="486"/>
      <c r="C828" s="486"/>
      <c r="D828" s="486"/>
      <c r="E828" s="1673"/>
      <c r="F828" s="486"/>
      <c r="G828" s="486"/>
      <c r="H828" s="486"/>
      <c r="I828" s="486"/>
      <c r="J828" s="486"/>
      <c r="K828" s="486"/>
      <c r="L828" s="486"/>
      <c r="M828" s="486"/>
      <c r="N828" s="486"/>
      <c r="O828" s="486"/>
      <c r="P828" s="486"/>
      <c r="Q828" s="486"/>
      <c r="R828" s="486"/>
      <c r="S828" s="486"/>
      <c r="T828" s="486"/>
      <c r="U828" s="486"/>
      <c r="V828" s="486"/>
      <c r="W828" s="486"/>
      <c r="X828" s="486"/>
      <c r="Y828" s="486"/>
      <c r="Z828" s="486"/>
      <c r="AA828" s="486"/>
      <c r="AB828" s="486"/>
      <c r="AC828" s="486"/>
    </row>
    <row r="829" spans="1:29" ht="15" customHeight="1">
      <c r="A829" s="486"/>
      <c r="B829" s="486"/>
      <c r="C829" s="486"/>
      <c r="D829" s="486"/>
      <c r="E829" s="1673"/>
      <c r="F829" s="486"/>
      <c r="G829" s="486"/>
      <c r="H829" s="486"/>
      <c r="I829" s="486"/>
      <c r="J829" s="486"/>
      <c r="K829" s="486"/>
      <c r="L829" s="486"/>
      <c r="M829" s="486"/>
      <c r="N829" s="486"/>
      <c r="O829" s="486"/>
      <c r="P829" s="486"/>
      <c r="Q829" s="486"/>
      <c r="R829" s="486"/>
      <c r="S829" s="486"/>
      <c r="T829" s="486"/>
      <c r="U829" s="486"/>
      <c r="V829" s="486"/>
      <c r="W829" s="486"/>
      <c r="X829" s="486"/>
      <c r="Y829" s="486"/>
      <c r="Z829" s="486"/>
      <c r="AA829" s="486"/>
      <c r="AB829" s="486"/>
      <c r="AC829" s="486"/>
    </row>
    <row r="830" spans="1:29" ht="15" customHeight="1">
      <c r="A830" s="486"/>
      <c r="B830" s="486"/>
      <c r="C830" s="486"/>
      <c r="D830" s="486"/>
      <c r="E830" s="1673"/>
      <c r="F830" s="486"/>
      <c r="G830" s="486"/>
      <c r="H830" s="486"/>
      <c r="I830" s="486"/>
      <c r="J830" s="486"/>
      <c r="K830" s="486"/>
      <c r="L830" s="486"/>
      <c r="M830" s="486"/>
      <c r="N830" s="486"/>
      <c r="O830" s="486"/>
      <c r="P830" s="486"/>
      <c r="Q830" s="486"/>
      <c r="R830" s="486"/>
      <c r="S830" s="486"/>
      <c r="T830" s="486"/>
      <c r="U830" s="486"/>
      <c r="V830" s="486"/>
      <c r="W830" s="486"/>
      <c r="X830" s="486"/>
      <c r="Y830" s="486"/>
      <c r="Z830" s="486"/>
      <c r="AA830" s="486"/>
      <c r="AB830" s="486"/>
      <c r="AC830" s="486"/>
    </row>
    <row r="831" spans="1:29" ht="15" customHeight="1">
      <c r="A831" s="486"/>
      <c r="B831" s="486"/>
      <c r="C831" s="486"/>
      <c r="D831" s="486"/>
      <c r="E831" s="1673"/>
      <c r="F831" s="486"/>
      <c r="G831" s="486"/>
      <c r="H831" s="486"/>
      <c r="I831" s="486"/>
      <c r="J831" s="486"/>
      <c r="K831" s="486"/>
      <c r="L831" s="486"/>
      <c r="M831" s="486"/>
      <c r="N831" s="486"/>
      <c r="O831" s="486"/>
      <c r="P831" s="486"/>
      <c r="Q831" s="486"/>
      <c r="R831" s="486"/>
      <c r="S831" s="486"/>
      <c r="T831" s="486"/>
      <c r="U831" s="486"/>
      <c r="V831" s="486"/>
      <c r="W831" s="486"/>
      <c r="X831" s="486"/>
      <c r="Y831" s="486"/>
      <c r="Z831" s="486"/>
      <c r="AA831" s="486"/>
      <c r="AB831" s="486"/>
      <c r="AC831" s="486"/>
    </row>
    <row r="832" spans="1:29" ht="15" customHeight="1">
      <c r="A832" s="486"/>
      <c r="B832" s="486"/>
      <c r="C832" s="486"/>
      <c r="D832" s="486"/>
      <c r="E832" s="1673"/>
      <c r="F832" s="486"/>
      <c r="G832" s="486"/>
      <c r="H832" s="486"/>
      <c r="I832" s="486"/>
      <c r="J832" s="486"/>
      <c r="K832" s="486"/>
      <c r="L832" s="486"/>
      <c r="M832" s="486"/>
      <c r="N832" s="486"/>
      <c r="O832" s="486"/>
      <c r="P832" s="486"/>
      <c r="Q832" s="486"/>
      <c r="R832" s="486"/>
      <c r="S832" s="486"/>
      <c r="T832" s="486"/>
      <c r="U832" s="486"/>
      <c r="V832" s="486"/>
      <c r="W832" s="486"/>
      <c r="X832" s="486"/>
      <c r="Y832" s="486"/>
      <c r="Z832" s="486"/>
      <c r="AA832" s="486"/>
      <c r="AB832" s="486"/>
      <c r="AC832" s="486"/>
    </row>
    <row r="833" spans="1:29" ht="15" customHeight="1">
      <c r="A833" s="486"/>
      <c r="B833" s="486"/>
      <c r="C833" s="486"/>
      <c r="D833" s="486"/>
      <c r="E833" s="1673"/>
      <c r="F833" s="486"/>
      <c r="G833" s="486"/>
      <c r="H833" s="486"/>
      <c r="I833" s="486"/>
      <c r="J833" s="486"/>
      <c r="K833" s="486"/>
      <c r="L833" s="486"/>
      <c r="M833" s="486"/>
      <c r="N833" s="486"/>
      <c r="O833" s="486"/>
      <c r="P833" s="486"/>
      <c r="Q833" s="486"/>
      <c r="R833" s="486"/>
      <c r="S833" s="486"/>
      <c r="T833" s="486"/>
      <c r="U833" s="486"/>
      <c r="V833" s="486"/>
      <c r="W833" s="486"/>
      <c r="X833" s="486"/>
      <c r="Y833" s="486"/>
      <c r="Z833" s="486"/>
      <c r="AA833" s="486"/>
      <c r="AB833" s="486"/>
      <c r="AC833" s="486"/>
    </row>
    <row r="834" spans="1:29" ht="15" customHeight="1">
      <c r="A834" s="486"/>
      <c r="B834" s="486"/>
      <c r="C834" s="486"/>
      <c r="D834" s="486"/>
      <c r="E834" s="1673"/>
      <c r="F834" s="486"/>
      <c r="G834" s="486"/>
      <c r="H834" s="486"/>
      <c r="I834" s="486"/>
      <c r="J834" s="486"/>
      <c r="K834" s="486"/>
      <c r="L834" s="486"/>
      <c r="M834" s="486"/>
      <c r="N834" s="486"/>
      <c r="O834" s="486"/>
      <c r="P834" s="486"/>
      <c r="Q834" s="486"/>
      <c r="R834" s="486"/>
      <c r="S834" s="486"/>
      <c r="T834" s="486"/>
      <c r="U834" s="486"/>
      <c r="V834" s="486"/>
      <c r="W834" s="486"/>
      <c r="X834" s="486"/>
      <c r="Y834" s="486"/>
      <c r="Z834" s="486"/>
      <c r="AA834" s="486"/>
      <c r="AB834" s="486"/>
      <c r="AC834" s="486"/>
    </row>
    <row r="835" spans="1:29" ht="15" customHeight="1">
      <c r="A835" s="486"/>
      <c r="B835" s="486"/>
      <c r="C835" s="486"/>
      <c r="D835" s="486"/>
      <c r="E835" s="1673"/>
      <c r="F835" s="486"/>
      <c r="G835" s="486"/>
      <c r="H835" s="486"/>
      <c r="I835" s="486"/>
      <c r="J835" s="486"/>
      <c r="K835" s="486"/>
      <c r="L835" s="486"/>
      <c r="M835" s="486"/>
      <c r="N835" s="486"/>
      <c r="O835" s="486"/>
      <c r="P835" s="486"/>
      <c r="Q835" s="486"/>
      <c r="R835" s="486"/>
      <c r="S835" s="486"/>
      <c r="T835" s="486"/>
      <c r="U835" s="486"/>
      <c r="V835" s="486"/>
      <c r="W835" s="486"/>
      <c r="X835" s="486"/>
      <c r="Y835" s="486"/>
      <c r="Z835" s="486"/>
      <c r="AA835" s="486"/>
      <c r="AB835" s="486"/>
      <c r="AC835" s="486"/>
    </row>
    <row r="836" spans="1:29" ht="15" customHeight="1">
      <c r="A836" s="486"/>
      <c r="B836" s="486"/>
      <c r="C836" s="486"/>
      <c r="D836" s="486"/>
      <c r="E836" s="1673"/>
      <c r="F836" s="486"/>
      <c r="G836" s="486"/>
      <c r="H836" s="486"/>
      <c r="I836" s="486"/>
      <c r="J836" s="486"/>
      <c r="K836" s="486"/>
      <c r="L836" s="486"/>
      <c r="M836" s="486"/>
      <c r="N836" s="486"/>
      <c r="O836" s="486"/>
      <c r="P836" s="486"/>
      <c r="Q836" s="486"/>
      <c r="R836" s="486"/>
      <c r="S836" s="486"/>
      <c r="T836" s="486"/>
      <c r="U836" s="486"/>
      <c r="V836" s="486"/>
      <c r="W836" s="486"/>
      <c r="X836" s="486"/>
      <c r="Y836" s="486"/>
      <c r="Z836" s="486"/>
      <c r="AA836" s="486"/>
      <c r="AB836" s="486"/>
      <c r="AC836" s="486"/>
    </row>
    <row r="837" spans="1:29" ht="15" customHeight="1">
      <c r="A837" s="486"/>
      <c r="B837" s="486"/>
      <c r="C837" s="486"/>
      <c r="D837" s="486"/>
      <c r="E837" s="1673"/>
      <c r="F837" s="486"/>
      <c r="G837" s="486"/>
      <c r="H837" s="486"/>
      <c r="I837" s="486"/>
      <c r="J837" s="486"/>
      <c r="K837" s="486"/>
      <c r="L837" s="486"/>
      <c r="M837" s="486"/>
      <c r="N837" s="486"/>
      <c r="O837" s="486"/>
      <c r="P837" s="486"/>
      <c r="Q837" s="486"/>
      <c r="R837" s="486"/>
      <c r="S837" s="486"/>
      <c r="T837" s="486"/>
      <c r="U837" s="486"/>
      <c r="V837" s="486"/>
      <c r="W837" s="486"/>
      <c r="X837" s="486"/>
      <c r="Y837" s="486"/>
      <c r="Z837" s="486"/>
      <c r="AA837" s="486"/>
      <c r="AB837" s="486"/>
      <c r="AC837" s="486"/>
    </row>
    <row r="838" spans="1:29" ht="15" customHeight="1">
      <c r="A838" s="486"/>
      <c r="B838" s="486"/>
      <c r="C838" s="486"/>
      <c r="D838" s="486"/>
      <c r="E838" s="1673"/>
      <c r="F838" s="486"/>
      <c r="G838" s="486"/>
      <c r="H838" s="486"/>
      <c r="I838" s="486"/>
      <c r="J838" s="486"/>
      <c r="K838" s="486"/>
      <c r="L838" s="486"/>
      <c r="M838" s="486"/>
      <c r="N838" s="486"/>
      <c r="O838" s="486"/>
      <c r="P838" s="486"/>
      <c r="Q838" s="486"/>
      <c r="R838" s="486"/>
      <c r="S838" s="486"/>
      <c r="T838" s="486"/>
      <c r="U838" s="486"/>
      <c r="V838" s="486"/>
      <c r="W838" s="486"/>
      <c r="X838" s="486"/>
      <c r="Y838" s="486"/>
      <c r="Z838" s="486"/>
      <c r="AA838" s="486"/>
      <c r="AB838" s="486"/>
      <c r="AC838" s="486"/>
    </row>
    <row r="839" spans="1:29" ht="15" customHeight="1">
      <c r="A839" s="486"/>
      <c r="B839" s="486"/>
      <c r="C839" s="486"/>
      <c r="D839" s="486"/>
      <c r="E839" s="1673"/>
      <c r="F839" s="486"/>
      <c r="G839" s="486"/>
      <c r="H839" s="486"/>
      <c r="I839" s="486"/>
      <c r="J839" s="486"/>
      <c r="K839" s="486"/>
      <c r="L839" s="486"/>
      <c r="M839" s="486"/>
      <c r="N839" s="486"/>
      <c r="O839" s="486"/>
      <c r="P839" s="486"/>
      <c r="Q839" s="486"/>
      <c r="R839" s="486"/>
      <c r="S839" s="486"/>
      <c r="T839" s="486"/>
      <c r="U839" s="486"/>
      <c r="V839" s="486"/>
      <c r="W839" s="486"/>
      <c r="X839" s="486"/>
      <c r="Y839" s="486"/>
      <c r="Z839" s="486"/>
      <c r="AA839" s="486"/>
      <c r="AB839" s="486"/>
      <c r="AC839" s="486"/>
    </row>
    <row r="840" spans="1:29" ht="15" customHeight="1">
      <c r="A840" s="486"/>
      <c r="B840" s="486"/>
      <c r="C840" s="486"/>
      <c r="D840" s="486"/>
      <c r="E840" s="1673"/>
      <c r="F840" s="486"/>
      <c r="G840" s="486"/>
      <c r="H840" s="486"/>
      <c r="I840" s="486"/>
      <c r="J840" s="486"/>
      <c r="K840" s="486"/>
      <c r="L840" s="486"/>
      <c r="M840" s="486"/>
      <c r="N840" s="486"/>
      <c r="O840" s="486"/>
      <c r="P840" s="486"/>
      <c r="Q840" s="486"/>
      <c r="R840" s="486"/>
      <c r="S840" s="486"/>
      <c r="T840" s="486"/>
      <c r="U840" s="486"/>
      <c r="V840" s="486"/>
      <c r="W840" s="486"/>
      <c r="X840" s="486"/>
      <c r="Y840" s="486"/>
      <c r="Z840" s="486"/>
      <c r="AA840" s="486"/>
      <c r="AB840" s="486"/>
      <c r="AC840" s="486"/>
    </row>
    <row r="841" spans="1:29" ht="15" customHeight="1">
      <c r="A841" s="486"/>
      <c r="B841" s="486"/>
      <c r="C841" s="486"/>
      <c r="D841" s="486"/>
      <c r="E841" s="1673"/>
      <c r="F841" s="486"/>
      <c r="G841" s="486"/>
      <c r="H841" s="486"/>
      <c r="I841" s="486"/>
      <c r="J841" s="486"/>
      <c r="K841" s="486"/>
      <c r="L841" s="486"/>
      <c r="M841" s="486"/>
      <c r="N841" s="486"/>
      <c r="O841" s="486"/>
      <c r="P841" s="486"/>
      <c r="Q841" s="486"/>
      <c r="R841" s="486"/>
      <c r="S841" s="486"/>
      <c r="T841" s="486"/>
      <c r="U841" s="486"/>
      <c r="V841" s="486"/>
      <c r="W841" s="486"/>
      <c r="X841" s="486"/>
      <c r="Y841" s="486"/>
      <c r="Z841" s="486"/>
      <c r="AA841" s="486"/>
      <c r="AB841" s="486"/>
      <c r="AC841" s="486"/>
    </row>
    <row r="842" spans="1:29" ht="15" customHeight="1">
      <c r="A842" s="486"/>
      <c r="B842" s="486"/>
      <c r="C842" s="486"/>
      <c r="D842" s="486"/>
      <c r="E842" s="1673"/>
      <c r="F842" s="486"/>
      <c r="G842" s="486"/>
      <c r="H842" s="486"/>
      <c r="I842" s="486"/>
      <c r="J842" s="486"/>
      <c r="K842" s="486"/>
      <c r="L842" s="486"/>
      <c r="M842" s="486"/>
      <c r="N842" s="486"/>
      <c r="O842" s="486"/>
      <c r="P842" s="486"/>
      <c r="Q842" s="486"/>
      <c r="R842" s="486"/>
      <c r="S842" s="486"/>
      <c r="T842" s="486"/>
      <c r="U842" s="486"/>
      <c r="V842" s="486"/>
      <c r="W842" s="486"/>
      <c r="X842" s="486"/>
      <c r="Y842" s="486"/>
      <c r="Z842" s="486"/>
      <c r="AA842" s="486"/>
      <c r="AB842" s="486"/>
      <c r="AC842" s="486"/>
    </row>
    <row r="843" spans="1:29" ht="15" customHeight="1">
      <c r="A843" s="486"/>
      <c r="B843" s="486"/>
      <c r="C843" s="486"/>
      <c r="D843" s="486"/>
      <c r="E843" s="1673"/>
      <c r="F843" s="486"/>
      <c r="G843" s="486"/>
      <c r="H843" s="486"/>
      <c r="I843" s="486"/>
      <c r="J843" s="486"/>
      <c r="K843" s="486"/>
      <c r="L843" s="486"/>
      <c r="M843" s="486"/>
      <c r="N843" s="486"/>
      <c r="O843" s="486"/>
      <c r="P843" s="486"/>
      <c r="Q843" s="486"/>
      <c r="R843" s="486"/>
      <c r="S843" s="486"/>
      <c r="T843" s="486"/>
      <c r="U843" s="486"/>
      <c r="V843" s="486"/>
      <c r="W843" s="486"/>
      <c r="X843" s="486"/>
      <c r="Y843" s="486"/>
      <c r="Z843" s="486"/>
      <c r="AA843" s="486"/>
      <c r="AB843" s="486"/>
      <c r="AC843" s="486"/>
    </row>
    <row r="844" spans="1:29" ht="15" customHeight="1">
      <c r="A844" s="486"/>
      <c r="B844" s="486"/>
      <c r="C844" s="486"/>
      <c r="D844" s="486"/>
      <c r="E844" s="1673"/>
      <c r="F844" s="486"/>
      <c r="G844" s="486"/>
      <c r="H844" s="486"/>
      <c r="I844" s="486"/>
      <c r="J844" s="486"/>
      <c r="K844" s="486"/>
      <c r="L844" s="486"/>
      <c r="M844" s="486"/>
      <c r="N844" s="486"/>
      <c r="O844" s="486"/>
      <c r="P844" s="486"/>
      <c r="Q844" s="486"/>
      <c r="R844" s="486"/>
      <c r="S844" s="486"/>
      <c r="T844" s="486"/>
      <c r="U844" s="486"/>
      <c r="V844" s="486"/>
      <c r="W844" s="486"/>
      <c r="X844" s="486"/>
      <c r="Y844" s="486"/>
      <c r="Z844" s="486"/>
      <c r="AA844" s="486"/>
      <c r="AB844" s="486"/>
      <c r="AC844" s="486"/>
    </row>
    <row r="845" spans="1:29" ht="15" customHeight="1">
      <c r="A845" s="486"/>
      <c r="B845" s="486"/>
      <c r="C845" s="486"/>
      <c r="D845" s="486"/>
      <c r="E845" s="1673"/>
      <c r="F845" s="486"/>
      <c r="G845" s="486"/>
      <c r="H845" s="486"/>
      <c r="I845" s="486"/>
      <c r="J845" s="486"/>
      <c r="K845" s="486"/>
      <c r="L845" s="486"/>
      <c r="M845" s="486"/>
      <c r="N845" s="486"/>
      <c r="O845" s="486"/>
      <c r="P845" s="486"/>
      <c r="Q845" s="486"/>
      <c r="R845" s="486"/>
      <c r="S845" s="486"/>
      <c r="T845" s="486"/>
      <c r="U845" s="486"/>
      <c r="V845" s="486"/>
      <c r="W845" s="486"/>
      <c r="X845" s="486"/>
      <c r="Y845" s="486"/>
      <c r="Z845" s="486"/>
      <c r="AA845" s="486"/>
      <c r="AB845" s="486"/>
      <c r="AC845" s="486"/>
    </row>
    <row r="846" spans="1:29" ht="15" customHeight="1">
      <c r="A846" s="486"/>
      <c r="B846" s="486"/>
      <c r="C846" s="486"/>
      <c r="D846" s="486"/>
      <c r="E846" s="1673"/>
      <c r="F846" s="486"/>
      <c r="G846" s="486"/>
      <c r="H846" s="486"/>
      <c r="I846" s="486"/>
      <c r="J846" s="486"/>
      <c r="K846" s="486"/>
      <c r="L846" s="486"/>
      <c r="M846" s="486"/>
      <c r="N846" s="486"/>
      <c r="O846" s="486"/>
      <c r="P846" s="486"/>
      <c r="Q846" s="486"/>
      <c r="R846" s="486"/>
      <c r="S846" s="486"/>
      <c r="T846" s="486"/>
      <c r="U846" s="486"/>
      <c r="V846" s="486"/>
      <c r="W846" s="486"/>
      <c r="X846" s="486"/>
      <c r="Y846" s="486"/>
      <c r="Z846" s="486"/>
      <c r="AA846" s="486"/>
      <c r="AB846" s="486"/>
      <c r="AC846" s="486"/>
    </row>
    <row r="847" spans="1:29" ht="15" customHeight="1">
      <c r="A847" s="486"/>
      <c r="B847" s="486"/>
      <c r="C847" s="486"/>
      <c r="D847" s="486"/>
      <c r="E847" s="1673"/>
      <c r="F847" s="486"/>
      <c r="G847" s="486"/>
      <c r="H847" s="486"/>
      <c r="I847" s="486"/>
      <c r="J847" s="486"/>
      <c r="K847" s="486"/>
      <c r="L847" s="486"/>
      <c r="M847" s="486"/>
      <c r="N847" s="486"/>
      <c r="O847" s="486"/>
      <c r="P847" s="486"/>
      <c r="Q847" s="486"/>
      <c r="R847" s="486"/>
      <c r="S847" s="486"/>
      <c r="T847" s="486"/>
      <c r="U847" s="486"/>
      <c r="V847" s="486"/>
      <c r="W847" s="486"/>
      <c r="X847" s="486"/>
      <c r="Y847" s="486"/>
      <c r="Z847" s="486"/>
      <c r="AA847" s="486"/>
      <c r="AB847" s="486"/>
      <c r="AC847" s="486"/>
    </row>
    <row r="848" spans="1:29" ht="15" customHeight="1">
      <c r="A848" s="486"/>
      <c r="B848" s="486"/>
      <c r="C848" s="486"/>
      <c r="D848" s="486"/>
      <c r="E848" s="1673"/>
      <c r="F848" s="486"/>
      <c r="G848" s="486"/>
      <c r="H848" s="486"/>
      <c r="I848" s="486"/>
      <c r="J848" s="486"/>
      <c r="K848" s="486"/>
      <c r="L848" s="486"/>
      <c r="M848" s="486"/>
      <c r="N848" s="486"/>
      <c r="O848" s="486"/>
      <c r="P848" s="486"/>
      <c r="Q848" s="486"/>
      <c r="R848" s="486"/>
      <c r="S848" s="486"/>
      <c r="T848" s="486"/>
      <c r="U848" s="486"/>
      <c r="V848" s="486"/>
      <c r="W848" s="486"/>
      <c r="X848" s="486"/>
      <c r="Y848" s="486"/>
      <c r="Z848" s="486"/>
      <c r="AA848" s="486"/>
      <c r="AB848" s="486"/>
      <c r="AC848" s="486"/>
    </row>
    <row r="849" spans="1:29" ht="15" customHeight="1">
      <c r="A849" s="486"/>
      <c r="B849" s="486"/>
      <c r="C849" s="486"/>
      <c r="D849" s="486"/>
      <c r="E849" s="1673"/>
      <c r="F849" s="486"/>
      <c r="G849" s="486"/>
      <c r="H849" s="486"/>
      <c r="I849" s="486"/>
      <c r="J849" s="486"/>
      <c r="K849" s="486"/>
      <c r="L849" s="486"/>
      <c r="M849" s="486"/>
      <c r="N849" s="486"/>
      <c r="O849" s="486"/>
      <c r="P849" s="486"/>
      <c r="Q849" s="486"/>
      <c r="R849" s="486"/>
      <c r="S849" s="486"/>
      <c r="T849" s="486"/>
      <c r="U849" s="486"/>
      <c r="V849" s="486"/>
      <c r="W849" s="486"/>
      <c r="X849" s="486"/>
      <c r="Y849" s="486"/>
      <c r="Z849" s="486"/>
      <c r="AA849" s="486"/>
      <c r="AB849" s="486"/>
      <c r="AC849" s="486"/>
    </row>
    <row r="850" spans="1:29" ht="15" customHeight="1">
      <c r="A850" s="486"/>
      <c r="B850" s="486"/>
      <c r="C850" s="486"/>
      <c r="D850" s="486"/>
      <c r="E850" s="1673"/>
      <c r="F850" s="486"/>
      <c r="G850" s="486"/>
      <c r="H850" s="486"/>
      <c r="I850" s="486"/>
      <c r="J850" s="486"/>
      <c r="K850" s="486"/>
      <c r="L850" s="486"/>
      <c r="M850" s="486"/>
      <c r="N850" s="486"/>
      <c r="O850" s="486"/>
      <c r="P850" s="486"/>
      <c r="Q850" s="486"/>
      <c r="R850" s="486"/>
      <c r="S850" s="486"/>
      <c r="T850" s="486"/>
      <c r="U850" s="486"/>
      <c r="V850" s="486"/>
      <c r="W850" s="486"/>
      <c r="X850" s="486"/>
      <c r="Y850" s="486"/>
      <c r="Z850" s="486"/>
      <c r="AA850" s="486"/>
      <c r="AB850" s="486"/>
      <c r="AC850" s="486"/>
    </row>
    <row r="851" spans="1:29" ht="15" customHeight="1">
      <c r="A851" s="486"/>
      <c r="B851" s="486"/>
      <c r="C851" s="486"/>
      <c r="D851" s="486"/>
      <c r="E851" s="1673"/>
      <c r="F851" s="486"/>
      <c r="G851" s="486"/>
      <c r="H851" s="486"/>
      <c r="I851" s="486"/>
      <c r="J851" s="486"/>
      <c r="K851" s="486"/>
      <c r="L851" s="486"/>
      <c r="M851" s="486"/>
      <c r="N851" s="486"/>
      <c r="O851" s="486"/>
      <c r="P851" s="486"/>
      <c r="Q851" s="486"/>
      <c r="R851" s="486"/>
      <c r="S851" s="486"/>
      <c r="T851" s="486"/>
      <c r="U851" s="486"/>
      <c r="V851" s="486"/>
      <c r="W851" s="486"/>
      <c r="X851" s="486"/>
      <c r="Y851" s="486"/>
      <c r="Z851" s="486"/>
      <c r="AA851" s="486"/>
      <c r="AB851" s="486"/>
      <c r="AC851" s="486"/>
    </row>
    <row r="852" spans="1:29" ht="15" customHeight="1">
      <c r="A852" s="486"/>
      <c r="B852" s="486"/>
      <c r="C852" s="486"/>
      <c r="D852" s="486"/>
      <c r="E852" s="1673"/>
      <c r="F852" s="486"/>
      <c r="G852" s="486"/>
      <c r="H852" s="486"/>
      <c r="I852" s="486"/>
      <c r="J852" s="486"/>
      <c r="K852" s="486"/>
      <c r="L852" s="486"/>
      <c r="M852" s="486"/>
      <c r="N852" s="486"/>
      <c r="O852" s="486"/>
      <c r="P852" s="486"/>
      <c r="Q852" s="486"/>
      <c r="R852" s="486"/>
      <c r="S852" s="486"/>
      <c r="T852" s="486"/>
      <c r="U852" s="486"/>
      <c r="V852" s="486"/>
      <c r="W852" s="486"/>
      <c r="X852" s="486"/>
      <c r="Y852" s="486"/>
      <c r="Z852" s="486"/>
      <c r="AA852" s="486"/>
      <c r="AB852" s="486"/>
      <c r="AC852" s="486"/>
    </row>
    <row r="853" spans="1:29" ht="15" customHeight="1">
      <c r="A853" s="486"/>
      <c r="B853" s="486"/>
      <c r="C853" s="486"/>
      <c r="D853" s="486"/>
      <c r="E853" s="1673"/>
      <c r="F853" s="486"/>
      <c r="G853" s="486"/>
      <c r="H853" s="486"/>
      <c r="I853" s="486"/>
      <c r="J853" s="486"/>
      <c r="K853" s="486"/>
      <c r="L853" s="486"/>
      <c r="M853" s="486"/>
      <c r="N853" s="486"/>
      <c r="O853" s="486"/>
      <c r="P853" s="486"/>
      <c r="Q853" s="486"/>
      <c r="R853" s="486"/>
      <c r="S853" s="486"/>
      <c r="T853" s="486"/>
      <c r="U853" s="486"/>
      <c r="V853" s="486"/>
      <c r="W853" s="486"/>
      <c r="X853" s="486"/>
      <c r="Y853" s="486"/>
      <c r="Z853" s="486"/>
      <c r="AA853" s="486"/>
      <c r="AB853" s="486"/>
      <c r="AC853" s="486"/>
    </row>
    <row r="854" spans="1:29" ht="15" customHeight="1">
      <c r="A854" s="486"/>
      <c r="B854" s="486"/>
      <c r="C854" s="486"/>
      <c r="D854" s="486"/>
      <c r="E854" s="1673"/>
      <c r="F854" s="486"/>
      <c r="G854" s="486"/>
      <c r="H854" s="486"/>
      <c r="I854" s="486"/>
      <c r="J854" s="486"/>
      <c r="K854" s="486"/>
      <c r="L854" s="486"/>
      <c r="M854" s="486"/>
      <c r="N854" s="486"/>
      <c r="O854" s="486"/>
      <c r="P854" s="486"/>
      <c r="Q854" s="486"/>
      <c r="R854" s="486"/>
      <c r="S854" s="486"/>
      <c r="T854" s="486"/>
      <c r="U854" s="486"/>
      <c r="V854" s="486"/>
      <c r="W854" s="486"/>
      <c r="X854" s="486"/>
      <c r="Y854" s="486"/>
      <c r="Z854" s="486"/>
      <c r="AA854" s="486"/>
      <c r="AB854" s="486"/>
      <c r="AC854" s="486"/>
    </row>
    <row r="855" spans="1:29" ht="15" customHeight="1">
      <c r="A855" s="486"/>
      <c r="B855" s="486"/>
      <c r="C855" s="486"/>
      <c r="D855" s="486"/>
      <c r="E855" s="1673"/>
      <c r="F855" s="486"/>
      <c r="G855" s="486"/>
      <c r="H855" s="486"/>
      <c r="I855" s="486"/>
      <c r="J855" s="486"/>
      <c r="K855" s="486"/>
      <c r="L855" s="486"/>
      <c r="M855" s="486"/>
      <c r="N855" s="486"/>
      <c r="O855" s="486"/>
      <c r="P855" s="486"/>
      <c r="Q855" s="486"/>
      <c r="R855" s="486"/>
      <c r="S855" s="486"/>
      <c r="T855" s="486"/>
      <c r="U855" s="486"/>
      <c r="V855" s="486"/>
      <c r="W855" s="486"/>
      <c r="X855" s="486"/>
      <c r="Y855" s="486"/>
      <c r="Z855" s="486"/>
      <c r="AA855" s="486"/>
      <c r="AB855" s="486"/>
      <c r="AC855" s="486"/>
    </row>
    <row r="856" spans="1:29" ht="15" customHeight="1">
      <c r="A856" s="486"/>
      <c r="B856" s="486"/>
      <c r="C856" s="486"/>
      <c r="D856" s="486"/>
      <c r="E856" s="1673"/>
      <c r="F856" s="486"/>
      <c r="G856" s="486"/>
      <c r="H856" s="486"/>
      <c r="I856" s="486"/>
      <c r="J856" s="486"/>
      <c r="K856" s="486"/>
      <c r="L856" s="486"/>
      <c r="M856" s="486"/>
      <c r="N856" s="486"/>
      <c r="O856" s="486"/>
      <c r="P856" s="486"/>
      <c r="Q856" s="486"/>
      <c r="R856" s="486"/>
      <c r="S856" s="486"/>
      <c r="T856" s="486"/>
      <c r="U856" s="486"/>
      <c r="V856" s="486"/>
      <c r="W856" s="486"/>
      <c r="X856" s="486"/>
      <c r="Y856" s="486"/>
      <c r="Z856" s="486"/>
      <c r="AA856" s="486"/>
      <c r="AB856" s="486"/>
      <c r="AC856" s="486"/>
    </row>
    <row r="857" spans="1:29" ht="15" customHeight="1">
      <c r="A857" s="486"/>
      <c r="B857" s="486"/>
      <c r="C857" s="486"/>
      <c r="D857" s="486"/>
      <c r="E857" s="1673"/>
      <c r="F857" s="486"/>
      <c r="G857" s="486"/>
      <c r="H857" s="486"/>
      <c r="I857" s="486"/>
      <c r="J857" s="486"/>
      <c r="K857" s="486"/>
      <c r="L857" s="486"/>
      <c r="M857" s="486"/>
      <c r="N857" s="486"/>
      <c r="O857" s="486"/>
      <c r="P857" s="486"/>
      <c r="Q857" s="486"/>
      <c r="R857" s="486"/>
      <c r="S857" s="486"/>
      <c r="T857" s="486"/>
      <c r="U857" s="486"/>
      <c r="V857" s="486"/>
      <c r="W857" s="486"/>
      <c r="X857" s="486"/>
      <c r="Y857" s="486"/>
      <c r="Z857" s="486"/>
      <c r="AA857" s="486"/>
      <c r="AB857" s="486"/>
      <c r="AC857" s="486"/>
    </row>
    <row r="858" spans="1:29" ht="15" customHeight="1">
      <c r="A858" s="486"/>
      <c r="B858" s="486"/>
      <c r="C858" s="486"/>
      <c r="D858" s="486"/>
      <c r="E858" s="1673"/>
      <c r="F858" s="486"/>
      <c r="G858" s="486"/>
      <c r="H858" s="486"/>
      <c r="I858" s="486"/>
      <c r="J858" s="486"/>
      <c r="K858" s="486"/>
      <c r="L858" s="486"/>
      <c r="M858" s="486"/>
      <c r="N858" s="486"/>
      <c r="O858" s="486"/>
      <c r="P858" s="486"/>
      <c r="Q858" s="486"/>
      <c r="R858" s="486"/>
      <c r="S858" s="486"/>
      <c r="T858" s="486"/>
      <c r="U858" s="486"/>
      <c r="V858" s="486"/>
      <c r="W858" s="486"/>
      <c r="X858" s="486"/>
      <c r="Y858" s="486"/>
      <c r="Z858" s="486"/>
      <c r="AA858" s="486"/>
      <c r="AB858" s="486"/>
      <c r="AC858" s="486"/>
    </row>
    <row r="859" spans="1:29" ht="15" customHeight="1">
      <c r="A859" s="486"/>
      <c r="B859" s="486"/>
      <c r="C859" s="486"/>
      <c r="D859" s="486"/>
      <c r="E859" s="1673"/>
      <c r="F859" s="486"/>
      <c r="G859" s="486"/>
      <c r="H859" s="486"/>
      <c r="I859" s="486"/>
      <c r="J859" s="486"/>
      <c r="K859" s="486"/>
      <c r="L859" s="486"/>
      <c r="M859" s="486"/>
      <c r="N859" s="486"/>
      <c r="O859" s="486"/>
      <c r="P859" s="486"/>
      <c r="Q859" s="486"/>
      <c r="R859" s="486"/>
      <c r="S859" s="486"/>
      <c r="T859" s="486"/>
      <c r="U859" s="486"/>
      <c r="V859" s="486"/>
      <c r="W859" s="486"/>
      <c r="X859" s="486"/>
      <c r="Y859" s="486"/>
      <c r="Z859" s="486"/>
      <c r="AA859" s="486"/>
      <c r="AB859" s="486"/>
      <c r="AC859" s="486"/>
    </row>
    <row r="860" spans="1:29" ht="15" customHeight="1">
      <c r="A860" s="486"/>
      <c r="B860" s="486"/>
      <c r="C860" s="486"/>
      <c r="D860" s="486"/>
      <c r="E860" s="1673"/>
      <c r="F860" s="486"/>
      <c r="G860" s="486"/>
      <c r="H860" s="486"/>
      <c r="I860" s="486"/>
      <c r="J860" s="486"/>
      <c r="K860" s="486"/>
      <c r="L860" s="486"/>
      <c r="M860" s="486"/>
      <c r="N860" s="486"/>
      <c r="O860" s="486"/>
      <c r="P860" s="486"/>
      <c r="Q860" s="486"/>
      <c r="R860" s="486"/>
      <c r="S860" s="486"/>
      <c r="T860" s="486"/>
      <c r="U860" s="486"/>
      <c r="V860" s="486"/>
      <c r="W860" s="486"/>
      <c r="X860" s="486"/>
      <c r="Y860" s="486"/>
      <c r="Z860" s="486"/>
      <c r="AA860" s="486"/>
      <c r="AB860" s="486"/>
      <c r="AC860" s="486"/>
    </row>
    <row r="861" spans="1:29" ht="15" customHeight="1">
      <c r="A861" s="486"/>
      <c r="B861" s="486"/>
      <c r="C861" s="486"/>
      <c r="D861" s="486"/>
      <c r="E861" s="1673"/>
      <c r="F861" s="486"/>
      <c r="G861" s="486"/>
      <c r="H861" s="486"/>
      <c r="I861" s="486"/>
      <c r="J861" s="486"/>
      <c r="K861" s="486"/>
      <c r="L861" s="486"/>
      <c r="M861" s="486"/>
      <c r="N861" s="486"/>
      <c r="O861" s="486"/>
      <c r="P861" s="486"/>
      <c r="Q861" s="486"/>
      <c r="R861" s="486"/>
      <c r="S861" s="486"/>
      <c r="T861" s="486"/>
      <c r="U861" s="486"/>
      <c r="V861" s="486"/>
      <c r="W861" s="486"/>
      <c r="X861" s="486"/>
      <c r="Y861" s="486"/>
      <c r="Z861" s="486"/>
      <c r="AA861" s="486"/>
      <c r="AB861" s="486"/>
      <c r="AC861" s="486"/>
    </row>
    <row r="862" spans="1:29" ht="15" customHeight="1">
      <c r="A862" s="486"/>
      <c r="B862" s="486"/>
      <c r="C862" s="486"/>
      <c r="D862" s="486"/>
      <c r="E862" s="1673"/>
      <c r="F862" s="486"/>
      <c r="G862" s="486"/>
      <c r="H862" s="486"/>
      <c r="I862" s="486"/>
      <c r="J862" s="486"/>
      <c r="K862" s="486"/>
      <c r="L862" s="486"/>
      <c r="M862" s="486"/>
      <c r="N862" s="486"/>
      <c r="O862" s="486"/>
      <c r="P862" s="486"/>
      <c r="Q862" s="486"/>
      <c r="R862" s="486"/>
      <c r="S862" s="486"/>
      <c r="T862" s="486"/>
      <c r="U862" s="486"/>
      <c r="V862" s="486"/>
      <c r="W862" s="486"/>
      <c r="X862" s="486"/>
      <c r="Y862" s="486"/>
      <c r="Z862" s="486"/>
      <c r="AA862" s="486"/>
      <c r="AB862" s="486"/>
      <c r="AC862" s="486"/>
    </row>
    <row r="863" spans="1:29" ht="15" customHeight="1">
      <c r="A863" s="486"/>
      <c r="B863" s="486"/>
      <c r="C863" s="486"/>
      <c r="D863" s="486"/>
      <c r="E863" s="1673"/>
      <c r="F863" s="486"/>
      <c r="G863" s="486"/>
      <c r="H863" s="486"/>
      <c r="I863" s="486"/>
      <c r="J863" s="486"/>
      <c r="K863" s="486"/>
      <c r="L863" s="486"/>
      <c r="M863" s="486"/>
      <c r="N863" s="486"/>
      <c r="O863" s="486"/>
      <c r="P863" s="486"/>
      <c r="Q863" s="486"/>
      <c r="R863" s="486"/>
      <c r="S863" s="486"/>
      <c r="T863" s="486"/>
      <c r="U863" s="486"/>
      <c r="V863" s="486"/>
      <c r="W863" s="486"/>
      <c r="X863" s="486"/>
      <c r="Y863" s="486"/>
      <c r="Z863" s="486"/>
      <c r="AA863" s="486"/>
      <c r="AB863" s="486"/>
      <c r="AC863" s="486"/>
    </row>
    <row r="864" spans="1:29" ht="15" customHeight="1">
      <c r="A864" s="486"/>
      <c r="B864" s="486"/>
      <c r="C864" s="486"/>
      <c r="D864" s="486"/>
      <c r="E864" s="1673"/>
      <c r="F864" s="486"/>
      <c r="G864" s="486"/>
      <c r="H864" s="486"/>
      <c r="I864" s="486"/>
      <c r="J864" s="486"/>
      <c r="K864" s="486"/>
      <c r="L864" s="486"/>
      <c r="M864" s="486"/>
      <c r="N864" s="486"/>
      <c r="O864" s="486"/>
      <c r="P864" s="486"/>
      <c r="Q864" s="486"/>
      <c r="R864" s="486"/>
      <c r="S864" s="486"/>
      <c r="T864" s="486"/>
      <c r="U864" s="486"/>
      <c r="V864" s="486"/>
      <c r="W864" s="486"/>
      <c r="X864" s="486"/>
      <c r="Y864" s="486"/>
      <c r="Z864" s="486"/>
      <c r="AA864" s="486"/>
      <c r="AB864" s="486"/>
      <c r="AC864" s="486"/>
    </row>
    <row r="865" spans="1:29" ht="15" customHeight="1">
      <c r="A865" s="486"/>
      <c r="B865" s="486"/>
      <c r="C865" s="486"/>
      <c r="D865" s="486"/>
      <c r="E865" s="1673"/>
      <c r="F865" s="486"/>
      <c r="G865" s="486"/>
      <c r="H865" s="486"/>
      <c r="I865" s="486"/>
      <c r="J865" s="486"/>
      <c r="K865" s="486"/>
      <c r="L865" s="486"/>
      <c r="M865" s="486"/>
      <c r="N865" s="486"/>
      <c r="O865" s="486"/>
      <c r="P865" s="486"/>
      <c r="Q865" s="486"/>
      <c r="R865" s="486"/>
      <c r="S865" s="486"/>
      <c r="T865" s="486"/>
      <c r="U865" s="486"/>
      <c r="V865" s="486"/>
      <c r="W865" s="486"/>
      <c r="X865" s="486"/>
      <c r="Y865" s="486"/>
      <c r="Z865" s="486"/>
      <c r="AA865" s="486"/>
      <c r="AB865" s="486"/>
      <c r="AC865" s="486"/>
    </row>
    <row r="866" spans="1:29" ht="15" customHeight="1">
      <c r="A866" s="486"/>
      <c r="B866" s="486"/>
      <c r="C866" s="486"/>
      <c r="D866" s="486"/>
      <c r="E866" s="1673"/>
      <c r="F866" s="486"/>
      <c r="G866" s="486"/>
      <c r="H866" s="486"/>
      <c r="I866" s="486"/>
      <c r="J866" s="486"/>
      <c r="K866" s="486"/>
      <c r="L866" s="486"/>
      <c r="M866" s="486"/>
      <c r="N866" s="486"/>
      <c r="O866" s="486"/>
      <c r="P866" s="486"/>
      <c r="Q866" s="486"/>
      <c r="R866" s="486"/>
      <c r="S866" s="486"/>
      <c r="T866" s="486"/>
      <c r="U866" s="486"/>
      <c r="V866" s="486"/>
      <c r="W866" s="486"/>
      <c r="X866" s="486"/>
      <c r="Y866" s="486"/>
      <c r="Z866" s="486"/>
      <c r="AA866" s="486"/>
      <c r="AB866" s="486"/>
      <c r="AC866" s="486"/>
    </row>
    <row r="867" spans="1:29" ht="15" customHeight="1">
      <c r="A867" s="486"/>
      <c r="B867" s="486"/>
      <c r="C867" s="486"/>
      <c r="D867" s="486"/>
      <c r="E867" s="1673"/>
      <c r="F867" s="486"/>
      <c r="G867" s="486"/>
      <c r="H867" s="486"/>
      <c r="I867" s="486"/>
      <c r="J867" s="486"/>
      <c r="K867" s="486"/>
      <c r="L867" s="486"/>
      <c r="M867" s="486"/>
      <c r="N867" s="486"/>
      <c r="O867" s="486"/>
      <c r="P867" s="486"/>
      <c r="Q867" s="486"/>
      <c r="R867" s="486"/>
      <c r="S867" s="486"/>
      <c r="T867" s="486"/>
      <c r="U867" s="486"/>
      <c r="V867" s="486"/>
      <c r="W867" s="486"/>
      <c r="X867" s="486"/>
      <c r="Y867" s="486"/>
      <c r="Z867" s="486"/>
      <c r="AA867" s="486"/>
      <c r="AB867" s="486"/>
      <c r="AC867" s="486"/>
    </row>
    <row r="868" spans="1:29" ht="15" customHeight="1">
      <c r="A868" s="486"/>
      <c r="B868" s="486"/>
      <c r="C868" s="486"/>
      <c r="D868" s="486"/>
      <c r="E868" s="1673"/>
      <c r="F868" s="486"/>
      <c r="G868" s="486"/>
      <c r="H868" s="486"/>
      <c r="I868" s="486"/>
      <c r="J868" s="486"/>
      <c r="K868" s="486"/>
      <c r="L868" s="486"/>
      <c r="M868" s="486"/>
      <c r="N868" s="486"/>
      <c r="O868" s="486"/>
      <c r="P868" s="486"/>
      <c r="Q868" s="486"/>
      <c r="R868" s="486"/>
      <c r="S868" s="486"/>
      <c r="T868" s="486"/>
      <c r="U868" s="486"/>
      <c r="V868" s="486"/>
      <c r="W868" s="486"/>
      <c r="X868" s="486"/>
      <c r="Y868" s="486"/>
      <c r="Z868" s="486"/>
      <c r="AA868" s="486"/>
      <c r="AB868" s="486"/>
      <c r="AC868" s="486"/>
    </row>
    <row r="869" spans="1:29" ht="15" customHeight="1">
      <c r="A869" s="486"/>
      <c r="B869" s="486"/>
      <c r="C869" s="486"/>
      <c r="D869" s="486"/>
      <c r="E869" s="1673"/>
      <c r="F869" s="486"/>
      <c r="G869" s="486"/>
      <c r="H869" s="486"/>
      <c r="I869" s="486"/>
      <c r="J869" s="486"/>
      <c r="K869" s="486"/>
      <c r="L869" s="486"/>
      <c r="M869" s="486"/>
      <c r="N869" s="486"/>
      <c r="O869" s="486"/>
      <c r="P869" s="486"/>
      <c r="Q869" s="486"/>
      <c r="R869" s="486"/>
      <c r="S869" s="486"/>
      <c r="T869" s="486"/>
      <c r="U869" s="486"/>
      <c r="V869" s="486"/>
      <c r="W869" s="486"/>
      <c r="X869" s="486"/>
      <c r="Y869" s="486"/>
      <c r="Z869" s="486"/>
      <c r="AA869" s="486"/>
      <c r="AB869" s="486"/>
      <c r="AC869" s="486"/>
    </row>
    <row r="870" spans="1:29" ht="15" customHeight="1">
      <c r="A870" s="486"/>
      <c r="B870" s="486"/>
      <c r="C870" s="486"/>
      <c r="D870" s="486"/>
      <c r="E870" s="1673"/>
      <c r="F870" s="486"/>
      <c r="G870" s="486"/>
      <c r="H870" s="486"/>
      <c r="I870" s="486"/>
      <c r="J870" s="486"/>
      <c r="K870" s="486"/>
      <c r="L870" s="486"/>
      <c r="M870" s="486"/>
      <c r="N870" s="486"/>
      <c r="O870" s="486"/>
      <c r="P870" s="486"/>
      <c r="Q870" s="486"/>
      <c r="R870" s="486"/>
      <c r="S870" s="486"/>
      <c r="T870" s="486"/>
      <c r="U870" s="486"/>
      <c r="V870" s="486"/>
      <c r="W870" s="486"/>
      <c r="X870" s="486"/>
      <c r="Y870" s="486"/>
      <c r="Z870" s="486"/>
      <c r="AA870" s="486"/>
      <c r="AB870" s="486"/>
      <c r="AC870" s="486"/>
    </row>
    <row r="871" spans="1:29" ht="15" customHeight="1">
      <c r="A871" s="486"/>
      <c r="B871" s="486"/>
      <c r="C871" s="486"/>
      <c r="D871" s="486"/>
      <c r="E871" s="1673"/>
      <c r="F871" s="486"/>
      <c r="G871" s="486"/>
      <c r="H871" s="486"/>
      <c r="I871" s="486"/>
      <c r="J871" s="486"/>
      <c r="K871" s="486"/>
      <c r="L871" s="486"/>
      <c r="M871" s="486"/>
      <c r="N871" s="486"/>
      <c r="O871" s="486"/>
      <c r="P871" s="486"/>
      <c r="Q871" s="486"/>
      <c r="R871" s="486"/>
      <c r="S871" s="486"/>
      <c r="T871" s="486"/>
      <c r="U871" s="486"/>
      <c r="V871" s="486"/>
      <c r="W871" s="486"/>
      <c r="X871" s="486"/>
      <c r="Y871" s="486"/>
      <c r="Z871" s="486"/>
      <c r="AA871" s="486"/>
      <c r="AB871" s="486"/>
      <c r="AC871" s="486"/>
    </row>
    <row r="872" spans="1:29" ht="15" customHeight="1">
      <c r="A872" s="486"/>
      <c r="B872" s="486"/>
      <c r="C872" s="486"/>
      <c r="D872" s="486"/>
      <c r="E872" s="1673"/>
      <c r="F872" s="486"/>
      <c r="G872" s="486"/>
      <c r="H872" s="486"/>
      <c r="I872" s="486"/>
      <c r="J872" s="486"/>
      <c r="K872" s="486"/>
      <c r="L872" s="486"/>
      <c r="M872" s="486"/>
      <c r="N872" s="486"/>
      <c r="O872" s="486"/>
      <c r="P872" s="486"/>
      <c r="Q872" s="486"/>
      <c r="R872" s="486"/>
      <c r="S872" s="486"/>
      <c r="T872" s="486"/>
      <c r="U872" s="486"/>
      <c r="V872" s="486"/>
      <c r="W872" s="486"/>
      <c r="X872" s="486"/>
      <c r="Y872" s="486"/>
      <c r="Z872" s="486"/>
      <c r="AA872" s="486"/>
      <c r="AB872" s="486"/>
      <c r="AC872" s="486"/>
    </row>
    <row r="873" spans="1:29" ht="15" customHeight="1">
      <c r="A873" s="486"/>
      <c r="B873" s="486"/>
      <c r="C873" s="486"/>
      <c r="D873" s="486"/>
      <c r="E873" s="1673"/>
      <c r="F873" s="486"/>
      <c r="G873" s="486"/>
      <c r="H873" s="486"/>
      <c r="I873" s="486"/>
      <c r="J873" s="486"/>
      <c r="K873" s="486"/>
      <c r="L873" s="486"/>
      <c r="M873" s="486"/>
      <c r="N873" s="486"/>
      <c r="O873" s="486"/>
      <c r="P873" s="486"/>
      <c r="Q873" s="486"/>
      <c r="R873" s="486"/>
      <c r="S873" s="486"/>
      <c r="T873" s="486"/>
      <c r="U873" s="486"/>
      <c r="V873" s="486"/>
      <c r="W873" s="486"/>
      <c r="X873" s="486"/>
      <c r="Y873" s="486"/>
      <c r="Z873" s="486"/>
      <c r="AA873" s="486"/>
      <c r="AB873" s="486"/>
      <c r="AC873" s="486"/>
    </row>
    <row r="874" spans="1:29" ht="15" customHeight="1">
      <c r="A874" s="486"/>
      <c r="B874" s="486"/>
      <c r="C874" s="486"/>
      <c r="D874" s="486"/>
      <c r="E874" s="1673"/>
      <c r="F874" s="486"/>
      <c r="G874" s="486"/>
      <c r="H874" s="486"/>
      <c r="I874" s="486"/>
      <c r="J874" s="486"/>
      <c r="K874" s="486"/>
      <c r="L874" s="486"/>
      <c r="M874" s="486"/>
      <c r="N874" s="486"/>
      <c r="O874" s="486"/>
      <c r="P874" s="486"/>
      <c r="Q874" s="486"/>
      <c r="R874" s="486"/>
      <c r="S874" s="486"/>
      <c r="T874" s="486"/>
      <c r="U874" s="486"/>
      <c r="V874" s="486"/>
      <c r="W874" s="486"/>
      <c r="X874" s="486"/>
      <c r="Y874" s="486"/>
      <c r="Z874" s="486"/>
      <c r="AA874" s="486"/>
      <c r="AB874" s="486"/>
      <c r="AC874" s="486"/>
    </row>
    <row r="875" spans="1:29" ht="15" customHeight="1">
      <c r="A875" s="486"/>
      <c r="B875" s="486"/>
      <c r="C875" s="486"/>
      <c r="D875" s="486"/>
      <c r="E875" s="1673"/>
      <c r="F875" s="486"/>
      <c r="G875" s="486"/>
      <c r="H875" s="486"/>
      <c r="I875" s="486"/>
      <c r="J875" s="486"/>
      <c r="K875" s="486"/>
      <c r="L875" s="486"/>
      <c r="M875" s="486"/>
      <c r="N875" s="486"/>
      <c r="O875" s="486"/>
      <c r="P875" s="486"/>
      <c r="Q875" s="486"/>
      <c r="R875" s="486"/>
      <c r="S875" s="486"/>
      <c r="T875" s="486"/>
      <c r="U875" s="486"/>
      <c r="V875" s="486"/>
      <c r="W875" s="486"/>
      <c r="X875" s="486"/>
      <c r="Y875" s="486"/>
      <c r="Z875" s="486"/>
      <c r="AA875" s="486"/>
      <c r="AB875" s="486"/>
      <c r="AC875" s="486"/>
    </row>
    <row r="876" spans="1:29" ht="15" customHeight="1">
      <c r="A876" s="486"/>
      <c r="B876" s="486"/>
      <c r="C876" s="486"/>
      <c r="D876" s="486"/>
      <c r="E876" s="1673"/>
      <c r="F876" s="486"/>
      <c r="G876" s="486"/>
      <c r="H876" s="486"/>
      <c r="I876" s="486"/>
      <c r="J876" s="486"/>
      <c r="K876" s="486"/>
      <c r="L876" s="486"/>
      <c r="M876" s="486"/>
      <c r="N876" s="486"/>
      <c r="O876" s="486"/>
      <c r="P876" s="486"/>
      <c r="Q876" s="486"/>
      <c r="R876" s="486"/>
      <c r="S876" s="486"/>
      <c r="T876" s="486"/>
      <c r="U876" s="486"/>
      <c r="V876" s="486"/>
      <c r="W876" s="486"/>
      <c r="X876" s="486"/>
      <c r="Y876" s="486"/>
      <c r="Z876" s="486"/>
      <c r="AA876" s="486"/>
      <c r="AB876" s="486"/>
      <c r="AC876" s="486"/>
    </row>
    <row r="877" spans="1:29" ht="15" customHeight="1">
      <c r="A877" s="486"/>
      <c r="B877" s="486"/>
      <c r="C877" s="486"/>
      <c r="D877" s="486"/>
      <c r="E877" s="1673"/>
      <c r="F877" s="486"/>
      <c r="G877" s="486"/>
      <c r="H877" s="486"/>
      <c r="I877" s="486"/>
      <c r="J877" s="486"/>
      <c r="K877" s="486"/>
      <c r="L877" s="486"/>
      <c r="M877" s="486"/>
      <c r="N877" s="486"/>
      <c r="O877" s="486"/>
      <c r="P877" s="486"/>
      <c r="Q877" s="486"/>
      <c r="R877" s="486"/>
      <c r="S877" s="486"/>
      <c r="T877" s="486"/>
      <c r="U877" s="486"/>
      <c r="V877" s="486"/>
      <c r="W877" s="486"/>
      <c r="X877" s="486"/>
      <c r="Y877" s="486"/>
      <c r="Z877" s="486"/>
      <c r="AA877" s="486"/>
      <c r="AB877" s="486"/>
      <c r="AC877" s="486"/>
    </row>
    <row r="878" spans="1:29" ht="15" customHeight="1">
      <c r="A878" s="486"/>
      <c r="B878" s="486"/>
      <c r="C878" s="486"/>
      <c r="D878" s="486"/>
      <c r="E878" s="1673"/>
      <c r="F878" s="486"/>
      <c r="G878" s="486"/>
      <c r="H878" s="486"/>
      <c r="I878" s="486"/>
      <c r="J878" s="486"/>
      <c r="K878" s="486"/>
      <c r="L878" s="486"/>
      <c r="M878" s="486"/>
      <c r="N878" s="486"/>
      <c r="O878" s="486"/>
      <c r="P878" s="486"/>
      <c r="Q878" s="486"/>
      <c r="R878" s="486"/>
      <c r="S878" s="486"/>
      <c r="T878" s="486"/>
      <c r="U878" s="486"/>
      <c r="V878" s="486"/>
      <c r="W878" s="486"/>
      <c r="X878" s="486"/>
      <c r="Y878" s="486"/>
      <c r="Z878" s="486"/>
      <c r="AA878" s="486"/>
      <c r="AB878" s="486"/>
      <c r="AC878" s="486"/>
    </row>
    <row r="879" spans="1:29" ht="15" customHeight="1">
      <c r="A879" s="486"/>
      <c r="B879" s="486"/>
      <c r="C879" s="486"/>
      <c r="D879" s="486"/>
      <c r="E879" s="1673"/>
      <c r="F879" s="486"/>
      <c r="G879" s="486"/>
      <c r="H879" s="486"/>
      <c r="I879" s="486"/>
      <c r="J879" s="486"/>
      <c r="K879" s="486"/>
      <c r="L879" s="486"/>
      <c r="M879" s="486"/>
      <c r="N879" s="486"/>
      <c r="O879" s="486"/>
      <c r="P879" s="486"/>
      <c r="Q879" s="486"/>
      <c r="R879" s="486"/>
      <c r="S879" s="486"/>
      <c r="T879" s="486"/>
      <c r="U879" s="486"/>
      <c r="V879" s="486"/>
      <c r="W879" s="486"/>
      <c r="X879" s="486"/>
      <c r="Y879" s="486"/>
      <c r="Z879" s="486"/>
      <c r="AA879" s="486"/>
      <c r="AB879" s="486"/>
      <c r="AC879" s="486"/>
    </row>
    <row r="880" spans="1:29" ht="15" customHeight="1">
      <c r="A880" s="486"/>
      <c r="B880" s="486"/>
      <c r="C880" s="486"/>
      <c r="D880" s="486"/>
      <c r="E880" s="1673"/>
      <c r="F880" s="486"/>
      <c r="G880" s="486"/>
      <c r="H880" s="486"/>
      <c r="I880" s="486"/>
      <c r="J880" s="486"/>
      <c r="K880" s="486"/>
      <c r="L880" s="486"/>
      <c r="M880" s="486"/>
      <c r="N880" s="486"/>
      <c r="O880" s="486"/>
      <c r="P880" s="486"/>
      <c r="Q880" s="486"/>
      <c r="R880" s="486"/>
      <c r="S880" s="486"/>
      <c r="T880" s="486"/>
      <c r="U880" s="486"/>
      <c r="V880" s="486"/>
      <c r="W880" s="486"/>
      <c r="X880" s="486"/>
      <c r="Y880" s="486"/>
      <c r="Z880" s="486"/>
      <c r="AA880" s="486"/>
      <c r="AB880" s="486"/>
      <c r="AC880" s="486"/>
    </row>
    <row r="881" spans="1:29" ht="15" customHeight="1">
      <c r="A881" s="486"/>
      <c r="B881" s="486"/>
      <c r="C881" s="486"/>
      <c r="D881" s="486"/>
      <c r="E881" s="1673"/>
      <c r="F881" s="486"/>
      <c r="G881" s="486"/>
      <c r="H881" s="486"/>
      <c r="I881" s="486"/>
      <c r="J881" s="486"/>
      <c r="K881" s="486"/>
      <c r="L881" s="486"/>
      <c r="M881" s="486"/>
      <c r="N881" s="486"/>
      <c r="O881" s="486"/>
      <c r="P881" s="486"/>
      <c r="Q881" s="486"/>
      <c r="R881" s="486"/>
      <c r="S881" s="486"/>
      <c r="T881" s="486"/>
      <c r="U881" s="486"/>
      <c r="V881" s="486"/>
      <c r="W881" s="486"/>
      <c r="X881" s="486"/>
      <c r="Y881" s="486"/>
      <c r="Z881" s="486"/>
      <c r="AA881" s="486"/>
      <c r="AB881" s="486"/>
      <c r="AC881" s="486"/>
    </row>
    <row r="882" spans="1:29" ht="15" customHeight="1">
      <c r="A882" s="486"/>
      <c r="B882" s="486"/>
      <c r="C882" s="486"/>
      <c r="D882" s="486"/>
      <c r="E882" s="1673"/>
      <c r="F882" s="486"/>
      <c r="G882" s="486"/>
      <c r="H882" s="486"/>
      <c r="I882" s="486"/>
      <c r="J882" s="486"/>
      <c r="K882" s="486"/>
      <c r="L882" s="486"/>
      <c r="M882" s="486"/>
      <c r="N882" s="486"/>
      <c r="O882" s="486"/>
      <c r="P882" s="486"/>
      <c r="Q882" s="486"/>
      <c r="R882" s="486"/>
      <c r="S882" s="486"/>
      <c r="T882" s="486"/>
      <c r="U882" s="486"/>
      <c r="V882" s="486"/>
      <c r="W882" s="486"/>
      <c r="X882" s="486"/>
      <c r="Y882" s="486"/>
      <c r="Z882" s="486"/>
      <c r="AA882" s="486"/>
      <c r="AB882" s="486"/>
      <c r="AC882" s="486"/>
    </row>
    <row r="883" spans="1:29" ht="15" customHeight="1">
      <c r="A883" s="486"/>
      <c r="B883" s="486"/>
      <c r="C883" s="486"/>
      <c r="D883" s="486"/>
      <c r="E883" s="1673"/>
      <c r="F883" s="486"/>
      <c r="G883" s="486"/>
      <c r="H883" s="486"/>
      <c r="I883" s="486"/>
      <c r="J883" s="486"/>
      <c r="K883" s="486"/>
      <c r="L883" s="486"/>
      <c r="M883" s="486"/>
      <c r="N883" s="486"/>
      <c r="O883" s="486"/>
      <c r="P883" s="486"/>
      <c r="Q883" s="486"/>
      <c r="R883" s="486"/>
      <c r="S883" s="486"/>
      <c r="T883" s="486"/>
      <c r="U883" s="486"/>
      <c r="V883" s="486"/>
      <c r="W883" s="486"/>
      <c r="X883" s="486"/>
      <c r="Y883" s="486"/>
      <c r="Z883" s="486"/>
      <c r="AA883" s="486"/>
      <c r="AB883" s="486"/>
      <c r="AC883" s="486"/>
    </row>
    <row r="884" spans="1:29" ht="15" customHeight="1">
      <c r="A884" s="486"/>
      <c r="B884" s="486"/>
      <c r="C884" s="486"/>
      <c r="D884" s="486"/>
      <c r="E884" s="1673"/>
      <c r="F884" s="486"/>
      <c r="G884" s="486"/>
      <c r="H884" s="486"/>
      <c r="I884" s="486"/>
      <c r="J884" s="486"/>
      <c r="K884" s="486"/>
      <c r="L884" s="486"/>
      <c r="M884" s="486"/>
      <c r="N884" s="486"/>
      <c r="O884" s="486"/>
      <c r="P884" s="486"/>
      <c r="Q884" s="486"/>
      <c r="R884" s="486"/>
      <c r="S884" s="486"/>
      <c r="T884" s="486"/>
      <c r="U884" s="486"/>
      <c r="V884" s="486"/>
      <c r="W884" s="486"/>
      <c r="X884" s="486"/>
      <c r="Y884" s="486"/>
      <c r="Z884" s="486"/>
      <c r="AA884" s="486"/>
      <c r="AB884" s="486"/>
      <c r="AC884" s="486"/>
    </row>
    <row r="885" spans="1:29" ht="15" customHeight="1">
      <c r="A885" s="486"/>
      <c r="B885" s="486"/>
      <c r="C885" s="486"/>
      <c r="D885" s="486"/>
      <c r="E885" s="1673"/>
      <c r="F885" s="486"/>
      <c r="G885" s="486"/>
      <c r="H885" s="486"/>
      <c r="I885" s="486"/>
      <c r="J885" s="486"/>
      <c r="K885" s="486"/>
      <c r="L885" s="486"/>
      <c r="M885" s="486"/>
      <c r="N885" s="486"/>
      <c r="O885" s="486"/>
      <c r="P885" s="486"/>
      <c r="Q885" s="486"/>
      <c r="R885" s="486"/>
      <c r="S885" s="486"/>
      <c r="T885" s="486"/>
      <c r="U885" s="486"/>
      <c r="V885" s="486"/>
      <c r="W885" s="486"/>
      <c r="X885" s="486"/>
      <c r="Y885" s="486"/>
      <c r="Z885" s="486"/>
      <c r="AA885" s="486"/>
      <c r="AB885" s="486"/>
      <c r="AC885" s="486"/>
    </row>
    <row r="886" spans="1:29" ht="15" customHeight="1">
      <c r="A886" s="486"/>
      <c r="B886" s="486"/>
      <c r="C886" s="486"/>
      <c r="D886" s="486"/>
      <c r="E886" s="1673"/>
      <c r="F886" s="486"/>
      <c r="G886" s="486"/>
      <c r="H886" s="486"/>
      <c r="I886" s="486"/>
      <c r="J886" s="486"/>
      <c r="K886" s="486"/>
      <c r="L886" s="486"/>
      <c r="M886" s="486"/>
      <c r="N886" s="486"/>
      <c r="O886" s="486"/>
      <c r="P886" s="486"/>
      <c r="Q886" s="486"/>
      <c r="R886" s="486"/>
      <c r="S886" s="486"/>
      <c r="T886" s="486"/>
      <c r="U886" s="486"/>
      <c r="V886" s="486"/>
      <c r="W886" s="486"/>
      <c r="X886" s="486"/>
      <c r="Y886" s="486"/>
      <c r="Z886" s="486"/>
      <c r="AA886" s="486"/>
      <c r="AB886" s="486"/>
      <c r="AC886" s="486"/>
    </row>
    <row r="887" spans="1:29" ht="15" customHeight="1">
      <c r="A887" s="486"/>
      <c r="B887" s="486"/>
      <c r="C887" s="486"/>
      <c r="D887" s="486"/>
      <c r="E887" s="1673"/>
      <c r="F887" s="486"/>
      <c r="G887" s="486"/>
      <c r="H887" s="486"/>
      <c r="I887" s="486"/>
      <c r="J887" s="486"/>
      <c r="K887" s="486"/>
      <c r="L887" s="486"/>
      <c r="M887" s="486"/>
      <c r="N887" s="486"/>
      <c r="O887" s="486"/>
      <c r="P887" s="486"/>
      <c r="Q887" s="486"/>
      <c r="R887" s="486"/>
      <c r="S887" s="486"/>
      <c r="T887" s="486"/>
      <c r="U887" s="486"/>
      <c r="V887" s="486"/>
      <c r="W887" s="486"/>
      <c r="X887" s="486"/>
      <c r="Y887" s="486"/>
      <c r="Z887" s="486"/>
      <c r="AA887" s="486"/>
      <c r="AB887" s="486"/>
      <c r="AC887" s="486"/>
    </row>
    <row r="888" spans="1:29" ht="15" customHeight="1">
      <c r="A888" s="486"/>
      <c r="B888" s="486"/>
      <c r="C888" s="486"/>
      <c r="D888" s="486"/>
      <c r="E888" s="1673"/>
      <c r="F888" s="486"/>
      <c r="G888" s="486"/>
      <c r="H888" s="486"/>
      <c r="I888" s="486"/>
      <c r="J888" s="486"/>
      <c r="K888" s="486"/>
      <c r="L888" s="486"/>
      <c r="M888" s="486"/>
      <c r="N888" s="486"/>
      <c r="O888" s="486"/>
      <c r="P888" s="486"/>
      <c r="Q888" s="486"/>
      <c r="R888" s="486"/>
      <c r="S888" s="486"/>
      <c r="T888" s="486"/>
      <c r="U888" s="486"/>
      <c r="V888" s="486"/>
      <c r="W888" s="486"/>
      <c r="X888" s="486"/>
      <c r="Y888" s="486"/>
      <c r="Z888" s="486"/>
      <c r="AA888" s="486"/>
      <c r="AB888" s="486"/>
      <c r="AC888" s="486"/>
    </row>
    <row r="889" spans="1:29" ht="15" customHeight="1">
      <c r="A889" s="486"/>
      <c r="B889" s="486"/>
      <c r="C889" s="486"/>
      <c r="D889" s="486"/>
      <c r="E889" s="1673"/>
      <c r="F889" s="486"/>
      <c r="G889" s="486"/>
      <c r="H889" s="486"/>
      <c r="I889" s="486"/>
      <c r="J889" s="486"/>
      <c r="K889" s="486"/>
      <c r="L889" s="486"/>
      <c r="M889" s="486"/>
      <c r="N889" s="486"/>
      <c r="O889" s="486"/>
      <c r="P889" s="486"/>
      <c r="Q889" s="486"/>
      <c r="R889" s="486"/>
      <c r="S889" s="486"/>
      <c r="T889" s="486"/>
      <c r="U889" s="486"/>
      <c r="V889" s="486"/>
      <c r="W889" s="486"/>
      <c r="X889" s="486"/>
      <c r="Y889" s="486"/>
      <c r="Z889" s="486"/>
      <c r="AA889" s="486"/>
      <c r="AB889" s="486"/>
      <c r="AC889" s="486"/>
    </row>
    <row r="890" spans="1:29" ht="15" customHeight="1">
      <c r="A890" s="486"/>
      <c r="B890" s="486"/>
      <c r="C890" s="486"/>
      <c r="D890" s="486"/>
      <c r="E890" s="1673"/>
      <c r="F890" s="486"/>
      <c r="G890" s="486"/>
      <c r="H890" s="486"/>
      <c r="I890" s="486"/>
      <c r="J890" s="486"/>
      <c r="K890" s="486"/>
      <c r="L890" s="486"/>
      <c r="M890" s="486"/>
      <c r="N890" s="486"/>
      <c r="O890" s="486"/>
      <c r="P890" s="486"/>
      <c r="Q890" s="486"/>
      <c r="R890" s="486"/>
      <c r="S890" s="486"/>
      <c r="T890" s="486"/>
      <c r="U890" s="486"/>
      <c r="V890" s="486"/>
      <c r="W890" s="486"/>
      <c r="X890" s="486"/>
      <c r="Y890" s="486"/>
      <c r="Z890" s="486"/>
      <c r="AA890" s="486"/>
      <c r="AB890" s="486"/>
      <c r="AC890" s="486"/>
    </row>
    <row r="891" spans="1:29" ht="15" customHeight="1">
      <c r="A891" s="486"/>
      <c r="B891" s="486"/>
      <c r="C891" s="486"/>
      <c r="D891" s="486"/>
      <c r="E891" s="1673"/>
      <c r="F891" s="486"/>
      <c r="G891" s="486"/>
      <c r="H891" s="486"/>
      <c r="I891" s="486"/>
      <c r="J891" s="486"/>
      <c r="K891" s="486"/>
      <c r="L891" s="486"/>
      <c r="M891" s="486"/>
      <c r="N891" s="486"/>
      <c r="O891" s="486"/>
      <c r="P891" s="486"/>
      <c r="Q891" s="486"/>
      <c r="R891" s="486"/>
      <c r="S891" s="486"/>
      <c r="T891" s="486"/>
      <c r="U891" s="486"/>
      <c r="V891" s="486"/>
      <c r="W891" s="486"/>
      <c r="X891" s="486"/>
      <c r="Y891" s="486"/>
      <c r="Z891" s="486"/>
      <c r="AA891" s="486"/>
      <c r="AB891" s="486"/>
      <c r="AC891" s="486"/>
    </row>
    <row r="892" spans="1:29" ht="15" customHeight="1">
      <c r="A892" s="486"/>
      <c r="B892" s="486"/>
      <c r="C892" s="486"/>
      <c r="D892" s="486"/>
      <c r="E892" s="1673"/>
      <c r="F892" s="486"/>
      <c r="G892" s="486"/>
      <c r="H892" s="486"/>
      <c r="I892" s="486"/>
      <c r="J892" s="486"/>
      <c r="K892" s="486"/>
      <c r="L892" s="486"/>
      <c r="M892" s="486"/>
      <c r="N892" s="486"/>
      <c r="O892" s="486"/>
      <c r="P892" s="486"/>
      <c r="Q892" s="486"/>
      <c r="R892" s="486"/>
      <c r="S892" s="486"/>
      <c r="T892" s="486"/>
      <c r="U892" s="486"/>
      <c r="V892" s="486"/>
      <c r="W892" s="486"/>
      <c r="X892" s="486"/>
      <c r="Y892" s="486"/>
      <c r="Z892" s="486"/>
      <c r="AA892" s="486"/>
      <c r="AB892" s="486"/>
      <c r="AC892" s="486"/>
    </row>
    <row r="893" spans="1:29" ht="15" customHeight="1">
      <c r="A893" s="486"/>
      <c r="B893" s="486"/>
      <c r="C893" s="486"/>
      <c r="D893" s="486"/>
      <c r="E893" s="1673"/>
      <c r="F893" s="486"/>
      <c r="G893" s="486"/>
      <c r="H893" s="486"/>
      <c r="I893" s="486"/>
      <c r="J893" s="486"/>
      <c r="K893" s="486"/>
      <c r="L893" s="486"/>
      <c r="M893" s="486"/>
      <c r="N893" s="486"/>
      <c r="O893" s="486"/>
      <c r="P893" s="486"/>
      <c r="Q893" s="486"/>
      <c r="R893" s="486"/>
      <c r="S893" s="486"/>
      <c r="T893" s="486"/>
      <c r="U893" s="486"/>
      <c r="V893" s="486"/>
      <c r="W893" s="486"/>
      <c r="X893" s="486"/>
      <c r="Y893" s="486"/>
      <c r="Z893" s="486"/>
      <c r="AA893" s="486"/>
      <c r="AB893" s="486"/>
      <c r="AC893" s="486"/>
    </row>
    <row r="894" spans="1:29" ht="15" customHeight="1">
      <c r="A894" s="486"/>
      <c r="B894" s="486"/>
      <c r="C894" s="486"/>
      <c r="D894" s="486"/>
      <c r="E894" s="1673"/>
      <c r="F894" s="486"/>
      <c r="G894" s="486"/>
      <c r="H894" s="486"/>
      <c r="I894" s="486"/>
      <c r="J894" s="486"/>
      <c r="K894" s="486"/>
      <c r="L894" s="486"/>
      <c r="M894" s="486"/>
      <c r="N894" s="486"/>
      <c r="O894" s="486"/>
      <c r="P894" s="486"/>
      <c r="Q894" s="486"/>
      <c r="R894" s="486"/>
      <c r="S894" s="486"/>
      <c r="T894" s="486"/>
      <c r="U894" s="486"/>
      <c r="V894" s="486"/>
      <c r="W894" s="486"/>
      <c r="X894" s="486"/>
      <c r="Y894" s="486"/>
      <c r="Z894" s="486"/>
      <c r="AA894" s="486"/>
      <c r="AB894" s="486"/>
      <c r="AC894" s="486"/>
    </row>
    <row r="895" spans="1:29" ht="15" customHeight="1">
      <c r="A895" s="486"/>
      <c r="B895" s="486"/>
      <c r="C895" s="486"/>
      <c r="D895" s="486"/>
      <c r="E895" s="1673"/>
      <c r="F895" s="486"/>
      <c r="G895" s="486"/>
      <c r="H895" s="486"/>
      <c r="I895" s="486"/>
      <c r="J895" s="486"/>
      <c r="K895" s="486"/>
      <c r="L895" s="486"/>
      <c r="M895" s="486"/>
      <c r="N895" s="486"/>
      <c r="O895" s="486"/>
      <c r="P895" s="486"/>
      <c r="Q895" s="486"/>
      <c r="R895" s="486"/>
      <c r="S895" s="486"/>
      <c r="T895" s="486"/>
      <c r="U895" s="486"/>
      <c r="V895" s="486"/>
      <c r="W895" s="486"/>
      <c r="X895" s="486"/>
      <c r="Y895" s="486"/>
      <c r="Z895" s="486"/>
      <c r="AA895" s="486"/>
      <c r="AB895" s="486"/>
      <c r="AC895" s="486"/>
    </row>
    <row r="896" spans="1:29" ht="15" customHeight="1">
      <c r="A896" s="486"/>
      <c r="B896" s="486"/>
      <c r="C896" s="486"/>
      <c r="D896" s="486"/>
      <c r="E896" s="1673"/>
      <c r="F896" s="486"/>
      <c r="G896" s="486"/>
      <c r="H896" s="486"/>
      <c r="I896" s="486"/>
      <c r="J896" s="486"/>
      <c r="K896" s="486"/>
      <c r="L896" s="486"/>
      <c r="M896" s="486"/>
      <c r="N896" s="486"/>
      <c r="O896" s="486"/>
      <c r="P896" s="486"/>
      <c r="Q896" s="486"/>
      <c r="R896" s="486"/>
      <c r="S896" s="486"/>
      <c r="T896" s="486"/>
      <c r="U896" s="486"/>
      <c r="V896" s="486"/>
      <c r="W896" s="486"/>
      <c r="X896" s="486"/>
      <c r="Y896" s="486"/>
      <c r="Z896" s="486"/>
      <c r="AA896" s="486"/>
      <c r="AB896" s="486"/>
      <c r="AC896" s="486"/>
    </row>
    <row r="897" spans="1:29" ht="15" customHeight="1">
      <c r="A897" s="486"/>
      <c r="B897" s="486"/>
      <c r="C897" s="486"/>
      <c r="D897" s="486"/>
      <c r="E897" s="1673"/>
      <c r="F897" s="486"/>
      <c r="G897" s="486"/>
      <c r="H897" s="486"/>
      <c r="I897" s="486"/>
      <c r="J897" s="486"/>
      <c r="K897" s="486"/>
      <c r="L897" s="486"/>
      <c r="M897" s="486"/>
      <c r="N897" s="486"/>
      <c r="O897" s="486"/>
      <c r="P897" s="486"/>
      <c r="Q897" s="486"/>
      <c r="R897" s="486"/>
      <c r="S897" s="486"/>
      <c r="T897" s="486"/>
      <c r="U897" s="486"/>
      <c r="V897" s="486"/>
      <c r="W897" s="486"/>
      <c r="X897" s="486"/>
      <c r="Y897" s="486"/>
      <c r="Z897" s="486"/>
      <c r="AA897" s="486"/>
      <c r="AB897" s="486"/>
      <c r="AC897" s="486"/>
    </row>
    <row r="898" spans="1:29" ht="15" customHeight="1">
      <c r="A898" s="486"/>
      <c r="B898" s="486"/>
      <c r="C898" s="486"/>
      <c r="D898" s="486"/>
      <c r="E898" s="1673"/>
      <c r="F898" s="486"/>
      <c r="G898" s="486"/>
      <c r="H898" s="486"/>
      <c r="I898" s="486"/>
      <c r="J898" s="486"/>
      <c r="K898" s="486"/>
      <c r="L898" s="486"/>
      <c r="M898" s="486"/>
      <c r="N898" s="486"/>
      <c r="O898" s="486"/>
      <c r="P898" s="486"/>
      <c r="Q898" s="486"/>
      <c r="R898" s="486"/>
      <c r="S898" s="486"/>
      <c r="T898" s="486"/>
      <c r="U898" s="486"/>
      <c r="V898" s="486"/>
      <c r="W898" s="486"/>
      <c r="X898" s="486"/>
      <c r="Y898" s="486"/>
      <c r="Z898" s="486"/>
      <c r="AA898" s="486"/>
      <c r="AB898" s="486"/>
      <c r="AC898" s="486"/>
    </row>
    <row r="899" spans="1:29" ht="15" customHeight="1">
      <c r="A899" s="486"/>
      <c r="B899" s="486"/>
      <c r="C899" s="486"/>
      <c r="D899" s="486"/>
      <c r="E899" s="1673"/>
      <c r="F899" s="486"/>
      <c r="G899" s="486"/>
      <c r="H899" s="486"/>
      <c r="I899" s="486"/>
      <c r="J899" s="486"/>
      <c r="K899" s="486"/>
      <c r="L899" s="486"/>
      <c r="M899" s="486"/>
      <c r="N899" s="486"/>
      <c r="O899" s="486"/>
      <c r="P899" s="486"/>
      <c r="Q899" s="486"/>
      <c r="R899" s="486"/>
      <c r="S899" s="486"/>
      <c r="T899" s="486"/>
      <c r="U899" s="486"/>
      <c r="V899" s="486"/>
      <c r="W899" s="486"/>
      <c r="X899" s="486"/>
      <c r="Y899" s="486"/>
      <c r="Z899" s="486"/>
      <c r="AA899" s="486"/>
      <c r="AB899" s="486"/>
      <c r="AC899" s="486"/>
    </row>
    <row r="900" spans="1:29" ht="15" customHeight="1">
      <c r="A900" s="486"/>
      <c r="B900" s="486"/>
      <c r="C900" s="486"/>
      <c r="D900" s="486"/>
      <c r="E900" s="1673"/>
      <c r="F900" s="486"/>
      <c r="G900" s="486"/>
      <c r="H900" s="486"/>
      <c r="I900" s="486"/>
      <c r="J900" s="486"/>
      <c r="K900" s="486"/>
      <c r="L900" s="486"/>
      <c r="M900" s="486"/>
      <c r="N900" s="486"/>
      <c r="O900" s="486"/>
      <c r="P900" s="486"/>
      <c r="Q900" s="486"/>
      <c r="R900" s="486"/>
      <c r="S900" s="486"/>
      <c r="T900" s="486"/>
      <c r="U900" s="486"/>
      <c r="V900" s="486"/>
      <c r="W900" s="486"/>
      <c r="X900" s="486"/>
      <c r="Y900" s="486"/>
      <c r="Z900" s="486"/>
      <c r="AA900" s="486"/>
      <c r="AB900" s="486"/>
      <c r="AC900" s="486"/>
    </row>
    <row r="901" spans="1:29" ht="15" customHeight="1">
      <c r="A901" s="486"/>
      <c r="B901" s="486"/>
      <c r="C901" s="486"/>
      <c r="D901" s="486"/>
      <c r="E901" s="1673"/>
      <c r="F901" s="486"/>
      <c r="G901" s="486"/>
      <c r="H901" s="486"/>
      <c r="I901" s="486"/>
      <c r="J901" s="486"/>
      <c r="K901" s="486"/>
      <c r="L901" s="486"/>
      <c r="M901" s="486"/>
      <c r="N901" s="486"/>
      <c r="O901" s="486"/>
      <c r="P901" s="486"/>
      <c r="Q901" s="486"/>
      <c r="R901" s="486"/>
      <c r="S901" s="486"/>
      <c r="T901" s="486"/>
      <c r="U901" s="486"/>
      <c r="V901" s="486"/>
      <c r="W901" s="486"/>
      <c r="X901" s="486"/>
      <c r="Y901" s="486"/>
      <c r="Z901" s="486"/>
      <c r="AA901" s="486"/>
      <c r="AB901" s="486"/>
      <c r="AC901" s="486"/>
    </row>
    <row r="902" spans="1:29" ht="15" customHeight="1">
      <c r="A902" s="486"/>
      <c r="B902" s="486"/>
      <c r="C902" s="486"/>
      <c r="D902" s="486"/>
      <c r="E902" s="1673"/>
      <c r="F902" s="486"/>
      <c r="G902" s="486"/>
      <c r="H902" s="486"/>
      <c r="I902" s="486"/>
      <c r="J902" s="486"/>
      <c r="K902" s="486"/>
      <c r="L902" s="486"/>
      <c r="M902" s="486"/>
      <c r="N902" s="486"/>
      <c r="O902" s="486"/>
      <c r="P902" s="486"/>
      <c r="Q902" s="486"/>
      <c r="R902" s="486"/>
      <c r="S902" s="486"/>
      <c r="T902" s="486"/>
      <c r="U902" s="486"/>
      <c r="V902" s="486"/>
      <c r="W902" s="486"/>
      <c r="X902" s="486"/>
      <c r="Y902" s="486"/>
      <c r="Z902" s="486"/>
      <c r="AA902" s="486"/>
      <c r="AB902" s="486"/>
      <c r="AC902" s="486"/>
    </row>
    <row r="903" spans="1:29" ht="15" customHeight="1">
      <c r="A903" s="486"/>
      <c r="B903" s="486"/>
      <c r="C903" s="486"/>
      <c r="D903" s="486"/>
      <c r="E903" s="1673"/>
      <c r="F903" s="486"/>
      <c r="G903" s="486"/>
      <c r="H903" s="486"/>
      <c r="I903" s="486"/>
      <c r="J903" s="486"/>
      <c r="K903" s="486"/>
      <c r="L903" s="486"/>
      <c r="M903" s="486"/>
      <c r="N903" s="486"/>
      <c r="O903" s="486"/>
      <c r="P903" s="486"/>
      <c r="Q903" s="486"/>
      <c r="R903" s="486"/>
      <c r="S903" s="486"/>
      <c r="T903" s="486"/>
      <c r="U903" s="486"/>
      <c r="V903" s="486"/>
      <c r="W903" s="486"/>
      <c r="X903" s="486"/>
      <c r="Y903" s="486"/>
      <c r="Z903" s="486"/>
      <c r="AA903" s="486"/>
      <c r="AB903" s="486"/>
      <c r="AC903" s="486"/>
    </row>
    <row r="904" spans="1:29" ht="15" customHeight="1">
      <c r="A904" s="486"/>
      <c r="B904" s="486"/>
      <c r="C904" s="486"/>
      <c r="D904" s="486"/>
      <c r="E904" s="1673"/>
      <c r="F904" s="486"/>
      <c r="G904" s="486"/>
      <c r="H904" s="486"/>
      <c r="I904" s="486"/>
      <c r="J904" s="486"/>
      <c r="K904" s="486"/>
      <c r="L904" s="486"/>
      <c r="M904" s="486"/>
      <c r="N904" s="486"/>
      <c r="O904" s="486"/>
      <c r="P904" s="486"/>
      <c r="Q904" s="486"/>
      <c r="R904" s="486"/>
      <c r="S904" s="486"/>
      <c r="T904" s="486"/>
      <c r="U904" s="486"/>
      <c r="V904" s="486"/>
      <c r="W904" s="486"/>
      <c r="X904" s="486"/>
      <c r="Y904" s="486"/>
      <c r="Z904" s="486"/>
      <c r="AA904" s="486"/>
      <c r="AB904" s="486"/>
      <c r="AC904" s="486"/>
    </row>
    <row r="905" spans="1:29" ht="15" customHeight="1">
      <c r="A905" s="486"/>
      <c r="B905" s="486"/>
      <c r="C905" s="486"/>
      <c r="D905" s="486"/>
      <c r="E905" s="1673"/>
      <c r="F905" s="486"/>
      <c r="G905" s="486"/>
      <c r="H905" s="486"/>
      <c r="I905" s="486"/>
      <c r="J905" s="486"/>
      <c r="K905" s="486"/>
      <c r="L905" s="486"/>
      <c r="M905" s="486"/>
      <c r="N905" s="486"/>
      <c r="O905" s="486"/>
      <c r="P905" s="486"/>
      <c r="Q905" s="486"/>
      <c r="R905" s="486"/>
      <c r="S905" s="486"/>
      <c r="T905" s="486"/>
      <c r="U905" s="486"/>
      <c r="V905" s="486"/>
      <c r="W905" s="486"/>
      <c r="X905" s="486"/>
      <c r="Y905" s="486"/>
      <c r="Z905" s="486"/>
      <c r="AA905" s="486"/>
      <c r="AB905" s="486"/>
      <c r="AC905" s="486"/>
    </row>
    <row r="906" spans="1:29" ht="15" customHeight="1">
      <c r="A906" s="486"/>
      <c r="B906" s="486"/>
      <c r="C906" s="486"/>
      <c r="D906" s="486"/>
      <c r="E906" s="1673"/>
      <c r="F906" s="486"/>
      <c r="G906" s="486"/>
      <c r="H906" s="486"/>
      <c r="I906" s="486"/>
      <c r="J906" s="486"/>
      <c r="K906" s="486"/>
      <c r="L906" s="486"/>
      <c r="M906" s="486"/>
      <c r="N906" s="486"/>
      <c r="O906" s="486"/>
      <c r="P906" s="486"/>
      <c r="Q906" s="486"/>
      <c r="R906" s="486"/>
      <c r="S906" s="486"/>
      <c r="T906" s="486"/>
      <c r="U906" s="486"/>
      <c r="V906" s="486"/>
      <c r="W906" s="486"/>
      <c r="X906" s="486"/>
      <c r="Y906" s="486"/>
      <c r="Z906" s="486"/>
      <c r="AA906" s="486"/>
      <c r="AB906" s="486"/>
      <c r="AC906" s="486"/>
    </row>
    <row r="907" spans="1:29" ht="15" customHeight="1">
      <c r="A907" s="486"/>
      <c r="B907" s="486"/>
      <c r="C907" s="486"/>
      <c r="D907" s="486"/>
      <c r="E907" s="1673"/>
      <c r="F907" s="486"/>
      <c r="G907" s="486"/>
      <c r="H907" s="486"/>
      <c r="I907" s="486"/>
      <c r="J907" s="486"/>
      <c r="K907" s="486"/>
      <c r="L907" s="486"/>
      <c r="M907" s="486"/>
      <c r="N907" s="486"/>
      <c r="O907" s="486"/>
      <c r="P907" s="486"/>
      <c r="Q907" s="486"/>
      <c r="R907" s="486"/>
      <c r="S907" s="486"/>
      <c r="T907" s="486"/>
      <c r="U907" s="486"/>
      <c r="V907" s="486"/>
      <c r="W907" s="486"/>
      <c r="X907" s="486"/>
      <c r="Y907" s="486"/>
      <c r="Z907" s="486"/>
      <c r="AA907" s="486"/>
      <c r="AB907" s="486"/>
      <c r="AC907" s="486"/>
    </row>
    <row r="908" spans="1:29" ht="15" customHeight="1">
      <c r="A908" s="486"/>
      <c r="B908" s="486"/>
      <c r="C908" s="486"/>
      <c r="D908" s="486"/>
      <c r="E908" s="1673"/>
      <c r="F908" s="486"/>
      <c r="G908" s="486"/>
      <c r="H908" s="486"/>
      <c r="I908" s="486"/>
      <c r="J908" s="486"/>
      <c r="K908" s="486"/>
      <c r="L908" s="486"/>
      <c r="M908" s="486"/>
      <c r="N908" s="486"/>
      <c r="O908" s="486"/>
      <c r="P908" s="486"/>
      <c r="Q908" s="486"/>
      <c r="R908" s="486"/>
      <c r="S908" s="486"/>
      <c r="T908" s="486"/>
      <c r="U908" s="486"/>
      <c r="V908" s="486"/>
      <c r="W908" s="486"/>
      <c r="X908" s="486"/>
      <c r="Y908" s="486"/>
      <c r="Z908" s="486"/>
      <c r="AA908" s="486"/>
      <c r="AB908" s="486"/>
      <c r="AC908" s="486"/>
    </row>
    <row r="909" spans="1:29" ht="15" customHeight="1">
      <c r="A909" s="486"/>
      <c r="B909" s="486"/>
      <c r="C909" s="486"/>
      <c r="D909" s="486"/>
      <c r="E909" s="1673"/>
      <c r="F909" s="486"/>
      <c r="G909" s="486"/>
      <c r="H909" s="486"/>
      <c r="I909" s="486"/>
      <c r="J909" s="486"/>
      <c r="K909" s="486"/>
      <c r="L909" s="486"/>
      <c r="M909" s="486"/>
      <c r="N909" s="486"/>
      <c r="O909" s="486"/>
      <c r="P909" s="486"/>
      <c r="Q909" s="486"/>
      <c r="R909" s="486"/>
      <c r="S909" s="486"/>
      <c r="T909" s="486"/>
      <c r="U909" s="486"/>
      <c r="V909" s="486"/>
      <c r="W909" s="486"/>
      <c r="X909" s="486"/>
      <c r="Y909" s="486"/>
      <c r="Z909" s="486"/>
      <c r="AA909" s="486"/>
      <c r="AB909" s="486"/>
      <c r="AC909" s="486"/>
    </row>
    <row r="910" spans="1:29" ht="15" customHeight="1">
      <c r="A910" s="486"/>
      <c r="B910" s="486"/>
      <c r="C910" s="486"/>
      <c r="D910" s="486"/>
      <c r="E910" s="1673"/>
      <c r="F910" s="486"/>
      <c r="G910" s="486"/>
      <c r="H910" s="486"/>
      <c r="I910" s="486"/>
      <c r="J910" s="486"/>
      <c r="K910" s="486"/>
      <c r="L910" s="486"/>
      <c r="M910" s="486"/>
      <c r="N910" s="486"/>
      <c r="O910" s="486"/>
      <c r="P910" s="486"/>
      <c r="Q910" s="486"/>
      <c r="R910" s="486"/>
      <c r="S910" s="486"/>
      <c r="T910" s="486"/>
      <c r="U910" s="486"/>
      <c r="V910" s="486"/>
      <c r="W910" s="486"/>
      <c r="X910" s="486"/>
      <c r="Y910" s="486"/>
      <c r="Z910" s="486"/>
      <c r="AA910" s="486"/>
      <c r="AB910" s="486"/>
      <c r="AC910" s="486"/>
    </row>
    <row r="911" spans="1:29" ht="15" customHeight="1">
      <c r="A911" s="486"/>
      <c r="B911" s="486"/>
      <c r="C911" s="486"/>
      <c r="D911" s="486"/>
      <c r="E911" s="1673"/>
      <c r="F911" s="486"/>
      <c r="G911" s="486"/>
      <c r="H911" s="486"/>
      <c r="I911" s="486"/>
      <c r="J911" s="486"/>
      <c r="K911" s="486"/>
      <c r="L911" s="486"/>
      <c r="M911" s="486"/>
      <c r="N911" s="486"/>
      <c r="O911" s="486"/>
      <c r="P911" s="486"/>
      <c r="Q911" s="486"/>
      <c r="R911" s="486"/>
      <c r="S911" s="486"/>
      <c r="T911" s="486"/>
      <c r="U911" s="486"/>
      <c r="V911" s="486"/>
      <c r="W911" s="486"/>
      <c r="X911" s="486"/>
      <c r="Y911" s="486"/>
      <c r="Z911" s="486"/>
      <c r="AA911" s="486"/>
      <c r="AB911" s="486"/>
      <c r="AC911" s="486"/>
    </row>
    <row r="912" spans="1:29" ht="15" customHeight="1">
      <c r="A912" s="486"/>
      <c r="B912" s="486"/>
      <c r="C912" s="486"/>
      <c r="D912" s="486"/>
      <c r="E912" s="1673"/>
      <c r="F912" s="486"/>
      <c r="G912" s="486"/>
      <c r="H912" s="486"/>
      <c r="I912" s="486"/>
      <c r="J912" s="486"/>
      <c r="K912" s="486"/>
      <c r="L912" s="486"/>
      <c r="M912" s="486"/>
      <c r="N912" s="486"/>
      <c r="O912" s="486"/>
      <c r="P912" s="486"/>
      <c r="Q912" s="486"/>
      <c r="R912" s="486"/>
      <c r="S912" s="486"/>
      <c r="T912" s="486"/>
      <c r="U912" s="486"/>
      <c r="V912" s="486"/>
      <c r="W912" s="486"/>
      <c r="X912" s="486"/>
      <c r="Y912" s="486"/>
      <c r="Z912" s="486"/>
      <c r="AA912" s="486"/>
      <c r="AB912" s="486"/>
      <c r="AC912" s="486"/>
    </row>
    <row r="913" spans="1:29" ht="15" customHeight="1">
      <c r="A913" s="486"/>
      <c r="B913" s="486"/>
      <c r="C913" s="486"/>
      <c r="D913" s="486"/>
      <c r="E913" s="1673"/>
      <c r="F913" s="486"/>
      <c r="G913" s="486"/>
      <c r="H913" s="486"/>
      <c r="I913" s="486"/>
      <c r="J913" s="486"/>
      <c r="K913" s="486"/>
      <c r="L913" s="486"/>
      <c r="M913" s="486"/>
      <c r="N913" s="486"/>
      <c r="O913" s="486"/>
      <c r="P913" s="486"/>
      <c r="Q913" s="486"/>
      <c r="R913" s="486"/>
      <c r="S913" s="486"/>
      <c r="T913" s="486"/>
      <c r="U913" s="486"/>
      <c r="V913" s="486"/>
      <c r="W913" s="486"/>
      <c r="X913" s="486"/>
      <c r="Y913" s="486"/>
      <c r="Z913" s="486"/>
      <c r="AA913" s="486"/>
      <c r="AB913" s="486"/>
      <c r="AC913" s="486"/>
    </row>
    <row r="914" spans="1:29" ht="15" customHeight="1">
      <c r="A914" s="486"/>
      <c r="B914" s="486"/>
      <c r="C914" s="486"/>
      <c r="D914" s="486"/>
      <c r="E914" s="1673"/>
      <c r="F914" s="486"/>
      <c r="G914" s="486"/>
      <c r="H914" s="486"/>
      <c r="I914" s="486"/>
      <c r="J914" s="486"/>
      <c r="K914" s="486"/>
      <c r="L914" s="486"/>
      <c r="M914" s="486"/>
      <c r="N914" s="486"/>
      <c r="O914" s="486"/>
      <c r="P914" s="486"/>
      <c r="Q914" s="486"/>
      <c r="R914" s="486"/>
      <c r="S914" s="486"/>
      <c r="T914" s="486"/>
      <c r="U914" s="486"/>
      <c r="V914" s="486"/>
      <c r="W914" s="486"/>
      <c r="X914" s="486"/>
      <c r="Y914" s="486"/>
      <c r="Z914" s="486"/>
      <c r="AA914" s="486"/>
      <c r="AB914" s="486"/>
      <c r="AC914" s="486"/>
    </row>
    <row r="915" spans="1:29" ht="15" customHeight="1">
      <c r="A915" s="486"/>
      <c r="B915" s="486"/>
      <c r="C915" s="486"/>
      <c r="D915" s="486"/>
      <c r="E915" s="1673"/>
      <c r="F915" s="486"/>
      <c r="G915" s="486"/>
      <c r="H915" s="486"/>
      <c r="I915" s="486"/>
      <c r="J915" s="486"/>
      <c r="K915" s="486"/>
      <c r="L915" s="486"/>
      <c r="M915" s="486"/>
      <c r="N915" s="486"/>
      <c r="O915" s="486"/>
      <c r="P915" s="486"/>
      <c r="Q915" s="486"/>
      <c r="R915" s="486"/>
      <c r="S915" s="486"/>
      <c r="T915" s="486"/>
      <c r="U915" s="486"/>
      <c r="V915" s="486"/>
      <c r="W915" s="486"/>
      <c r="X915" s="486"/>
      <c r="Y915" s="486"/>
      <c r="Z915" s="486"/>
      <c r="AA915" s="486"/>
      <c r="AB915" s="486"/>
      <c r="AC915" s="486"/>
    </row>
    <row r="916" spans="1:29" ht="15" customHeight="1">
      <c r="A916" s="486"/>
      <c r="B916" s="486"/>
      <c r="C916" s="486"/>
      <c r="D916" s="486"/>
      <c r="E916" s="1673"/>
      <c r="F916" s="486"/>
      <c r="G916" s="486"/>
      <c r="H916" s="486"/>
      <c r="I916" s="486"/>
      <c r="J916" s="486"/>
      <c r="K916" s="486"/>
      <c r="L916" s="486"/>
      <c r="M916" s="486"/>
      <c r="N916" s="486"/>
      <c r="O916" s="486"/>
      <c r="P916" s="486"/>
      <c r="Q916" s="486"/>
      <c r="R916" s="486"/>
      <c r="S916" s="486"/>
      <c r="T916" s="486"/>
      <c r="U916" s="486"/>
      <c r="V916" s="486"/>
      <c r="W916" s="486"/>
      <c r="X916" s="486"/>
      <c r="Y916" s="486"/>
      <c r="Z916" s="486"/>
      <c r="AA916" s="486"/>
      <c r="AB916" s="486"/>
      <c r="AC916" s="486"/>
    </row>
    <row r="917" spans="1:29" ht="15" customHeight="1">
      <c r="A917" s="486"/>
      <c r="B917" s="486"/>
      <c r="C917" s="486"/>
      <c r="D917" s="486"/>
      <c r="E917" s="1673"/>
      <c r="F917" s="486"/>
      <c r="G917" s="486"/>
      <c r="H917" s="486"/>
      <c r="I917" s="486"/>
      <c r="J917" s="486"/>
      <c r="K917" s="486"/>
      <c r="L917" s="486"/>
      <c r="M917" s="486"/>
      <c r="N917" s="486"/>
      <c r="O917" s="486"/>
      <c r="P917" s="486"/>
      <c r="Q917" s="486"/>
      <c r="R917" s="486"/>
      <c r="S917" s="486"/>
      <c r="T917" s="486"/>
      <c r="U917" s="486"/>
      <c r="V917" s="486"/>
      <c r="W917" s="486"/>
      <c r="X917" s="486"/>
      <c r="Y917" s="486"/>
      <c r="Z917" s="486"/>
      <c r="AA917" s="486"/>
      <c r="AB917" s="486"/>
      <c r="AC917" s="486"/>
    </row>
    <row r="918" spans="1:29" ht="15" customHeight="1">
      <c r="A918" s="486"/>
      <c r="B918" s="486"/>
      <c r="C918" s="486"/>
      <c r="D918" s="486"/>
      <c r="E918" s="1673"/>
      <c r="F918" s="486"/>
      <c r="G918" s="486"/>
      <c r="H918" s="486"/>
      <c r="I918" s="486"/>
      <c r="J918" s="486"/>
      <c r="K918" s="486"/>
      <c r="L918" s="486"/>
      <c r="M918" s="486"/>
      <c r="N918" s="486"/>
      <c r="O918" s="486"/>
      <c r="P918" s="486"/>
      <c r="Q918" s="486"/>
      <c r="R918" s="486"/>
      <c r="S918" s="486"/>
      <c r="T918" s="486"/>
      <c r="U918" s="486"/>
      <c r="V918" s="486"/>
      <c r="W918" s="486"/>
      <c r="X918" s="486"/>
      <c r="Y918" s="486"/>
      <c r="Z918" s="486"/>
      <c r="AA918" s="486"/>
      <c r="AB918" s="486"/>
      <c r="AC918" s="486"/>
    </row>
    <row r="919" spans="1:29" ht="15" customHeight="1">
      <c r="A919" s="486"/>
      <c r="B919" s="486"/>
      <c r="C919" s="486"/>
      <c r="D919" s="486"/>
      <c r="E919" s="1673"/>
      <c r="F919" s="486"/>
      <c r="G919" s="486"/>
      <c r="H919" s="486"/>
      <c r="I919" s="486"/>
      <c r="J919" s="486"/>
      <c r="K919" s="486"/>
      <c r="L919" s="486"/>
      <c r="M919" s="486"/>
      <c r="N919" s="486"/>
      <c r="O919" s="486"/>
      <c r="P919" s="486"/>
      <c r="Q919" s="486"/>
      <c r="R919" s="486"/>
      <c r="S919" s="486"/>
      <c r="T919" s="486"/>
      <c r="U919" s="486"/>
      <c r="V919" s="486"/>
      <c r="W919" s="486"/>
      <c r="X919" s="486"/>
      <c r="Y919" s="486"/>
      <c r="Z919" s="486"/>
      <c r="AA919" s="486"/>
      <c r="AB919" s="486"/>
      <c r="AC919" s="486"/>
    </row>
    <row r="920" spans="1:29" ht="15" customHeight="1">
      <c r="A920" s="486"/>
      <c r="B920" s="486"/>
      <c r="C920" s="486"/>
      <c r="D920" s="486"/>
      <c r="E920" s="1673"/>
      <c r="F920" s="486"/>
      <c r="G920" s="486"/>
      <c r="H920" s="486"/>
      <c r="I920" s="486"/>
      <c r="J920" s="486"/>
      <c r="K920" s="486"/>
      <c r="L920" s="486"/>
      <c r="M920" s="486"/>
      <c r="N920" s="486"/>
      <c r="O920" s="486"/>
      <c r="P920" s="486"/>
      <c r="Q920" s="486"/>
      <c r="R920" s="486"/>
      <c r="S920" s="486"/>
      <c r="T920" s="486"/>
      <c r="U920" s="486"/>
      <c r="V920" s="486"/>
      <c r="W920" s="486"/>
      <c r="X920" s="486"/>
      <c r="Y920" s="486"/>
      <c r="Z920" s="486"/>
      <c r="AA920" s="486"/>
      <c r="AB920" s="486"/>
      <c r="AC920" s="486"/>
    </row>
    <row r="921" spans="1:29" ht="15" customHeight="1">
      <c r="A921" s="486"/>
      <c r="B921" s="486"/>
      <c r="C921" s="486"/>
      <c r="D921" s="486"/>
      <c r="E921" s="1673"/>
      <c r="F921" s="486"/>
      <c r="G921" s="486"/>
      <c r="H921" s="486"/>
      <c r="I921" s="486"/>
      <c r="J921" s="486"/>
      <c r="K921" s="486"/>
      <c r="L921" s="486"/>
      <c r="M921" s="486"/>
      <c r="N921" s="486"/>
      <c r="O921" s="486"/>
      <c r="P921" s="486"/>
      <c r="Q921" s="486"/>
      <c r="R921" s="486"/>
      <c r="S921" s="486"/>
      <c r="T921" s="486"/>
      <c r="U921" s="486"/>
      <c r="V921" s="486"/>
      <c r="W921" s="486"/>
      <c r="X921" s="486"/>
      <c r="Y921" s="486"/>
      <c r="Z921" s="486"/>
      <c r="AA921" s="486"/>
      <c r="AB921" s="486"/>
      <c r="AC921" s="486"/>
    </row>
    <row r="922" spans="1:29" ht="15" customHeight="1">
      <c r="A922" s="486"/>
      <c r="B922" s="486"/>
      <c r="C922" s="486"/>
      <c r="D922" s="486"/>
      <c r="E922" s="1673"/>
      <c r="F922" s="486"/>
      <c r="G922" s="486"/>
      <c r="H922" s="486"/>
      <c r="I922" s="486"/>
      <c r="J922" s="486"/>
      <c r="K922" s="486"/>
      <c r="L922" s="486"/>
      <c r="M922" s="486"/>
      <c r="N922" s="486"/>
      <c r="O922" s="486"/>
      <c r="P922" s="486"/>
      <c r="Q922" s="486"/>
      <c r="R922" s="486"/>
      <c r="S922" s="486"/>
      <c r="T922" s="486"/>
      <c r="U922" s="486"/>
      <c r="V922" s="486"/>
      <c r="W922" s="486"/>
      <c r="X922" s="486"/>
      <c r="Y922" s="486"/>
      <c r="Z922" s="486"/>
      <c r="AA922" s="486"/>
      <c r="AB922" s="486"/>
      <c r="AC922" s="486"/>
    </row>
    <row r="923" spans="1:29" ht="15" customHeight="1">
      <c r="A923" s="486"/>
      <c r="B923" s="486"/>
      <c r="C923" s="486"/>
      <c r="D923" s="486"/>
      <c r="E923" s="1673"/>
      <c r="F923" s="486"/>
      <c r="G923" s="486"/>
      <c r="H923" s="486"/>
      <c r="I923" s="486"/>
      <c r="J923" s="486"/>
      <c r="K923" s="486"/>
      <c r="L923" s="486"/>
      <c r="M923" s="486"/>
      <c r="N923" s="486"/>
      <c r="O923" s="486"/>
      <c r="P923" s="486"/>
      <c r="Q923" s="486"/>
      <c r="R923" s="486"/>
      <c r="S923" s="486"/>
      <c r="T923" s="486"/>
      <c r="U923" s="486"/>
      <c r="V923" s="486"/>
      <c r="W923" s="486"/>
      <c r="X923" s="486"/>
      <c r="Y923" s="486"/>
      <c r="Z923" s="486"/>
      <c r="AA923" s="486"/>
      <c r="AB923" s="486"/>
      <c r="AC923" s="486"/>
    </row>
    <row r="924" spans="1:29" ht="15" customHeight="1">
      <c r="A924" s="486"/>
      <c r="B924" s="486"/>
      <c r="C924" s="486"/>
      <c r="D924" s="486"/>
      <c r="E924" s="1673"/>
      <c r="F924" s="486"/>
      <c r="G924" s="486"/>
      <c r="H924" s="486"/>
      <c r="I924" s="486"/>
      <c r="J924" s="486"/>
      <c r="K924" s="486"/>
      <c r="L924" s="486"/>
      <c r="M924" s="486"/>
      <c r="N924" s="486"/>
      <c r="O924" s="486"/>
      <c r="P924" s="486"/>
      <c r="Q924" s="486"/>
      <c r="R924" s="486"/>
      <c r="S924" s="486"/>
      <c r="T924" s="486"/>
      <c r="U924" s="486"/>
      <c r="V924" s="486"/>
      <c r="W924" s="486"/>
      <c r="X924" s="486"/>
      <c r="Y924" s="486"/>
      <c r="Z924" s="486"/>
      <c r="AA924" s="486"/>
      <c r="AB924" s="486"/>
      <c r="AC924" s="486"/>
    </row>
    <row r="925" spans="1:29" ht="15" customHeight="1">
      <c r="A925" s="486"/>
      <c r="B925" s="486"/>
      <c r="C925" s="486"/>
      <c r="D925" s="486"/>
      <c r="E925" s="1673"/>
      <c r="F925" s="486"/>
      <c r="G925" s="486"/>
      <c r="H925" s="486"/>
      <c r="I925" s="486"/>
      <c r="J925" s="486"/>
      <c r="K925" s="486"/>
      <c r="L925" s="486"/>
      <c r="M925" s="486"/>
      <c r="N925" s="486"/>
      <c r="O925" s="486"/>
      <c r="P925" s="486"/>
      <c r="Q925" s="486"/>
      <c r="R925" s="486"/>
      <c r="S925" s="486"/>
      <c r="T925" s="486"/>
      <c r="U925" s="486"/>
      <c r="V925" s="486"/>
      <c r="W925" s="486"/>
      <c r="X925" s="486"/>
      <c r="Y925" s="486"/>
      <c r="Z925" s="486"/>
      <c r="AA925" s="486"/>
      <c r="AB925" s="486"/>
      <c r="AC925" s="486"/>
    </row>
    <row r="926" spans="1:29" ht="15" customHeight="1">
      <c r="A926" s="486"/>
      <c r="B926" s="486"/>
      <c r="C926" s="486"/>
      <c r="D926" s="486"/>
      <c r="E926" s="1673"/>
      <c r="F926" s="486"/>
      <c r="G926" s="486"/>
      <c r="H926" s="486"/>
      <c r="I926" s="486"/>
      <c r="J926" s="486"/>
      <c r="K926" s="486"/>
      <c r="L926" s="486"/>
      <c r="M926" s="486"/>
      <c r="N926" s="486"/>
      <c r="O926" s="486"/>
      <c r="P926" s="486"/>
      <c r="Q926" s="486"/>
      <c r="R926" s="486"/>
      <c r="S926" s="486"/>
      <c r="T926" s="486"/>
      <c r="U926" s="486"/>
      <c r="V926" s="486"/>
      <c r="W926" s="486"/>
      <c r="X926" s="486"/>
      <c r="Y926" s="486"/>
      <c r="Z926" s="486"/>
      <c r="AA926" s="486"/>
      <c r="AB926" s="486"/>
      <c r="AC926" s="486"/>
    </row>
    <row r="927" spans="1:29" ht="15" customHeight="1">
      <c r="A927" s="486"/>
      <c r="B927" s="486"/>
      <c r="C927" s="486"/>
      <c r="D927" s="486"/>
      <c r="E927" s="1673"/>
      <c r="F927" s="486"/>
      <c r="G927" s="486"/>
      <c r="H927" s="486"/>
      <c r="I927" s="486"/>
      <c r="J927" s="486"/>
      <c r="K927" s="486"/>
      <c r="L927" s="486"/>
      <c r="M927" s="486"/>
      <c r="N927" s="486"/>
      <c r="O927" s="486"/>
      <c r="P927" s="486"/>
      <c r="Q927" s="486"/>
      <c r="R927" s="486"/>
      <c r="S927" s="486"/>
      <c r="T927" s="486"/>
      <c r="U927" s="486"/>
      <c r="V927" s="486"/>
      <c r="W927" s="486"/>
      <c r="X927" s="486"/>
      <c r="Y927" s="486"/>
      <c r="Z927" s="486"/>
      <c r="AA927" s="486"/>
      <c r="AB927" s="486"/>
      <c r="AC927" s="486"/>
    </row>
    <row r="928" spans="1:29" ht="15" customHeight="1">
      <c r="A928" s="486"/>
      <c r="B928" s="486"/>
      <c r="C928" s="486"/>
      <c r="D928" s="486"/>
      <c r="E928" s="1673"/>
      <c r="F928" s="486"/>
      <c r="G928" s="486"/>
      <c r="H928" s="486"/>
      <c r="I928" s="486"/>
      <c r="J928" s="486"/>
      <c r="K928" s="486"/>
      <c r="L928" s="486"/>
      <c r="M928" s="486"/>
      <c r="N928" s="486"/>
      <c r="O928" s="486"/>
      <c r="P928" s="486"/>
      <c r="Q928" s="486"/>
      <c r="R928" s="486"/>
      <c r="S928" s="486"/>
      <c r="T928" s="486"/>
      <c r="U928" s="486"/>
      <c r="V928" s="486"/>
      <c r="W928" s="486"/>
      <c r="X928" s="486"/>
      <c r="Y928" s="486"/>
      <c r="Z928" s="486"/>
      <c r="AA928" s="486"/>
      <c r="AB928" s="486"/>
      <c r="AC928" s="486"/>
    </row>
    <row r="929" spans="1:29" ht="15" customHeight="1">
      <c r="A929" s="486"/>
      <c r="B929" s="486"/>
      <c r="C929" s="486"/>
      <c r="D929" s="486"/>
      <c r="E929" s="1673"/>
      <c r="F929" s="486"/>
      <c r="G929" s="486"/>
      <c r="H929" s="486"/>
      <c r="I929" s="486"/>
      <c r="J929" s="486"/>
      <c r="K929" s="486"/>
      <c r="L929" s="486"/>
      <c r="M929" s="486"/>
      <c r="N929" s="486"/>
      <c r="O929" s="486"/>
      <c r="P929" s="486"/>
      <c r="Q929" s="486"/>
      <c r="R929" s="486"/>
      <c r="S929" s="486"/>
      <c r="T929" s="486"/>
      <c r="U929" s="486"/>
      <c r="V929" s="486"/>
      <c r="W929" s="486"/>
      <c r="X929" s="486"/>
      <c r="Y929" s="486"/>
      <c r="Z929" s="486"/>
      <c r="AA929" s="486"/>
      <c r="AB929" s="486"/>
      <c r="AC929" s="486"/>
    </row>
    <row r="930" spans="1:29" ht="15" customHeight="1">
      <c r="A930" s="486"/>
      <c r="B930" s="486"/>
      <c r="C930" s="486"/>
      <c r="D930" s="486"/>
      <c r="E930" s="1673"/>
      <c r="F930" s="486"/>
      <c r="G930" s="486"/>
      <c r="H930" s="486"/>
      <c r="I930" s="486"/>
      <c r="J930" s="486"/>
      <c r="K930" s="486"/>
      <c r="L930" s="486"/>
      <c r="M930" s="486"/>
      <c r="N930" s="486"/>
      <c r="O930" s="486"/>
      <c r="P930" s="486"/>
      <c r="Q930" s="486"/>
      <c r="R930" s="486"/>
      <c r="S930" s="486"/>
      <c r="T930" s="486"/>
      <c r="U930" s="486"/>
      <c r="V930" s="486"/>
      <c r="W930" s="486"/>
      <c r="X930" s="486"/>
      <c r="Y930" s="486"/>
      <c r="Z930" s="486"/>
      <c r="AA930" s="486"/>
      <c r="AB930" s="486"/>
      <c r="AC930" s="486"/>
    </row>
    <row r="931" spans="1:29" ht="15" customHeight="1">
      <c r="A931" s="486"/>
      <c r="B931" s="486"/>
      <c r="C931" s="486"/>
      <c r="D931" s="486"/>
      <c r="E931" s="1673"/>
      <c r="F931" s="486"/>
      <c r="G931" s="486"/>
      <c r="H931" s="486"/>
      <c r="I931" s="486"/>
      <c r="J931" s="486"/>
      <c r="K931" s="486"/>
      <c r="L931" s="486"/>
      <c r="M931" s="486"/>
      <c r="N931" s="486"/>
      <c r="O931" s="486"/>
      <c r="P931" s="486"/>
      <c r="Q931" s="486"/>
      <c r="R931" s="486"/>
      <c r="S931" s="486"/>
      <c r="T931" s="486"/>
      <c r="U931" s="486"/>
      <c r="V931" s="486"/>
      <c r="W931" s="486"/>
      <c r="X931" s="486"/>
      <c r="Y931" s="486"/>
      <c r="Z931" s="486"/>
      <c r="AA931" s="486"/>
      <c r="AB931" s="486"/>
      <c r="AC931" s="486"/>
    </row>
    <row r="932" spans="1:29" ht="15" customHeight="1">
      <c r="A932" s="486"/>
      <c r="B932" s="486"/>
      <c r="C932" s="486"/>
      <c r="D932" s="486"/>
      <c r="E932" s="1673"/>
      <c r="F932" s="486"/>
      <c r="G932" s="486"/>
      <c r="H932" s="486"/>
      <c r="I932" s="486"/>
      <c r="J932" s="486"/>
      <c r="K932" s="486"/>
      <c r="L932" s="486"/>
      <c r="M932" s="486"/>
      <c r="N932" s="486"/>
      <c r="O932" s="486"/>
      <c r="P932" s="486"/>
      <c r="Q932" s="486"/>
      <c r="R932" s="486"/>
      <c r="S932" s="486"/>
      <c r="T932" s="486"/>
      <c r="U932" s="486"/>
      <c r="V932" s="486"/>
      <c r="W932" s="486"/>
      <c r="X932" s="486"/>
      <c r="Y932" s="486"/>
      <c r="Z932" s="486"/>
      <c r="AA932" s="486"/>
      <c r="AB932" s="486"/>
      <c r="AC932" s="486"/>
    </row>
    <row r="933" spans="1:29" ht="15" customHeight="1">
      <c r="A933" s="486"/>
      <c r="B933" s="486"/>
      <c r="C933" s="486"/>
      <c r="D933" s="486"/>
      <c r="E933" s="1673"/>
      <c r="F933" s="486"/>
      <c r="G933" s="486"/>
      <c r="H933" s="486"/>
      <c r="I933" s="486"/>
      <c r="J933" s="486"/>
      <c r="K933" s="486"/>
      <c r="L933" s="486"/>
      <c r="M933" s="486"/>
      <c r="N933" s="486"/>
      <c r="O933" s="486"/>
      <c r="P933" s="486"/>
      <c r="Q933" s="486"/>
      <c r="R933" s="486"/>
      <c r="S933" s="486"/>
      <c r="T933" s="486"/>
      <c r="U933" s="486"/>
      <c r="V933" s="486"/>
      <c r="W933" s="486"/>
      <c r="X933" s="486"/>
      <c r="Y933" s="486"/>
      <c r="Z933" s="486"/>
      <c r="AA933" s="486"/>
      <c r="AB933" s="486"/>
      <c r="AC933" s="486"/>
    </row>
    <row r="934" spans="1:29" ht="15" customHeight="1">
      <c r="A934" s="486"/>
      <c r="B934" s="486"/>
      <c r="C934" s="486"/>
      <c r="D934" s="486"/>
      <c r="E934" s="1673"/>
      <c r="F934" s="486"/>
      <c r="G934" s="486"/>
      <c r="H934" s="486"/>
      <c r="I934" s="486"/>
      <c r="J934" s="486"/>
      <c r="K934" s="486"/>
      <c r="L934" s="486"/>
      <c r="M934" s="486"/>
      <c r="N934" s="486"/>
      <c r="O934" s="486"/>
      <c r="P934" s="486"/>
      <c r="Q934" s="486"/>
      <c r="R934" s="486"/>
      <c r="S934" s="486"/>
      <c r="T934" s="486"/>
      <c r="U934" s="486"/>
      <c r="V934" s="486"/>
      <c r="W934" s="486"/>
      <c r="X934" s="486"/>
      <c r="Y934" s="486"/>
      <c r="Z934" s="486"/>
      <c r="AA934" s="486"/>
      <c r="AB934" s="486"/>
      <c r="AC934" s="486"/>
    </row>
    <row r="935" spans="1:29" ht="15" customHeight="1">
      <c r="A935" s="486"/>
      <c r="B935" s="486"/>
      <c r="C935" s="486"/>
      <c r="D935" s="486"/>
      <c r="E935" s="1673"/>
      <c r="F935" s="486"/>
      <c r="G935" s="486"/>
      <c r="H935" s="486"/>
      <c r="I935" s="486"/>
      <c r="J935" s="486"/>
      <c r="K935" s="486"/>
      <c r="L935" s="486"/>
      <c r="M935" s="486"/>
      <c r="N935" s="486"/>
      <c r="O935" s="486"/>
      <c r="P935" s="486"/>
      <c r="Q935" s="486"/>
      <c r="R935" s="486"/>
      <c r="S935" s="486"/>
      <c r="T935" s="486"/>
      <c r="U935" s="486"/>
      <c r="V935" s="486"/>
      <c r="W935" s="486"/>
      <c r="X935" s="486"/>
      <c r="Y935" s="486"/>
      <c r="Z935" s="486"/>
      <c r="AA935" s="486"/>
      <c r="AB935" s="486"/>
      <c r="AC935" s="486"/>
    </row>
    <row r="936" spans="1:29" ht="15" customHeight="1">
      <c r="A936" s="486"/>
      <c r="B936" s="486"/>
      <c r="C936" s="486"/>
      <c r="D936" s="486"/>
      <c r="E936" s="1673"/>
      <c r="F936" s="486"/>
      <c r="G936" s="486"/>
      <c r="H936" s="486"/>
      <c r="I936" s="486"/>
      <c r="J936" s="486"/>
      <c r="K936" s="486"/>
      <c r="L936" s="486"/>
      <c r="M936" s="486"/>
      <c r="N936" s="486"/>
      <c r="O936" s="486"/>
      <c r="P936" s="486"/>
      <c r="Q936" s="486"/>
      <c r="R936" s="486"/>
      <c r="S936" s="486"/>
      <c r="T936" s="486"/>
      <c r="U936" s="486"/>
      <c r="V936" s="486"/>
      <c r="W936" s="486"/>
      <c r="X936" s="486"/>
      <c r="Y936" s="486"/>
      <c r="Z936" s="486"/>
      <c r="AA936" s="486"/>
      <c r="AB936" s="486"/>
      <c r="AC936" s="486"/>
    </row>
    <row r="937" spans="1:29" ht="15" customHeight="1">
      <c r="A937" s="486"/>
      <c r="B937" s="486"/>
      <c r="C937" s="486"/>
      <c r="D937" s="486"/>
      <c r="E937" s="1673"/>
      <c r="F937" s="486"/>
      <c r="G937" s="486"/>
      <c r="H937" s="486"/>
      <c r="I937" s="486"/>
      <c r="J937" s="486"/>
      <c r="K937" s="486"/>
      <c r="L937" s="486"/>
      <c r="M937" s="486"/>
      <c r="N937" s="486"/>
      <c r="O937" s="486"/>
      <c r="P937" s="486"/>
      <c r="Q937" s="486"/>
      <c r="R937" s="486"/>
      <c r="S937" s="486"/>
      <c r="T937" s="486"/>
      <c r="U937" s="486"/>
      <c r="V937" s="486"/>
      <c r="W937" s="486"/>
      <c r="X937" s="486"/>
      <c r="Y937" s="486"/>
      <c r="Z937" s="486"/>
      <c r="AA937" s="486"/>
      <c r="AB937" s="486"/>
      <c r="AC937" s="486"/>
    </row>
    <row r="938" spans="1:29" ht="15" customHeight="1">
      <c r="A938" s="486"/>
      <c r="B938" s="486"/>
      <c r="C938" s="486"/>
      <c r="D938" s="486"/>
      <c r="E938" s="1673"/>
      <c r="F938" s="486"/>
      <c r="G938" s="486"/>
      <c r="H938" s="486"/>
      <c r="I938" s="486"/>
      <c r="J938" s="486"/>
      <c r="K938" s="486"/>
      <c r="L938" s="486"/>
      <c r="M938" s="486"/>
      <c r="N938" s="486"/>
      <c r="O938" s="486"/>
      <c r="P938" s="486"/>
      <c r="Q938" s="486"/>
      <c r="R938" s="486"/>
      <c r="S938" s="486"/>
      <c r="T938" s="486"/>
      <c r="U938" s="486"/>
      <c r="V938" s="486"/>
      <c r="W938" s="486"/>
      <c r="X938" s="486"/>
      <c r="Y938" s="486"/>
      <c r="Z938" s="486"/>
      <c r="AA938" s="486"/>
      <c r="AB938" s="486"/>
      <c r="AC938" s="486"/>
    </row>
    <row r="939" spans="1:29" ht="15" customHeight="1">
      <c r="A939" s="486"/>
      <c r="B939" s="486"/>
      <c r="C939" s="486"/>
      <c r="D939" s="486"/>
      <c r="E939" s="1673"/>
      <c r="F939" s="486"/>
      <c r="G939" s="486"/>
      <c r="H939" s="486"/>
      <c r="I939" s="486"/>
      <c r="J939" s="486"/>
      <c r="K939" s="486"/>
      <c r="L939" s="486"/>
      <c r="M939" s="486"/>
      <c r="N939" s="486"/>
      <c r="O939" s="486"/>
      <c r="P939" s="486"/>
      <c r="Q939" s="486"/>
      <c r="R939" s="486"/>
      <c r="S939" s="486"/>
      <c r="T939" s="486"/>
      <c r="U939" s="486"/>
      <c r="V939" s="486"/>
      <c r="W939" s="486"/>
      <c r="X939" s="486"/>
      <c r="Y939" s="486"/>
      <c r="Z939" s="486"/>
      <c r="AA939" s="486"/>
      <c r="AB939" s="486"/>
      <c r="AC939" s="486"/>
    </row>
    <row r="940" spans="1:29" ht="15" customHeight="1">
      <c r="A940" s="486"/>
      <c r="B940" s="486"/>
      <c r="C940" s="486"/>
      <c r="D940" s="486"/>
      <c r="E940" s="1673"/>
      <c r="F940" s="486"/>
      <c r="G940" s="486"/>
      <c r="H940" s="486"/>
      <c r="I940" s="486"/>
      <c r="J940" s="486"/>
      <c r="K940" s="486"/>
      <c r="L940" s="486"/>
      <c r="M940" s="486"/>
      <c r="N940" s="486"/>
      <c r="O940" s="486"/>
      <c r="P940" s="486"/>
      <c r="Q940" s="486"/>
      <c r="R940" s="486"/>
      <c r="S940" s="486"/>
      <c r="T940" s="486"/>
      <c r="U940" s="486"/>
      <c r="V940" s="486"/>
      <c r="W940" s="486"/>
      <c r="X940" s="486"/>
      <c r="Y940" s="486"/>
      <c r="Z940" s="486"/>
      <c r="AA940" s="486"/>
      <c r="AB940" s="486"/>
      <c r="AC940" s="486"/>
    </row>
    <row r="941" spans="1:29" ht="15" customHeight="1">
      <c r="A941" s="486"/>
      <c r="B941" s="486"/>
      <c r="C941" s="486"/>
      <c r="D941" s="486"/>
      <c r="E941" s="1673"/>
      <c r="F941" s="486"/>
      <c r="G941" s="486"/>
      <c r="H941" s="486"/>
      <c r="I941" s="486"/>
      <c r="J941" s="486"/>
      <c r="K941" s="486"/>
      <c r="L941" s="486"/>
      <c r="M941" s="486"/>
      <c r="N941" s="486"/>
      <c r="O941" s="486"/>
      <c r="P941" s="486"/>
      <c r="Q941" s="486"/>
      <c r="R941" s="486"/>
      <c r="S941" s="486"/>
      <c r="T941" s="486"/>
      <c r="U941" s="486"/>
      <c r="V941" s="486"/>
      <c r="W941" s="486"/>
      <c r="X941" s="486"/>
      <c r="Y941" s="486"/>
      <c r="Z941" s="486"/>
      <c r="AA941" s="486"/>
      <c r="AB941" s="486"/>
      <c r="AC941" s="486"/>
    </row>
    <row r="942" spans="1:29" ht="15" customHeight="1">
      <c r="A942" s="486"/>
      <c r="B942" s="486"/>
      <c r="C942" s="486"/>
      <c r="D942" s="486"/>
      <c r="E942" s="1673"/>
      <c r="F942" s="486"/>
      <c r="G942" s="486"/>
      <c r="H942" s="486"/>
      <c r="I942" s="486"/>
      <c r="J942" s="486"/>
      <c r="K942" s="486"/>
      <c r="L942" s="486"/>
      <c r="M942" s="486"/>
      <c r="N942" s="486"/>
      <c r="O942" s="486"/>
      <c r="P942" s="486"/>
      <c r="Q942" s="486"/>
      <c r="R942" s="486"/>
      <c r="S942" s="486"/>
      <c r="T942" s="486"/>
      <c r="U942" s="486"/>
      <c r="V942" s="486"/>
      <c r="W942" s="486"/>
      <c r="X942" s="486"/>
      <c r="Y942" s="486"/>
      <c r="Z942" s="486"/>
      <c r="AA942" s="486"/>
      <c r="AB942" s="486"/>
      <c r="AC942" s="486"/>
    </row>
    <row r="943" spans="1:29" ht="15" customHeight="1">
      <c r="A943" s="486"/>
      <c r="B943" s="486"/>
      <c r="C943" s="486"/>
      <c r="D943" s="486"/>
      <c r="E943" s="1673"/>
      <c r="F943" s="486"/>
      <c r="G943" s="486"/>
      <c r="H943" s="486"/>
      <c r="I943" s="486"/>
      <c r="J943" s="486"/>
      <c r="K943" s="486"/>
      <c r="L943" s="486"/>
      <c r="M943" s="486"/>
      <c r="N943" s="486"/>
      <c r="O943" s="486"/>
      <c r="P943" s="486"/>
      <c r="Q943" s="486"/>
      <c r="R943" s="486"/>
      <c r="S943" s="486"/>
      <c r="T943" s="486"/>
      <c r="U943" s="486"/>
      <c r="V943" s="486"/>
      <c r="W943" s="486"/>
      <c r="X943" s="486"/>
      <c r="Y943" s="486"/>
      <c r="Z943" s="486"/>
      <c r="AA943" s="486"/>
      <c r="AB943" s="486"/>
      <c r="AC943" s="486"/>
    </row>
    <row r="944" spans="1:29" ht="15" customHeight="1">
      <c r="A944" s="486"/>
      <c r="B944" s="486"/>
      <c r="C944" s="486"/>
      <c r="D944" s="486"/>
      <c r="E944" s="1673"/>
      <c r="F944" s="486"/>
      <c r="G944" s="486"/>
      <c r="H944" s="486"/>
      <c r="I944" s="486"/>
      <c r="J944" s="486"/>
      <c r="K944" s="486"/>
      <c r="L944" s="486"/>
      <c r="M944" s="486"/>
      <c r="N944" s="486"/>
      <c r="O944" s="486"/>
      <c r="P944" s="486"/>
      <c r="Q944" s="486"/>
      <c r="R944" s="486"/>
      <c r="S944" s="486"/>
      <c r="T944" s="486"/>
      <c r="U944" s="486"/>
      <c r="V944" s="486"/>
      <c r="W944" s="486"/>
      <c r="X944" s="486"/>
      <c r="Y944" s="486"/>
      <c r="Z944" s="486"/>
      <c r="AA944" s="486"/>
      <c r="AB944" s="486"/>
      <c r="AC944" s="486"/>
    </row>
    <row r="945" spans="1:29" ht="15" customHeight="1">
      <c r="A945" s="486"/>
      <c r="B945" s="486"/>
      <c r="C945" s="486"/>
      <c r="D945" s="486"/>
      <c r="E945" s="1673"/>
      <c r="F945" s="486"/>
      <c r="G945" s="486"/>
      <c r="H945" s="486"/>
      <c r="I945" s="486"/>
      <c r="J945" s="486"/>
      <c r="K945" s="486"/>
      <c r="L945" s="486"/>
      <c r="M945" s="486"/>
      <c r="N945" s="486"/>
      <c r="O945" s="486"/>
      <c r="P945" s="486"/>
      <c r="Q945" s="486"/>
      <c r="R945" s="486"/>
      <c r="S945" s="486"/>
      <c r="T945" s="486"/>
      <c r="U945" s="486"/>
      <c r="V945" s="486"/>
      <c r="W945" s="486"/>
      <c r="X945" s="486"/>
      <c r="Y945" s="486"/>
      <c r="Z945" s="486"/>
      <c r="AA945" s="486"/>
      <c r="AB945" s="486"/>
      <c r="AC945" s="486"/>
    </row>
    <row r="946" spans="1:29" ht="15" customHeight="1">
      <c r="A946" s="486"/>
      <c r="B946" s="486"/>
      <c r="C946" s="486"/>
      <c r="D946" s="486"/>
      <c r="E946" s="1673"/>
      <c r="F946" s="486"/>
      <c r="G946" s="486"/>
      <c r="H946" s="486"/>
      <c r="I946" s="486"/>
      <c r="J946" s="486"/>
      <c r="K946" s="486"/>
      <c r="L946" s="486"/>
      <c r="M946" s="486"/>
      <c r="N946" s="486"/>
      <c r="O946" s="486"/>
      <c r="P946" s="486"/>
      <c r="Q946" s="486"/>
      <c r="R946" s="486"/>
      <c r="S946" s="486"/>
      <c r="T946" s="486"/>
      <c r="U946" s="486"/>
      <c r="V946" s="486"/>
      <c r="W946" s="486"/>
      <c r="X946" s="486"/>
      <c r="Y946" s="486"/>
      <c r="Z946" s="486"/>
      <c r="AA946" s="486"/>
      <c r="AB946" s="486"/>
      <c r="AC946" s="486"/>
    </row>
    <row r="947" spans="1:29" ht="15" customHeight="1">
      <c r="A947" s="486"/>
      <c r="B947" s="486"/>
      <c r="C947" s="486"/>
      <c r="D947" s="486"/>
      <c r="E947" s="1673"/>
      <c r="F947" s="486"/>
      <c r="G947" s="486"/>
      <c r="H947" s="486"/>
      <c r="I947" s="486"/>
      <c r="J947" s="486"/>
      <c r="K947" s="486"/>
      <c r="L947" s="486"/>
      <c r="M947" s="486"/>
      <c r="N947" s="486"/>
      <c r="O947" s="486"/>
      <c r="P947" s="486"/>
      <c r="Q947" s="486"/>
      <c r="R947" s="486"/>
      <c r="S947" s="486"/>
      <c r="T947" s="486"/>
      <c r="U947" s="486"/>
      <c r="V947" s="486"/>
      <c r="W947" s="486"/>
      <c r="X947" s="486"/>
      <c r="Y947" s="486"/>
      <c r="Z947" s="486"/>
      <c r="AA947" s="486"/>
      <c r="AB947" s="486"/>
      <c r="AC947" s="486"/>
    </row>
    <row r="948" spans="1:29" ht="15" customHeight="1">
      <c r="A948" s="486"/>
      <c r="B948" s="486"/>
      <c r="C948" s="486"/>
      <c r="D948" s="486"/>
      <c r="E948" s="1673"/>
      <c r="F948" s="486"/>
      <c r="G948" s="486"/>
      <c r="H948" s="486"/>
      <c r="I948" s="486"/>
      <c r="J948" s="486"/>
      <c r="K948" s="486"/>
      <c r="L948" s="486"/>
      <c r="M948" s="486"/>
      <c r="N948" s="486"/>
      <c r="O948" s="486"/>
      <c r="P948" s="486"/>
      <c r="Q948" s="486"/>
      <c r="R948" s="486"/>
      <c r="S948" s="486"/>
      <c r="T948" s="486"/>
      <c r="U948" s="486"/>
      <c r="V948" s="486"/>
      <c r="W948" s="486"/>
      <c r="X948" s="486"/>
      <c r="Y948" s="486"/>
      <c r="Z948" s="486"/>
      <c r="AA948" s="486"/>
      <c r="AB948" s="486"/>
      <c r="AC948" s="486"/>
    </row>
    <row r="949" spans="1:29" ht="15" customHeight="1">
      <c r="A949" s="486"/>
      <c r="B949" s="486"/>
      <c r="C949" s="486"/>
      <c r="D949" s="486"/>
      <c r="E949" s="1673"/>
      <c r="F949" s="486"/>
      <c r="G949" s="486"/>
      <c r="H949" s="486"/>
      <c r="I949" s="486"/>
      <c r="J949" s="486"/>
      <c r="K949" s="486"/>
      <c r="L949" s="486"/>
      <c r="M949" s="486"/>
      <c r="N949" s="486"/>
      <c r="O949" s="486"/>
      <c r="P949" s="486"/>
      <c r="Q949" s="486"/>
      <c r="R949" s="486"/>
      <c r="S949" s="486"/>
      <c r="T949" s="486"/>
      <c r="U949" s="486"/>
      <c r="V949" s="486"/>
      <c r="W949" s="486"/>
      <c r="X949" s="486"/>
      <c r="Y949" s="486"/>
      <c r="Z949" s="486"/>
      <c r="AA949" s="486"/>
      <c r="AB949" s="486"/>
      <c r="AC949" s="486"/>
    </row>
    <row r="950" spans="1:29" ht="15" customHeight="1">
      <c r="A950" s="486"/>
      <c r="B950" s="486"/>
      <c r="C950" s="486"/>
      <c r="D950" s="486"/>
      <c r="E950" s="1673"/>
      <c r="F950" s="486"/>
      <c r="G950" s="486"/>
      <c r="H950" s="486"/>
      <c r="I950" s="486"/>
      <c r="J950" s="486"/>
      <c r="K950" s="486"/>
      <c r="L950" s="486"/>
      <c r="M950" s="486"/>
      <c r="N950" s="486"/>
      <c r="O950" s="486"/>
      <c r="P950" s="486"/>
      <c r="Q950" s="486"/>
      <c r="R950" s="486"/>
      <c r="S950" s="486"/>
      <c r="T950" s="486"/>
      <c r="U950" s="486"/>
      <c r="V950" s="486"/>
      <c r="W950" s="486"/>
      <c r="X950" s="486"/>
      <c r="Y950" s="486"/>
      <c r="Z950" s="486"/>
      <c r="AA950" s="486"/>
      <c r="AB950" s="486"/>
      <c r="AC950" s="486"/>
    </row>
    <row r="951" spans="1:29" ht="15" customHeight="1">
      <c r="A951" s="486"/>
      <c r="B951" s="486"/>
      <c r="C951" s="486"/>
      <c r="D951" s="486"/>
      <c r="E951" s="1673"/>
      <c r="F951" s="486"/>
      <c r="G951" s="486"/>
      <c r="H951" s="486"/>
      <c r="I951" s="486"/>
      <c r="J951" s="486"/>
      <c r="K951" s="486"/>
      <c r="L951" s="486"/>
      <c r="M951" s="486"/>
      <c r="N951" s="486"/>
      <c r="O951" s="486"/>
      <c r="P951" s="486"/>
      <c r="Q951" s="486"/>
      <c r="R951" s="486"/>
      <c r="S951" s="486"/>
      <c r="T951" s="486"/>
      <c r="U951" s="486"/>
      <c r="V951" s="486"/>
      <c r="W951" s="486"/>
      <c r="X951" s="486"/>
      <c r="Y951" s="486"/>
      <c r="Z951" s="486"/>
      <c r="AA951" s="486"/>
      <c r="AB951" s="486"/>
      <c r="AC951" s="486"/>
    </row>
    <row r="952" spans="1:29" ht="15" customHeight="1">
      <c r="A952" s="486"/>
      <c r="B952" s="486"/>
      <c r="C952" s="486"/>
      <c r="D952" s="486"/>
      <c r="E952" s="1673"/>
      <c r="F952" s="486"/>
      <c r="G952" s="486"/>
      <c r="H952" s="486"/>
      <c r="I952" s="486"/>
      <c r="J952" s="486"/>
      <c r="K952" s="486"/>
      <c r="L952" s="486"/>
      <c r="M952" s="486"/>
      <c r="N952" s="486"/>
      <c r="O952" s="486"/>
      <c r="P952" s="486"/>
      <c r="Q952" s="486"/>
      <c r="R952" s="486"/>
      <c r="S952" s="486"/>
      <c r="T952" s="486"/>
      <c r="U952" s="486"/>
      <c r="V952" s="486"/>
      <c r="W952" s="486"/>
      <c r="X952" s="486"/>
      <c r="Y952" s="486"/>
      <c r="Z952" s="486"/>
      <c r="AA952" s="486"/>
      <c r="AB952" s="486"/>
      <c r="AC952" s="486"/>
    </row>
    <row r="953" spans="1:29" ht="15" customHeight="1">
      <c r="A953" s="486"/>
      <c r="B953" s="486"/>
      <c r="C953" s="486"/>
      <c r="D953" s="486"/>
      <c r="E953" s="1673"/>
      <c r="F953" s="486"/>
      <c r="G953" s="486"/>
      <c r="H953" s="486"/>
      <c r="I953" s="486"/>
      <c r="J953" s="486"/>
      <c r="K953" s="486"/>
      <c r="L953" s="486"/>
      <c r="M953" s="486"/>
      <c r="N953" s="486"/>
      <c r="O953" s="486"/>
      <c r="P953" s="486"/>
      <c r="Q953" s="486"/>
      <c r="R953" s="486"/>
      <c r="S953" s="486"/>
      <c r="T953" s="486"/>
      <c r="U953" s="486"/>
      <c r="V953" s="486"/>
      <c r="W953" s="486"/>
      <c r="X953" s="486"/>
      <c r="Y953" s="486"/>
      <c r="Z953" s="486"/>
      <c r="AA953" s="486"/>
      <c r="AB953" s="486"/>
      <c r="AC953" s="486"/>
    </row>
    <row r="954" spans="1:29" ht="15" customHeight="1">
      <c r="A954" s="486"/>
      <c r="B954" s="486"/>
      <c r="C954" s="486"/>
      <c r="D954" s="486"/>
      <c r="E954" s="1673"/>
      <c r="F954" s="486"/>
      <c r="G954" s="486"/>
      <c r="H954" s="486"/>
      <c r="I954" s="486"/>
      <c r="J954" s="486"/>
      <c r="K954" s="486"/>
      <c r="L954" s="486"/>
      <c r="M954" s="486"/>
      <c r="N954" s="486"/>
      <c r="O954" s="486"/>
      <c r="P954" s="486"/>
      <c r="Q954" s="486"/>
      <c r="R954" s="486"/>
      <c r="S954" s="486"/>
      <c r="T954" s="486"/>
      <c r="U954" s="486"/>
      <c r="V954" s="486"/>
      <c r="W954" s="486"/>
      <c r="X954" s="486"/>
      <c r="Y954" s="486"/>
      <c r="Z954" s="486"/>
      <c r="AA954" s="486"/>
      <c r="AB954" s="486"/>
      <c r="AC954" s="486"/>
    </row>
    <row r="955" spans="1:29" ht="15" customHeight="1">
      <c r="A955" s="486"/>
      <c r="B955" s="486"/>
      <c r="C955" s="486"/>
      <c r="D955" s="486"/>
      <c r="E955" s="1673"/>
      <c r="F955" s="486"/>
      <c r="G955" s="486"/>
      <c r="H955" s="486"/>
      <c r="I955" s="486"/>
      <c r="J955" s="486"/>
      <c r="K955" s="486"/>
      <c r="L955" s="486"/>
      <c r="M955" s="486"/>
      <c r="N955" s="486"/>
      <c r="O955" s="486"/>
      <c r="P955" s="486"/>
      <c r="Q955" s="486"/>
      <c r="R955" s="486"/>
      <c r="S955" s="486"/>
      <c r="T955" s="486"/>
      <c r="U955" s="486"/>
      <c r="V955" s="486"/>
      <c r="W955" s="486"/>
      <c r="X955" s="486"/>
      <c r="Y955" s="486"/>
      <c r="Z955" s="486"/>
      <c r="AA955" s="486"/>
      <c r="AB955" s="486"/>
      <c r="AC955" s="486"/>
    </row>
    <row r="956" spans="1:29" ht="15" customHeight="1">
      <c r="A956" s="486"/>
      <c r="B956" s="486"/>
      <c r="C956" s="486"/>
      <c r="D956" s="486"/>
      <c r="E956" s="1673"/>
      <c r="F956" s="486"/>
      <c r="G956" s="486"/>
      <c r="H956" s="486"/>
      <c r="I956" s="486"/>
      <c r="J956" s="486"/>
      <c r="K956" s="486"/>
      <c r="L956" s="486"/>
      <c r="M956" s="486"/>
      <c r="N956" s="486"/>
      <c r="O956" s="486"/>
      <c r="P956" s="486"/>
      <c r="Q956" s="486"/>
      <c r="R956" s="486"/>
      <c r="S956" s="486"/>
      <c r="T956" s="486"/>
      <c r="U956" s="486"/>
      <c r="V956" s="486"/>
      <c r="W956" s="486"/>
      <c r="X956" s="486"/>
      <c r="Y956" s="486"/>
      <c r="Z956" s="486"/>
      <c r="AA956" s="486"/>
      <c r="AB956" s="486"/>
      <c r="AC956" s="486"/>
    </row>
    <row r="957" spans="1:29" ht="15" customHeight="1">
      <c r="A957" s="486"/>
      <c r="B957" s="486"/>
      <c r="C957" s="486"/>
      <c r="D957" s="486"/>
      <c r="E957" s="1673"/>
      <c r="F957" s="486"/>
      <c r="G957" s="486"/>
      <c r="H957" s="486"/>
      <c r="I957" s="486"/>
      <c r="J957" s="486"/>
      <c r="K957" s="486"/>
      <c r="L957" s="486"/>
      <c r="M957" s="486"/>
      <c r="N957" s="486"/>
      <c r="O957" s="486"/>
      <c r="P957" s="486"/>
      <c r="Q957" s="486"/>
      <c r="R957" s="486"/>
      <c r="S957" s="486"/>
      <c r="T957" s="486"/>
      <c r="U957" s="486"/>
      <c r="V957" s="486"/>
      <c r="W957" s="486"/>
      <c r="X957" s="486"/>
      <c r="Y957" s="486"/>
      <c r="Z957" s="486"/>
      <c r="AA957" s="486"/>
      <c r="AB957" s="486"/>
      <c r="AC957" s="486"/>
    </row>
    <row r="958" spans="1:29" ht="15" customHeight="1">
      <c r="A958" s="486"/>
      <c r="B958" s="486"/>
      <c r="C958" s="486"/>
      <c r="D958" s="486"/>
      <c r="E958" s="1673"/>
      <c r="F958" s="486"/>
      <c r="G958" s="486"/>
      <c r="H958" s="486"/>
      <c r="I958" s="486"/>
      <c r="J958" s="486"/>
      <c r="K958" s="486"/>
      <c r="L958" s="486"/>
      <c r="M958" s="486"/>
      <c r="N958" s="486"/>
      <c r="O958" s="486"/>
      <c r="P958" s="486"/>
      <c r="Q958" s="486"/>
      <c r="R958" s="486"/>
      <c r="S958" s="486"/>
      <c r="T958" s="486"/>
      <c r="U958" s="486"/>
      <c r="V958" s="486"/>
      <c r="W958" s="486"/>
      <c r="X958" s="486"/>
      <c r="Y958" s="486"/>
      <c r="Z958" s="486"/>
      <c r="AA958" s="486"/>
      <c r="AB958" s="486"/>
      <c r="AC958" s="486"/>
    </row>
    <row r="959" spans="1:29" ht="15" customHeight="1">
      <c r="A959" s="486"/>
      <c r="B959" s="486"/>
      <c r="C959" s="486"/>
      <c r="D959" s="486"/>
      <c r="E959" s="1673"/>
      <c r="F959" s="486"/>
      <c r="G959" s="486"/>
      <c r="H959" s="486"/>
      <c r="I959" s="486"/>
      <c r="J959" s="486"/>
      <c r="K959" s="486"/>
      <c r="L959" s="486"/>
      <c r="M959" s="486"/>
      <c r="N959" s="486"/>
      <c r="O959" s="486"/>
      <c r="P959" s="486"/>
      <c r="Q959" s="486"/>
      <c r="R959" s="486"/>
      <c r="S959" s="486"/>
      <c r="T959" s="486"/>
      <c r="U959" s="486"/>
      <c r="V959" s="486"/>
      <c r="W959" s="486"/>
      <c r="X959" s="486"/>
      <c r="Y959" s="486"/>
      <c r="Z959" s="486"/>
      <c r="AA959" s="486"/>
      <c r="AB959" s="486"/>
      <c r="AC959" s="486"/>
    </row>
    <row r="960" spans="1:29" ht="15" customHeight="1">
      <c r="A960" s="486"/>
      <c r="B960" s="486"/>
      <c r="C960" s="486"/>
      <c r="D960" s="486"/>
      <c r="E960" s="1673"/>
      <c r="F960" s="486"/>
      <c r="G960" s="486"/>
      <c r="H960" s="486"/>
      <c r="I960" s="486"/>
      <c r="J960" s="486"/>
      <c r="K960" s="486"/>
      <c r="L960" s="486"/>
      <c r="M960" s="486"/>
      <c r="N960" s="486"/>
      <c r="O960" s="486"/>
      <c r="P960" s="486"/>
      <c r="Q960" s="486"/>
      <c r="R960" s="486"/>
      <c r="S960" s="486"/>
      <c r="T960" s="486"/>
      <c r="U960" s="486"/>
      <c r="V960" s="486"/>
      <c r="W960" s="486"/>
      <c r="X960" s="486"/>
      <c r="Y960" s="486"/>
      <c r="Z960" s="486"/>
      <c r="AA960" s="486"/>
      <c r="AB960" s="486"/>
      <c r="AC960" s="486"/>
    </row>
    <row r="961" spans="1:29" ht="15" customHeight="1">
      <c r="A961" s="486"/>
      <c r="B961" s="486"/>
      <c r="C961" s="486"/>
      <c r="D961" s="486"/>
      <c r="E961" s="1673"/>
      <c r="F961" s="486"/>
      <c r="G961" s="486"/>
      <c r="H961" s="486"/>
      <c r="I961" s="486"/>
      <c r="J961" s="486"/>
      <c r="K961" s="486"/>
      <c r="L961" s="486"/>
      <c r="M961" s="486"/>
      <c r="N961" s="486"/>
      <c r="O961" s="486"/>
      <c r="P961" s="486"/>
      <c r="Q961" s="486"/>
      <c r="R961" s="486"/>
      <c r="S961" s="486"/>
      <c r="T961" s="486"/>
      <c r="U961" s="486"/>
      <c r="V961" s="486"/>
      <c r="W961" s="486"/>
      <c r="X961" s="486"/>
      <c r="Y961" s="486"/>
      <c r="Z961" s="486"/>
      <c r="AA961" s="486"/>
      <c r="AB961" s="486"/>
      <c r="AC961" s="486"/>
    </row>
    <row r="962" spans="1:29" ht="15" customHeight="1">
      <c r="A962" s="486"/>
      <c r="B962" s="486"/>
      <c r="C962" s="486"/>
      <c r="D962" s="486"/>
      <c r="E962" s="1673"/>
      <c r="F962" s="486"/>
      <c r="G962" s="486"/>
      <c r="H962" s="486"/>
      <c r="I962" s="486"/>
      <c r="J962" s="486"/>
      <c r="K962" s="486"/>
      <c r="L962" s="486"/>
      <c r="M962" s="486"/>
      <c r="N962" s="486"/>
      <c r="O962" s="486"/>
      <c r="P962" s="486"/>
      <c r="Q962" s="486"/>
      <c r="R962" s="486"/>
      <c r="S962" s="486"/>
      <c r="T962" s="486"/>
      <c r="U962" s="486"/>
      <c r="V962" s="486"/>
      <c r="W962" s="486"/>
      <c r="X962" s="486"/>
      <c r="Y962" s="486"/>
      <c r="Z962" s="486"/>
      <c r="AA962" s="486"/>
      <c r="AB962" s="486"/>
      <c r="AC962" s="486"/>
    </row>
    <row r="963" spans="1:29" ht="15" customHeight="1">
      <c r="A963" s="486"/>
      <c r="B963" s="486"/>
      <c r="C963" s="486"/>
      <c r="D963" s="486"/>
      <c r="E963" s="1673"/>
      <c r="F963" s="486"/>
      <c r="G963" s="486"/>
      <c r="H963" s="486"/>
      <c r="I963" s="486"/>
      <c r="J963" s="486"/>
      <c r="K963" s="486"/>
      <c r="L963" s="486"/>
      <c r="M963" s="486"/>
      <c r="N963" s="486"/>
      <c r="O963" s="486"/>
      <c r="P963" s="486"/>
      <c r="Q963" s="486"/>
      <c r="R963" s="486"/>
      <c r="S963" s="486"/>
      <c r="T963" s="486"/>
      <c r="U963" s="486"/>
      <c r="V963" s="486"/>
      <c r="W963" s="486"/>
      <c r="X963" s="486"/>
      <c r="Y963" s="486"/>
      <c r="Z963" s="486"/>
      <c r="AA963" s="486"/>
      <c r="AB963" s="486"/>
      <c r="AC963" s="486"/>
    </row>
    <row r="964" spans="1:29" ht="15" customHeight="1">
      <c r="A964" s="486"/>
      <c r="B964" s="486"/>
      <c r="C964" s="486"/>
      <c r="D964" s="486"/>
      <c r="E964" s="1673"/>
      <c r="F964" s="486"/>
      <c r="G964" s="486"/>
      <c r="H964" s="486"/>
      <c r="I964" s="486"/>
      <c r="J964" s="486"/>
      <c r="K964" s="486"/>
      <c r="L964" s="486"/>
      <c r="M964" s="486"/>
      <c r="N964" s="486"/>
      <c r="O964" s="486"/>
      <c r="P964" s="486"/>
      <c r="Q964" s="486"/>
      <c r="R964" s="486"/>
      <c r="S964" s="486"/>
      <c r="T964" s="486"/>
      <c r="U964" s="486"/>
      <c r="V964" s="486"/>
      <c r="W964" s="486"/>
      <c r="X964" s="486"/>
      <c r="Y964" s="486"/>
      <c r="Z964" s="486"/>
      <c r="AA964" s="486"/>
      <c r="AB964" s="486"/>
      <c r="AC964" s="486"/>
    </row>
    <row r="965" spans="1:29" ht="15" customHeight="1">
      <c r="A965" s="486"/>
      <c r="B965" s="486"/>
      <c r="C965" s="486"/>
      <c r="D965" s="486"/>
      <c r="E965" s="1673"/>
      <c r="F965" s="486"/>
      <c r="G965" s="486"/>
      <c r="H965" s="486"/>
      <c r="I965" s="486"/>
      <c r="J965" s="486"/>
      <c r="K965" s="486"/>
      <c r="L965" s="486"/>
      <c r="M965" s="486"/>
      <c r="N965" s="486"/>
      <c r="O965" s="486"/>
      <c r="P965" s="486"/>
      <c r="Q965" s="486"/>
      <c r="R965" s="486"/>
      <c r="S965" s="486"/>
      <c r="T965" s="486"/>
      <c r="U965" s="486"/>
      <c r="V965" s="486"/>
      <c r="W965" s="486"/>
      <c r="X965" s="486"/>
      <c r="Y965" s="486"/>
      <c r="Z965" s="486"/>
      <c r="AA965" s="486"/>
      <c r="AB965" s="486"/>
      <c r="AC965" s="486"/>
    </row>
    <row r="966" spans="1:29" ht="15" customHeight="1">
      <c r="A966" s="486"/>
      <c r="B966" s="486"/>
      <c r="C966" s="486"/>
      <c r="D966" s="486"/>
      <c r="E966" s="1673"/>
      <c r="F966" s="486"/>
      <c r="G966" s="486"/>
      <c r="H966" s="486"/>
      <c r="I966" s="486"/>
      <c r="J966" s="486"/>
      <c r="K966" s="486"/>
      <c r="L966" s="486"/>
      <c r="M966" s="486"/>
      <c r="N966" s="486"/>
      <c r="O966" s="486"/>
      <c r="P966" s="486"/>
      <c r="Q966" s="486"/>
      <c r="R966" s="486"/>
      <c r="S966" s="486"/>
      <c r="T966" s="486"/>
      <c r="U966" s="486"/>
      <c r="V966" s="486"/>
      <c r="W966" s="486"/>
      <c r="X966" s="486"/>
      <c r="Y966" s="486"/>
      <c r="Z966" s="486"/>
      <c r="AA966" s="486"/>
      <c r="AB966" s="486"/>
      <c r="AC966" s="486"/>
    </row>
    <row r="967" spans="1:29" ht="15" customHeight="1">
      <c r="A967" s="486"/>
      <c r="B967" s="486"/>
      <c r="C967" s="486"/>
      <c r="D967" s="486"/>
      <c r="E967" s="1673"/>
      <c r="F967" s="486"/>
      <c r="G967" s="486"/>
      <c r="H967" s="486"/>
      <c r="I967" s="486"/>
      <c r="J967" s="486"/>
      <c r="K967" s="486"/>
      <c r="L967" s="486"/>
      <c r="M967" s="486"/>
      <c r="N967" s="486"/>
      <c r="O967" s="486"/>
      <c r="P967" s="486"/>
      <c r="Q967" s="486"/>
      <c r="R967" s="486"/>
      <c r="S967" s="486"/>
      <c r="T967" s="486"/>
      <c r="U967" s="486"/>
      <c r="V967" s="486"/>
      <c r="W967" s="486"/>
      <c r="X967" s="486"/>
      <c r="Y967" s="486"/>
      <c r="Z967" s="486"/>
      <c r="AA967" s="486"/>
      <c r="AB967" s="486"/>
      <c r="AC967" s="486"/>
    </row>
    <row r="968" spans="1:29" ht="15" customHeight="1">
      <c r="A968" s="486"/>
      <c r="B968" s="486"/>
      <c r="C968" s="486"/>
      <c r="D968" s="486"/>
      <c r="E968" s="1673"/>
      <c r="F968" s="486"/>
      <c r="G968" s="486"/>
      <c r="H968" s="486"/>
      <c r="I968" s="486"/>
      <c r="J968" s="486"/>
      <c r="K968" s="486"/>
      <c r="L968" s="486"/>
      <c r="M968" s="486"/>
      <c r="N968" s="486"/>
      <c r="O968" s="486"/>
      <c r="P968" s="486"/>
      <c r="Q968" s="486"/>
      <c r="R968" s="486"/>
      <c r="S968" s="486"/>
      <c r="T968" s="486"/>
      <c r="U968" s="486"/>
      <c r="V968" s="486"/>
      <c r="W968" s="486"/>
      <c r="X968" s="486"/>
      <c r="Y968" s="486"/>
      <c r="Z968" s="486"/>
      <c r="AA968" s="486"/>
      <c r="AB968" s="486"/>
      <c r="AC968" s="486"/>
    </row>
    <row r="969" spans="1:29" ht="15" customHeight="1">
      <c r="A969" s="486"/>
      <c r="B969" s="486"/>
      <c r="C969" s="486"/>
      <c r="D969" s="486"/>
      <c r="E969" s="1673"/>
      <c r="F969" s="486"/>
      <c r="G969" s="486"/>
      <c r="H969" s="486"/>
      <c r="I969" s="486"/>
      <c r="J969" s="486"/>
      <c r="K969" s="486"/>
      <c r="L969" s="486"/>
      <c r="M969" s="486"/>
      <c r="N969" s="486"/>
      <c r="O969" s="486"/>
      <c r="P969" s="486"/>
      <c r="Q969" s="486"/>
      <c r="R969" s="486"/>
      <c r="S969" s="486"/>
      <c r="T969" s="486"/>
      <c r="U969" s="486"/>
      <c r="V969" s="486"/>
      <c r="W969" s="486"/>
      <c r="X969" s="486"/>
      <c r="Y969" s="486"/>
      <c r="Z969" s="486"/>
      <c r="AA969" s="486"/>
      <c r="AB969" s="486"/>
      <c r="AC969" s="486"/>
    </row>
    <row r="970" spans="1:29" ht="15" customHeight="1">
      <c r="A970" s="486"/>
      <c r="B970" s="486"/>
      <c r="C970" s="486"/>
      <c r="D970" s="486"/>
      <c r="E970" s="1673"/>
      <c r="F970" s="486"/>
      <c r="G970" s="486"/>
      <c r="H970" s="486"/>
      <c r="I970" s="486"/>
      <c r="J970" s="486"/>
      <c r="K970" s="486"/>
      <c r="L970" s="486"/>
      <c r="M970" s="486"/>
      <c r="N970" s="486"/>
      <c r="O970" s="486"/>
      <c r="P970" s="486"/>
      <c r="Q970" s="486"/>
      <c r="R970" s="486"/>
      <c r="S970" s="486"/>
      <c r="T970" s="486"/>
      <c r="U970" s="486"/>
      <c r="V970" s="486"/>
      <c r="W970" s="486"/>
      <c r="X970" s="486"/>
      <c r="Y970" s="486"/>
      <c r="Z970" s="486"/>
      <c r="AA970" s="486"/>
      <c r="AB970" s="486"/>
      <c r="AC970" s="486"/>
    </row>
    <row r="971" spans="1:29" ht="15" customHeight="1">
      <c r="A971" s="486"/>
      <c r="B971" s="486"/>
      <c r="C971" s="486"/>
      <c r="D971" s="486"/>
      <c r="E971" s="1673"/>
      <c r="F971" s="486"/>
      <c r="G971" s="486"/>
      <c r="H971" s="486"/>
      <c r="I971" s="486"/>
      <c r="J971" s="486"/>
      <c r="K971" s="486"/>
      <c r="L971" s="486"/>
      <c r="M971" s="486"/>
      <c r="N971" s="486"/>
      <c r="O971" s="486"/>
      <c r="P971" s="486"/>
      <c r="Q971" s="486"/>
      <c r="R971" s="486"/>
      <c r="S971" s="486"/>
      <c r="T971" s="486"/>
      <c r="U971" s="486"/>
      <c r="V971" s="486"/>
      <c r="W971" s="486"/>
      <c r="X971" s="486"/>
      <c r="Y971" s="486"/>
      <c r="Z971" s="486"/>
      <c r="AA971" s="486"/>
      <c r="AB971" s="486"/>
      <c r="AC971" s="486"/>
    </row>
    <row r="972" spans="1:29" ht="15" customHeight="1">
      <c r="A972" s="486"/>
      <c r="B972" s="486"/>
      <c r="C972" s="486"/>
      <c r="D972" s="486"/>
      <c r="E972" s="1673"/>
      <c r="F972" s="486"/>
      <c r="G972" s="486"/>
      <c r="H972" s="486"/>
      <c r="I972" s="486"/>
      <c r="J972" s="486"/>
      <c r="K972" s="486"/>
      <c r="L972" s="486"/>
      <c r="M972" s="486"/>
      <c r="N972" s="486"/>
      <c r="O972" s="486"/>
      <c r="P972" s="486"/>
      <c r="Q972" s="486"/>
      <c r="R972" s="486"/>
      <c r="S972" s="486"/>
      <c r="T972" s="486"/>
      <c r="U972" s="486"/>
      <c r="V972" s="486"/>
      <c r="W972" s="486"/>
      <c r="X972" s="486"/>
      <c r="Y972" s="486"/>
      <c r="Z972" s="486"/>
      <c r="AA972" s="486"/>
      <c r="AB972" s="486"/>
      <c r="AC972" s="486"/>
    </row>
    <row r="973" spans="1:29" ht="15" customHeight="1">
      <c r="A973" s="486"/>
      <c r="B973" s="486"/>
      <c r="C973" s="486"/>
      <c r="D973" s="486"/>
      <c r="E973" s="1673"/>
      <c r="F973" s="486"/>
      <c r="G973" s="486"/>
      <c r="H973" s="486"/>
      <c r="I973" s="486"/>
      <c r="J973" s="486"/>
      <c r="K973" s="486"/>
      <c r="L973" s="486"/>
      <c r="M973" s="486"/>
      <c r="N973" s="486"/>
      <c r="O973" s="486"/>
      <c r="P973" s="486"/>
      <c r="Q973" s="486"/>
      <c r="R973" s="486"/>
      <c r="S973" s="486"/>
      <c r="T973" s="486"/>
      <c r="U973" s="486"/>
      <c r="V973" s="486"/>
      <c r="W973" s="486"/>
      <c r="X973" s="486"/>
      <c r="Y973" s="486"/>
      <c r="Z973" s="486"/>
      <c r="AA973" s="486"/>
      <c r="AB973" s="486"/>
      <c r="AC973" s="486"/>
    </row>
    <row r="974" spans="1:29" ht="15" customHeight="1">
      <c r="A974" s="486"/>
      <c r="B974" s="486"/>
      <c r="C974" s="486"/>
      <c r="D974" s="486"/>
      <c r="E974" s="1673"/>
      <c r="F974" s="486"/>
      <c r="G974" s="486"/>
      <c r="H974" s="486"/>
      <c r="I974" s="486"/>
      <c r="J974" s="486"/>
      <c r="K974" s="486"/>
      <c r="L974" s="486"/>
      <c r="M974" s="486"/>
      <c r="N974" s="486"/>
      <c r="O974" s="486"/>
      <c r="P974" s="486"/>
      <c r="Q974" s="486"/>
      <c r="R974" s="486"/>
      <c r="S974" s="486"/>
      <c r="T974" s="486"/>
      <c r="U974" s="486"/>
      <c r="V974" s="486"/>
      <c r="W974" s="486"/>
      <c r="X974" s="486"/>
      <c r="Y974" s="486"/>
      <c r="Z974" s="486"/>
      <c r="AA974" s="486"/>
      <c r="AB974" s="486"/>
      <c r="AC974" s="486"/>
    </row>
    <row r="975" spans="1:29" ht="15" customHeight="1">
      <c r="A975" s="486"/>
      <c r="B975" s="486"/>
      <c r="C975" s="486"/>
      <c r="D975" s="486"/>
      <c r="E975" s="1673"/>
      <c r="F975" s="486"/>
      <c r="G975" s="486"/>
      <c r="H975" s="486"/>
      <c r="I975" s="486"/>
      <c r="J975" s="486"/>
      <c r="K975" s="486"/>
      <c r="L975" s="486"/>
      <c r="M975" s="486"/>
      <c r="N975" s="486"/>
      <c r="O975" s="486"/>
      <c r="P975" s="486"/>
      <c r="Q975" s="486"/>
      <c r="R975" s="486"/>
      <c r="S975" s="486"/>
      <c r="T975" s="486"/>
      <c r="U975" s="486"/>
      <c r="V975" s="486"/>
      <c r="W975" s="486"/>
      <c r="X975" s="486"/>
      <c r="Y975" s="486"/>
      <c r="Z975" s="486"/>
      <c r="AA975" s="486"/>
      <c r="AB975" s="486"/>
      <c r="AC975" s="486"/>
    </row>
    <row r="976" spans="1:29" ht="15" customHeight="1">
      <c r="A976" s="486"/>
      <c r="B976" s="486"/>
      <c r="C976" s="486"/>
      <c r="D976" s="486"/>
      <c r="E976" s="1673"/>
      <c r="F976" s="486"/>
      <c r="G976" s="486"/>
      <c r="H976" s="486"/>
      <c r="I976" s="486"/>
      <c r="J976" s="486"/>
      <c r="K976" s="486"/>
      <c r="L976" s="486"/>
      <c r="M976" s="486"/>
      <c r="N976" s="486"/>
      <c r="O976" s="486"/>
      <c r="P976" s="486"/>
      <c r="Q976" s="486"/>
      <c r="R976" s="486"/>
      <c r="S976" s="486"/>
      <c r="T976" s="486"/>
      <c r="U976" s="486"/>
      <c r="V976" s="486"/>
      <c r="W976" s="486"/>
      <c r="X976" s="486"/>
      <c r="Y976" s="486"/>
      <c r="Z976" s="486"/>
      <c r="AA976" s="486"/>
      <c r="AB976" s="486"/>
      <c r="AC976" s="486"/>
    </row>
    <row r="977" spans="1:29" ht="15" customHeight="1">
      <c r="A977" s="486"/>
      <c r="B977" s="486"/>
      <c r="C977" s="486"/>
      <c r="D977" s="486"/>
      <c r="E977" s="1673"/>
      <c r="F977" s="486"/>
      <c r="G977" s="486"/>
      <c r="H977" s="486"/>
      <c r="I977" s="486"/>
      <c r="J977" s="486"/>
      <c r="K977" s="486"/>
      <c r="L977" s="486"/>
      <c r="M977" s="486"/>
      <c r="N977" s="486"/>
      <c r="O977" s="486"/>
      <c r="P977" s="486"/>
      <c r="Q977" s="486"/>
      <c r="R977" s="486"/>
      <c r="S977" s="486"/>
      <c r="T977" s="486"/>
      <c r="U977" s="486"/>
      <c r="V977" s="486"/>
      <c r="W977" s="486"/>
      <c r="X977" s="486"/>
      <c r="Y977" s="486"/>
      <c r="Z977" s="486"/>
      <c r="AA977" s="486"/>
      <c r="AB977" s="486"/>
      <c r="AC977" s="486"/>
    </row>
    <row r="978" spans="1:29" ht="15" customHeight="1">
      <c r="A978" s="486"/>
      <c r="B978" s="486"/>
      <c r="C978" s="486"/>
      <c r="D978" s="486"/>
      <c r="E978" s="1673"/>
      <c r="F978" s="486"/>
      <c r="G978" s="486"/>
      <c r="H978" s="486"/>
      <c r="I978" s="486"/>
      <c r="J978" s="486"/>
      <c r="K978" s="486"/>
      <c r="L978" s="486"/>
      <c r="M978" s="486"/>
      <c r="N978" s="486"/>
      <c r="O978" s="486"/>
      <c r="P978" s="486"/>
      <c r="Q978" s="486"/>
      <c r="R978" s="486"/>
      <c r="S978" s="486"/>
      <c r="T978" s="486"/>
      <c r="U978" s="486"/>
      <c r="V978" s="486"/>
      <c r="W978" s="486"/>
      <c r="X978" s="486"/>
      <c r="Y978" s="486"/>
      <c r="Z978" s="486"/>
      <c r="AA978" s="486"/>
      <c r="AB978" s="486"/>
      <c r="AC978" s="486"/>
    </row>
    <row r="979" spans="1:29" ht="15" customHeight="1">
      <c r="A979" s="486"/>
      <c r="B979" s="486"/>
      <c r="C979" s="486"/>
      <c r="D979" s="486"/>
      <c r="E979" s="1673"/>
      <c r="F979" s="486"/>
      <c r="G979" s="486"/>
      <c r="H979" s="486"/>
      <c r="I979" s="486"/>
      <c r="J979" s="486"/>
      <c r="K979" s="486"/>
      <c r="L979" s="486"/>
      <c r="M979" s="486"/>
      <c r="N979" s="486"/>
      <c r="O979" s="486"/>
      <c r="P979" s="486"/>
      <c r="Q979" s="486"/>
      <c r="R979" s="486"/>
      <c r="S979" s="486"/>
      <c r="T979" s="486"/>
      <c r="U979" s="486"/>
      <c r="V979" s="486"/>
      <c r="W979" s="486"/>
      <c r="X979" s="486"/>
      <c r="Y979" s="486"/>
      <c r="Z979" s="486"/>
      <c r="AA979" s="486"/>
      <c r="AB979" s="486"/>
      <c r="AC979" s="486"/>
    </row>
    <row r="980" spans="1:29" ht="15" customHeight="1">
      <c r="A980" s="486"/>
      <c r="B980" s="486"/>
      <c r="C980" s="486"/>
      <c r="D980" s="486"/>
      <c r="E980" s="1673"/>
      <c r="F980" s="486"/>
      <c r="G980" s="486"/>
      <c r="H980" s="486"/>
      <c r="I980" s="486"/>
      <c r="J980" s="486"/>
      <c r="K980" s="486"/>
      <c r="L980" s="486"/>
      <c r="M980" s="486"/>
      <c r="N980" s="486"/>
      <c r="O980" s="486"/>
      <c r="P980" s="486"/>
      <c r="Q980" s="486"/>
      <c r="R980" s="486"/>
      <c r="S980" s="486"/>
      <c r="T980" s="486"/>
      <c r="U980" s="486"/>
      <c r="V980" s="486"/>
      <c r="W980" s="486"/>
      <c r="X980" s="486"/>
      <c r="Y980" s="486"/>
      <c r="Z980" s="486"/>
      <c r="AA980" s="486"/>
      <c r="AB980" s="486"/>
      <c r="AC980" s="486"/>
    </row>
    <row r="981" spans="1:29" ht="15" customHeight="1">
      <c r="A981" s="486"/>
      <c r="B981" s="486"/>
      <c r="C981" s="486"/>
      <c r="D981" s="486"/>
      <c r="E981" s="1673"/>
      <c r="F981" s="486"/>
      <c r="G981" s="486"/>
      <c r="H981" s="486"/>
      <c r="I981" s="486"/>
      <c r="J981" s="486"/>
      <c r="K981" s="486"/>
      <c r="L981" s="486"/>
      <c r="M981" s="486"/>
      <c r="N981" s="486"/>
      <c r="O981" s="486"/>
      <c r="P981" s="486"/>
      <c r="Q981" s="486"/>
      <c r="R981" s="486"/>
      <c r="S981" s="486"/>
      <c r="T981" s="486"/>
      <c r="U981" s="486"/>
      <c r="V981" s="486"/>
      <c r="W981" s="486"/>
      <c r="X981" s="486"/>
      <c r="Y981" s="486"/>
      <c r="Z981" s="486"/>
      <c r="AA981" s="486"/>
      <c r="AB981" s="486"/>
      <c r="AC981" s="486"/>
    </row>
    <row r="982" spans="1:29" ht="15" customHeight="1">
      <c r="A982" s="486"/>
      <c r="B982" s="486"/>
      <c r="C982" s="486"/>
      <c r="D982" s="486"/>
      <c r="E982" s="1673"/>
      <c r="F982" s="486"/>
      <c r="G982" s="486"/>
      <c r="H982" s="486"/>
      <c r="I982" s="486"/>
      <c r="J982" s="486"/>
      <c r="K982" s="486"/>
      <c r="L982" s="486"/>
      <c r="M982" s="486"/>
      <c r="N982" s="486"/>
      <c r="O982" s="486"/>
      <c r="P982" s="486"/>
      <c r="Q982" s="486"/>
      <c r="R982" s="486"/>
      <c r="S982" s="486"/>
      <c r="T982" s="486"/>
      <c r="U982" s="486"/>
      <c r="V982" s="486"/>
      <c r="W982" s="486"/>
      <c r="X982" s="486"/>
      <c r="Y982" s="486"/>
      <c r="Z982" s="486"/>
      <c r="AA982" s="486"/>
      <c r="AB982" s="486"/>
      <c r="AC982" s="486"/>
    </row>
    <row r="983" spans="1:29" ht="15" customHeight="1">
      <c r="A983" s="486"/>
      <c r="B983" s="486"/>
      <c r="C983" s="486"/>
      <c r="D983" s="486"/>
      <c r="E983" s="1673"/>
      <c r="F983" s="486"/>
      <c r="G983" s="486"/>
      <c r="H983" s="486"/>
      <c r="I983" s="486"/>
      <c r="J983" s="486"/>
      <c r="K983" s="486"/>
      <c r="L983" s="486"/>
      <c r="M983" s="486"/>
      <c r="N983" s="486"/>
      <c r="O983" s="486"/>
      <c r="P983" s="486"/>
      <c r="Q983" s="486"/>
      <c r="R983" s="486"/>
      <c r="S983" s="486"/>
      <c r="T983" s="486"/>
      <c r="U983" s="486"/>
      <c r="V983" s="486"/>
      <c r="W983" s="486"/>
      <c r="X983" s="486"/>
      <c r="Y983" s="486"/>
      <c r="Z983" s="486"/>
      <c r="AA983" s="486"/>
      <c r="AB983" s="486"/>
      <c r="AC983" s="486"/>
    </row>
    <row r="984" spans="1:29" ht="15" customHeight="1">
      <c r="A984" s="486"/>
      <c r="B984" s="486"/>
      <c r="C984" s="486"/>
      <c r="D984" s="486"/>
      <c r="E984" s="1673"/>
      <c r="F984" s="486"/>
      <c r="G984" s="486"/>
      <c r="H984" s="486"/>
      <c r="I984" s="486"/>
      <c r="J984" s="486"/>
      <c r="K984" s="486"/>
      <c r="L984" s="486"/>
      <c r="M984" s="486"/>
      <c r="N984" s="486"/>
      <c r="O984" s="486"/>
      <c r="P984" s="486"/>
      <c r="Q984" s="486"/>
      <c r="R984" s="486"/>
      <c r="S984" s="486"/>
      <c r="T984" s="486"/>
      <c r="U984" s="486"/>
      <c r="V984" s="486"/>
      <c r="W984" s="486"/>
      <c r="X984" s="486"/>
      <c r="Y984" s="486"/>
      <c r="Z984" s="486"/>
      <c r="AA984" s="486"/>
      <c r="AB984" s="486"/>
      <c r="AC984" s="486"/>
    </row>
    <row r="985" spans="1:29" ht="15" customHeight="1">
      <c r="A985" s="486"/>
      <c r="B985" s="486"/>
      <c r="C985" s="486"/>
      <c r="D985" s="486"/>
      <c r="E985" s="1673"/>
      <c r="F985" s="486"/>
      <c r="G985" s="486"/>
      <c r="H985" s="486"/>
      <c r="I985" s="486"/>
      <c r="J985" s="486"/>
      <c r="K985" s="486"/>
      <c r="L985" s="486"/>
      <c r="M985" s="486"/>
      <c r="N985" s="486"/>
      <c r="O985" s="486"/>
      <c r="P985" s="486"/>
      <c r="Q985" s="486"/>
      <c r="R985" s="486"/>
      <c r="S985" s="486"/>
      <c r="T985" s="486"/>
      <c r="U985" s="486"/>
      <c r="V985" s="486"/>
      <c r="W985" s="486"/>
      <c r="X985" s="486"/>
      <c r="Y985" s="486"/>
      <c r="Z985" s="486"/>
      <c r="AA985" s="486"/>
      <c r="AB985" s="486"/>
      <c r="AC985" s="486"/>
    </row>
    <row r="986" spans="1:29" ht="15" customHeight="1">
      <c r="A986" s="486"/>
      <c r="B986" s="486"/>
      <c r="C986" s="486"/>
      <c r="D986" s="486"/>
      <c r="E986" s="1673"/>
      <c r="F986" s="486"/>
      <c r="G986" s="486"/>
      <c r="H986" s="486"/>
      <c r="I986" s="486"/>
      <c r="J986" s="486"/>
      <c r="K986" s="486"/>
      <c r="L986" s="486"/>
      <c r="M986" s="486"/>
      <c r="N986" s="486"/>
      <c r="O986" s="486"/>
      <c r="P986" s="486"/>
      <c r="Q986" s="486"/>
      <c r="R986" s="486"/>
      <c r="S986" s="486"/>
      <c r="T986" s="486"/>
      <c r="U986" s="486"/>
      <c r="V986" s="486"/>
      <c r="W986" s="486"/>
      <c r="X986" s="486"/>
      <c r="Y986" s="486"/>
      <c r="Z986" s="486"/>
      <c r="AA986" s="486"/>
      <c r="AB986" s="486"/>
      <c r="AC986" s="486"/>
    </row>
    <row r="987" spans="1:29" ht="15" customHeight="1">
      <c r="A987" s="486"/>
      <c r="B987" s="486"/>
      <c r="C987" s="486"/>
      <c r="D987" s="486"/>
      <c r="E987" s="1673"/>
      <c r="F987" s="486"/>
      <c r="G987" s="486"/>
      <c r="H987" s="486"/>
      <c r="I987" s="486"/>
      <c r="J987" s="486"/>
      <c r="K987" s="486"/>
      <c r="L987" s="486"/>
      <c r="M987" s="486"/>
      <c r="N987" s="486"/>
      <c r="O987" s="486"/>
      <c r="P987" s="486"/>
      <c r="Q987" s="486"/>
      <c r="R987" s="486"/>
      <c r="S987" s="486"/>
      <c r="T987" s="486"/>
      <c r="U987" s="486"/>
      <c r="V987" s="486"/>
      <c r="W987" s="486"/>
      <c r="X987" s="486"/>
      <c r="Y987" s="486"/>
      <c r="Z987" s="486"/>
      <c r="AA987" s="486"/>
      <c r="AB987" s="486"/>
      <c r="AC987" s="486"/>
    </row>
    <row r="988" spans="1:29" ht="15" customHeight="1">
      <c r="A988" s="486"/>
      <c r="B988" s="486"/>
      <c r="C988" s="486"/>
      <c r="D988" s="486"/>
      <c r="E988" s="1673"/>
      <c r="F988" s="486"/>
      <c r="G988" s="486"/>
      <c r="H988" s="486"/>
      <c r="I988" s="486"/>
      <c r="J988" s="486"/>
      <c r="K988" s="486"/>
      <c r="L988" s="486"/>
      <c r="M988" s="486"/>
      <c r="N988" s="486"/>
      <c r="O988" s="486"/>
      <c r="P988" s="486"/>
      <c r="Q988" s="486"/>
      <c r="R988" s="486"/>
      <c r="S988" s="486"/>
      <c r="T988" s="486"/>
      <c r="U988" s="486"/>
      <c r="V988" s="486"/>
      <c r="W988" s="486"/>
      <c r="X988" s="486"/>
      <c r="Y988" s="486"/>
      <c r="Z988" s="486"/>
      <c r="AA988" s="486"/>
      <c r="AB988" s="486"/>
      <c r="AC988" s="486"/>
    </row>
    <row r="989" spans="1:29" ht="15" customHeight="1">
      <c r="A989" s="486"/>
      <c r="B989" s="486"/>
      <c r="C989" s="486"/>
      <c r="D989" s="486"/>
      <c r="E989" s="1673"/>
      <c r="F989" s="486"/>
      <c r="G989" s="486"/>
      <c r="H989" s="486"/>
      <c r="I989" s="486"/>
      <c r="J989" s="486"/>
      <c r="K989" s="486"/>
      <c r="L989" s="486"/>
      <c r="M989" s="486"/>
      <c r="N989" s="486"/>
      <c r="O989" s="486"/>
      <c r="P989" s="486"/>
      <c r="Q989" s="486"/>
      <c r="R989" s="486"/>
      <c r="S989" s="486"/>
      <c r="T989" s="486"/>
      <c r="U989" s="486"/>
      <c r="V989" s="486"/>
      <c r="W989" s="486"/>
      <c r="X989" s="486"/>
      <c r="Y989" s="486"/>
      <c r="Z989" s="486"/>
      <c r="AA989" s="486"/>
      <c r="AB989" s="486"/>
      <c r="AC989" s="486"/>
    </row>
    <row r="990" spans="1:29" ht="15" customHeight="1">
      <c r="A990" s="486"/>
      <c r="B990" s="486"/>
      <c r="C990" s="486"/>
      <c r="D990" s="486"/>
      <c r="E990" s="1673"/>
      <c r="F990" s="486"/>
      <c r="G990" s="486"/>
      <c r="H990" s="486"/>
      <c r="I990" s="486"/>
      <c r="J990" s="486"/>
      <c r="K990" s="486"/>
      <c r="L990" s="486"/>
      <c r="M990" s="486"/>
      <c r="N990" s="486"/>
      <c r="O990" s="486"/>
      <c r="P990" s="486"/>
      <c r="Q990" s="486"/>
      <c r="R990" s="486"/>
      <c r="S990" s="486"/>
      <c r="T990" s="486"/>
      <c r="U990" s="486"/>
      <c r="V990" s="486"/>
      <c r="W990" s="486"/>
      <c r="X990" s="486"/>
      <c r="Y990" s="486"/>
      <c r="Z990" s="486"/>
      <c r="AA990" s="486"/>
      <c r="AB990" s="486"/>
      <c r="AC990" s="486"/>
    </row>
    <row r="991" spans="1:29" ht="15" customHeight="1">
      <c r="A991" s="486"/>
      <c r="B991" s="486"/>
      <c r="C991" s="486"/>
      <c r="D991" s="486"/>
      <c r="E991" s="1673"/>
      <c r="F991" s="486"/>
      <c r="G991" s="486"/>
      <c r="H991" s="486"/>
      <c r="I991" s="486"/>
      <c r="J991" s="486"/>
      <c r="K991" s="486"/>
      <c r="L991" s="486"/>
      <c r="M991" s="486"/>
      <c r="N991" s="486"/>
      <c r="O991" s="486"/>
      <c r="P991" s="486"/>
      <c r="Q991" s="486"/>
      <c r="R991" s="486"/>
      <c r="S991" s="486"/>
      <c r="T991" s="486"/>
      <c r="U991" s="486"/>
      <c r="V991" s="486"/>
      <c r="W991" s="486"/>
      <c r="X991" s="486"/>
      <c r="Y991" s="486"/>
      <c r="Z991" s="486"/>
      <c r="AA991" s="486"/>
      <c r="AB991" s="486"/>
      <c r="AC991" s="486"/>
    </row>
    <row r="992" spans="1:29" ht="15" customHeight="1">
      <c r="A992" s="486"/>
      <c r="B992" s="486"/>
      <c r="C992" s="486"/>
      <c r="D992" s="486"/>
      <c r="E992" s="1673"/>
      <c r="F992" s="486"/>
      <c r="G992" s="486"/>
      <c r="H992" s="486"/>
      <c r="I992" s="486"/>
      <c r="J992" s="486"/>
      <c r="K992" s="486"/>
      <c r="L992" s="486"/>
      <c r="M992" s="486"/>
      <c r="N992" s="486"/>
      <c r="O992" s="486"/>
      <c r="P992" s="486"/>
      <c r="Q992" s="486"/>
      <c r="R992" s="486"/>
      <c r="S992" s="486"/>
      <c r="T992" s="486"/>
      <c r="U992" s="486"/>
      <c r="V992" s="486"/>
      <c r="W992" s="486"/>
      <c r="X992" s="486"/>
      <c r="Y992" s="486"/>
      <c r="Z992" s="486"/>
      <c r="AA992" s="486"/>
      <c r="AB992" s="486"/>
      <c r="AC992" s="486"/>
    </row>
    <row r="993" spans="1:29" ht="15" customHeight="1">
      <c r="A993" s="486"/>
      <c r="B993" s="486"/>
      <c r="C993" s="486"/>
      <c r="D993" s="486"/>
      <c r="E993" s="1673"/>
      <c r="F993" s="486"/>
      <c r="G993" s="486"/>
      <c r="H993" s="486"/>
      <c r="I993" s="486"/>
      <c r="J993" s="486"/>
      <c r="K993" s="486"/>
      <c r="L993" s="486"/>
      <c r="M993" s="486"/>
      <c r="N993" s="486"/>
      <c r="O993" s="486"/>
      <c r="P993" s="486"/>
      <c r="Q993" s="486"/>
      <c r="R993" s="486"/>
      <c r="S993" s="486"/>
      <c r="T993" s="486"/>
      <c r="U993" s="486"/>
      <c r="V993" s="486"/>
      <c r="W993" s="486"/>
      <c r="X993" s="486"/>
      <c r="Y993" s="486"/>
      <c r="Z993" s="486"/>
      <c r="AA993" s="486"/>
      <c r="AB993" s="486"/>
      <c r="AC993" s="486"/>
    </row>
    <row r="994" spans="1:29" ht="15" customHeight="1">
      <c r="A994" s="486"/>
      <c r="B994" s="486"/>
      <c r="C994" s="486"/>
      <c r="D994" s="486"/>
      <c r="E994" s="1673"/>
      <c r="F994" s="486"/>
      <c r="G994" s="486"/>
      <c r="H994" s="486"/>
      <c r="I994" s="486"/>
      <c r="J994" s="486"/>
      <c r="K994" s="486"/>
      <c r="L994" s="486"/>
      <c r="M994" s="486"/>
      <c r="N994" s="486"/>
      <c r="O994" s="486"/>
      <c r="P994" s="486"/>
      <c r="Q994" s="486"/>
      <c r="R994" s="486"/>
      <c r="S994" s="486"/>
      <c r="T994" s="486"/>
      <c r="U994" s="486"/>
      <c r="V994" s="486"/>
      <c r="W994" s="486"/>
      <c r="X994" s="486"/>
      <c r="Y994" s="486"/>
      <c r="Z994" s="486"/>
      <c r="AA994" s="486"/>
      <c r="AB994" s="486"/>
      <c r="AC994" s="486"/>
    </row>
    <row r="995" spans="1:29" ht="15" customHeight="1">
      <c r="A995" s="486"/>
      <c r="B995" s="486"/>
      <c r="C995" s="486"/>
      <c r="D995" s="486"/>
      <c r="E995" s="1673"/>
      <c r="F995" s="486"/>
      <c r="G995" s="486"/>
      <c r="H995" s="486"/>
      <c r="I995" s="486"/>
      <c r="J995" s="486"/>
      <c r="K995" s="486"/>
      <c r="L995" s="486"/>
      <c r="M995" s="486"/>
      <c r="N995" s="486"/>
      <c r="O995" s="486"/>
      <c r="P995" s="486"/>
      <c r="Q995" s="486"/>
      <c r="R995" s="486"/>
      <c r="S995" s="486"/>
      <c r="T995" s="486"/>
      <c r="U995" s="486"/>
      <c r="V995" s="486"/>
      <c r="W995" s="486"/>
      <c r="X995" s="486"/>
      <c r="Y995" s="486"/>
      <c r="Z995" s="486"/>
      <c r="AA995" s="486"/>
      <c r="AB995" s="486"/>
      <c r="AC995" s="486"/>
    </row>
    <row r="996" spans="1:29" ht="15" customHeight="1">
      <c r="A996" s="486"/>
      <c r="B996" s="486"/>
      <c r="C996" s="486"/>
      <c r="D996" s="486"/>
      <c r="E996" s="1673"/>
      <c r="F996" s="486"/>
      <c r="G996" s="486"/>
      <c r="H996" s="486"/>
      <c r="I996" s="486"/>
      <c r="J996" s="486"/>
      <c r="K996" s="486"/>
      <c r="L996" s="486"/>
      <c r="M996" s="486"/>
      <c r="N996" s="486"/>
      <c r="O996" s="486"/>
      <c r="P996" s="486"/>
      <c r="Q996" s="486"/>
      <c r="R996" s="486"/>
      <c r="S996" s="486"/>
      <c r="T996" s="486"/>
      <c r="U996" s="486"/>
      <c r="V996" s="486"/>
      <c r="W996" s="486"/>
      <c r="X996" s="486"/>
      <c r="Y996" s="486"/>
      <c r="Z996" s="486"/>
      <c r="AA996" s="486"/>
      <c r="AB996" s="486"/>
      <c r="AC996" s="486"/>
    </row>
    <row r="997" spans="1:29" ht="15" customHeight="1">
      <c r="A997" s="486"/>
      <c r="B997" s="486"/>
      <c r="C997" s="486"/>
      <c r="D997" s="486"/>
      <c r="E997" s="1673"/>
      <c r="F997" s="486"/>
      <c r="G997" s="486"/>
      <c r="H997" s="486"/>
      <c r="I997" s="486"/>
      <c r="J997" s="486"/>
      <c r="K997" s="486"/>
      <c r="L997" s="486"/>
      <c r="M997" s="486"/>
      <c r="N997" s="486"/>
      <c r="O997" s="486"/>
      <c r="P997" s="486"/>
      <c r="Q997" s="486"/>
      <c r="R997" s="486"/>
      <c r="S997" s="486"/>
      <c r="T997" s="486"/>
      <c r="U997" s="486"/>
      <c r="V997" s="486"/>
      <c r="W997" s="486"/>
      <c r="X997" s="486"/>
      <c r="Y997" s="486"/>
      <c r="Z997" s="486"/>
      <c r="AA997" s="486"/>
      <c r="AB997" s="486"/>
      <c r="AC997" s="486"/>
    </row>
    <row r="998" spans="1:29" ht="15" customHeight="1">
      <c r="A998" s="486"/>
      <c r="B998" s="486"/>
      <c r="C998" s="486"/>
      <c r="D998" s="486"/>
      <c r="E998" s="1673"/>
      <c r="F998" s="486"/>
      <c r="G998" s="486"/>
      <c r="H998" s="486"/>
      <c r="I998" s="486"/>
      <c r="J998" s="486"/>
      <c r="K998" s="486"/>
      <c r="L998" s="486"/>
      <c r="M998" s="486"/>
      <c r="N998" s="486"/>
      <c r="O998" s="486"/>
      <c r="P998" s="486"/>
      <c r="Q998" s="486"/>
      <c r="R998" s="486"/>
      <c r="S998" s="486"/>
      <c r="T998" s="486"/>
      <c r="U998" s="486"/>
      <c r="V998" s="486"/>
      <c r="W998" s="486"/>
      <c r="X998" s="486"/>
      <c r="Y998" s="486"/>
      <c r="Z998" s="486"/>
      <c r="AA998" s="486"/>
      <c r="AB998" s="486"/>
      <c r="AC998" s="486"/>
    </row>
    <row r="999" spans="1:29" ht="15" customHeight="1">
      <c r="A999" s="486"/>
      <c r="B999" s="486"/>
      <c r="C999" s="486"/>
      <c r="D999" s="486"/>
      <c r="E999" s="1673"/>
      <c r="F999" s="486"/>
      <c r="G999" s="486"/>
      <c r="H999" s="486"/>
      <c r="I999" s="486"/>
      <c r="J999" s="486"/>
      <c r="K999" s="486"/>
      <c r="L999" s="486"/>
      <c r="M999" s="486"/>
      <c r="N999" s="486"/>
      <c r="O999" s="486"/>
      <c r="P999" s="486"/>
      <c r="Q999" s="486"/>
      <c r="R999" s="486"/>
      <c r="S999" s="486"/>
      <c r="T999" s="486"/>
      <c r="U999" s="486"/>
      <c r="V999" s="486"/>
      <c r="W999" s="486"/>
      <c r="X999" s="486"/>
      <c r="Y999" s="486"/>
      <c r="Z999" s="486"/>
      <c r="AA999" s="486"/>
      <c r="AB999" s="486"/>
      <c r="AC999" s="486"/>
    </row>
    <row r="1000" spans="1:29" ht="15" customHeight="1">
      <c r="A1000" s="486"/>
      <c r="B1000" s="486"/>
      <c r="C1000" s="486"/>
      <c r="D1000" s="486"/>
      <c r="E1000" s="1673"/>
      <c r="F1000" s="486"/>
      <c r="G1000" s="486"/>
      <c r="H1000" s="486"/>
      <c r="I1000" s="486"/>
      <c r="J1000" s="486"/>
      <c r="K1000" s="486"/>
      <c r="L1000" s="486"/>
      <c r="M1000" s="486"/>
      <c r="N1000" s="486"/>
      <c r="O1000" s="486"/>
      <c r="P1000" s="486"/>
      <c r="Q1000" s="486"/>
      <c r="R1000" s="486"/>
      <c r="S1000" s="486"/>
      <c r="T1000" s="486"/>
      <c r="U1000" s="486"/>
      <c r="V1000" s="486"/>
      <c r="W1000" s="486"/>
      <c r="X1000" s="486"/>
      <c r="Y1000" s="486"/>
      <c r="Z1000" s="486"/>
      <c r="AA1000" s="486"/>
      <c r="AB1000" s="486"/>
      <c r="AC1000" s="486"/>
    </row>
    <row r="1001" spans="1:29" ht="15" customHeight="1">
      <c r="A1001" s="486"/>
      <c r="B1001" s="486"/>
      <c r="C1001" s="486"/>
      <c r="D1001" s="486"/>
      <c r="E1001" s="1673"/>
      <c r="F1001" s="486"/>
      <c r="G1001" s="486"/>
      <c r="H1001" s="486"/>
      <c r="I1001" s="486"/>
      <c r="J1001" s="486"/>
      <c r="K1001" s="486"/>
      <c r="L1001" s="486"/>
      <c r="M1001" s="486"/>
      <c r="N1001" s="486"/>
      <c r="O1001" s="486"/>
      <c r="P1001" s="486"/>
      <c r="Q1001" s="486"/>
      <c r="R1001" s="486"/>
      <c r="S1001" s="486"/>
      <c r="T1001" s="486"/>
      <c r="U1001" s="486"/>
      <c r="V1001" s="486"/>
      <c r="W1001" s="486"/>
      <c r="X1001" s="486"/>
      <c r="Y1001" s="486"/>
      <c r="Z1001" s="486"/>
      <c r="AA1001" s="486"/>
      <c r="AB1001" s="486"/>
      <c r="AC1001" s="486"/>
    </row>
    <row r="1002" spans="1:29" ht="15" customHeight="1">
      <c r="A1002" s="486"/>
      <c r="B1002" s="486"/>
      <c r="C1002" s="486"/>
      <c r="D1002" s="486"/>
      <c r="E1002" s="1673"/>
      <c r="F1002" s="486"/>
      <c r="G1002" s="486"/>
      <c r="H1002" s="486"/>
      <c r="I1002" s="486"/>
      <c r="J1002" s="486"/>
      <c r="K1002" s="486"/>
      <c r="L1002" s="486"/>
      <c r="M1002" s="486"/>
      <c r="N1002" s="486"/>
      <c r="O1002" s="486"/>
      <c r="P1002" s="486"/>
      <c r="Q1002" s="486"/>
      <c r="R1002" s="486"/>
      <c r="S1002" s="486"/>
      <c r="T1002" s="486"/>
      <c r="U1002" s="486"/>
      <c r="V1002" s="486"/>
      <c r="W1002" s="486"/>
      <c r="X1002" s="486"/>
      <c r="Y1002" s="486"/>
      <c r="Z1002" s="486"/>
      <c r="AA1002" s="486"/>
      <c r="AB1002" s="486"/>
      <c r="AC1002" s="486"/>
    </row>
    <row r="1003" spans="1:29" ht="15" customHeight="1">
      <c r="A1003" s="486"/>
      <c r="B1003" s="486"/>
      <c r="C1003" s="486"/>
      <c r="D1003" s="486"/>
      <c r="E1003" s="1673"/>
      <c r="F1003" s="486"/>
      <c r="G1003" s="486"/>
      <c r="H1003" s="486"/>
      <c r="I1003" s="486"/>
      <c r="J1003" s="486"/>
      <c r="K1003" s="486"/>
      <c r="L1003" s="486"/>
      <c r="M1003" s="486"/>
      <c r="N1003" s="486"/>
      <c r="O1003" s="486"/>
      <c r="P1003" s="486"/>
      <c r="Q1003" s="486"/>
      <c r="R1003" s="486"/>
      <c r="S1003" s="486"/>
      <c r="T1003" s="486"/>
      <c r="U1003" s="486"/>
      <c r="V1003" s="486"/>
      <c r="W1003" s="486"/>
      <c r="X1003" s="486"/>
      <c r="Y1003" s="486"/>
      <c r="Z1003" s="486"/>
      <c r="AA1003" s="486"/>
      <c r="AB1003" s="486"/>
      <c r="AC1003" s="486"/>
    </row>
    <row r="1004" spans="1:29" ht="15" customHeight="1">
      <c r="A1004" s="486"/>
      <c r="B1004" s="486"/>
      <c r="C1004" s="486"/>
      <c r="D1004" s="486"/>
      <c r="E1004" s="1673"/>
      <c r="F1004" s="486"/>
      <c r="G1004" s="486"/>
      <c r="H1004" s="486"/>
      <c r="I1004" s="486"/>
      <c r="J1004" s="486"/>
      <c r="K1004" s="486"/>
      <c r="L1004" s="486"/>
      <c r="M1004" s="486"/>
      <c r="N1004" s="486"/>
      <c r="O1004" s="486"/>
      <c r="P1004" s="486"/>
      <c r="Q1004" s="486"/>
      <c r="R1004" s="486"/>
      <c r="S1004" s="486"/>
      <c r="T1004" s="486"/>
      <c r="U1004" s="486"/>
      <c r="V1004" s="486"/>
      <c r="W1004" s="486"/>
      <c r="X1004" s="486"/>
      <c r="Y1004" s="486"/>
      <c r="Z1004" s="486"/>
      <c r="AA1004" s="486"/>
      <c r="AB1004" s="486"/>
      <c r="AC1004" s="486"/>
    </row>
    <row r="1005" spans="1:29" ht="15" customHeight="1">
      <c r="A1005" s="486"/>
      <c r="B1005" s="486"/>
      <c r="C1005" s="486"/>
      <c r="D1005" s="486"/>
      <c r="E1005" s="1673"/>
      <c r="F1005" s="486"/>
      <c r="G1005" s="486"/>
      <c r="H1005" s="486"/>
      <c r="I1005" s="486"/>
      <c r="J1005" s="486"/>
      <c r="K1005" s="486"/>
      <c r="L1005" s="486"/>
      <c r="M1005" s="486"/>
      <c r="N1005" s="486"/>
      <c r="O1005" s="486"/>
      <c r="P1005" s="486"/>
      <c r="Q1005" s="486"/>
      <c r="R1005" s="486"/>
      <c r="S1005" s="486"/>
      <c r="T1005" s="486"/>
      <c r="U1005" s="486"/>
      <c r="V1005" s="486"/>
      <c r="W1005" s="486"/>
      <c r="X1005" s="486"/>
      <c r="Y1005" s="486"/>
      <c r="Z1005" s="486"/>
      <c r="AA1005" s="486"/>
      <c r="AB1005" s="486"/>
      <c r="AC1005" s="486"/>
    </row>
    <row r="1006" spans="1:29" ht="15" customHeight="1">
      <c r="A1006" s="486"/>
      <c r="B1006" s="486"/>
      <c r="C1006" s="486"/>
      <c r="D1006" s="486"/>
      <c r="E1006" s="1673"/>
      <c r="F1006" s="486"/>
      <c r="G1006" s="486"/>
      <c r="H1006" s="486"/>
      <c r="I1006" s="486"/>
      <c r="J1006" s="486"/>
      <c r="K1006" s="486"/>
      <c r="L1006" s="486"/>
      <c r="M1006" s="486"/>
      <c r="N1006" s="486"/>
      <c r="O1006" s="486"/>
      <c r="P1006" s="486"/>
      <c r="Q1006" s="486"/>
      <c r="R1006" s="486"/>
      <c r="S1006" s="486"/>
      <c r="T1006" s="486"/>
      <c r="U1006" s="486"/>
      <c r="V1006" s="486"/>
      <c r="W1006" s="486"/>
      <c r="X1006" s="486"/>
      <c r="Y1006" s="486"/>
      <c r="Z1006" s="486"/>
      <c r="AA1006" s="486"/>
      <c r="AB1006" s="486"/>
      <c r="AC1006" s="486"/>
    </row>
  </sheetData>
  <sheetProtection algorithmName="SHA-512" hashValue="Va6nRGMSG3r9XTK48XGUD+8Agfzou/KpdWLkdWj85qB9FI/MucDcFFIE+KIrJXTWkv5XlyA+s2+QqBn5sTJHbw==" saltValue="IlmzFVg8FSdnYslD+yGgAg==" spinCount="100000" sheet="1" objects="1" scenarios="1"/>
  <mergeCells count="303">
    <mergeCell ref="E28:N32"/>
    <mergeCell ref="O175:P175"/>
    <mergeCell ref="O167:P167"/>
    <mergeCell ref="O168:P168"/>
    <mergeCell ref="O169:P169"/>
    <mergeCell ref="O170:P170"/>
    <mergeCell ref="O171:P171"/>
    <mergeCell ref="O172:P172"/>
    <mergeCell ref="O173:P173"/>
    <mergeCell ref="O159:P159"/>
    <mergeCell ref="E105:N110"/>
    <mergeCell ref="E111:N116"/>
    <mergeCell ref="E123:N127"/>
    <mergeCell ref="O133:P133"/>
    <mergeCell ref="O134:P134"/>
    <mergeCell ref="E148:N149"/>
    <mergeCell ref="E150:N151"/>
    <mergeCell ref="E152:N155"/>
    <mergeCell ref="O151:P151"/>
    <mergeCell ref="O152:P152"/>
    <mergeCell ref="O153:P153"/>
    <mergeCell ref="O154:P154"/>
    <mergeCell ref="O155:P155"/>
    <mergeCell ref="O156:P156"/>
    <mergeCell ref="H1:H2"/>
    <mergeCell ref="I1:I2"/>
    <mergeCell ref="J1:J2"/>
    <mergeCell ref="K1:K2"/>
    <mergeCell ref="O1:O2"/>
    <mergeCell ref="P1:P2"/>
    <mergeCell ref="O89:P89"/>
    <mergeCell ref="E95:N100"/>
    <mergeCell ref="O95:P95"/>
    <mergeCell ref="O96:P96"/>
    <mergeCell ref="O97:P97"/>
    <mergeCell ref="O98:P98"/>
    <mergeCell ref="O90:P90"/>
    <mergeCell ref="O91:P91"/>
    <mergeCell ref="O92:P92"/>
    <mergeCell ref="O93:P93"/>
    <mergeCell ref="O68:P68"/>
    <mergeCell ref="O69:P69"/>
    <mergeCell ref="O72:P72"/>
    <mergeCell ref="E60:N62"/>
    <mergeCell ref="O60:P60"/>
    <mergeCell ref="O61:P61"/>
    <mergeCell ref="O62:P62"/>
    <mergeCell ref="O63:P63"/>
    <mergeCell ref="Q1:R2"/>
    <mergeCell ref="A1:A2"/>
    <mergeCell ref="B1:B2"/>
    <mergeCell ref="C1:C2"/>
    <mergeCell ref="E1:E2"/>
    <mergeCell ref="F1:F2"/>
    <mergeCell ref="G1:G2"/>
    <mergeCell ref="B148:D149"/>
    <mergeCell ref="B150:D155"/>
    <mergeCell ref="O111:P111"/>
    <mergeCell ref="O112:P112"/>
    <mergeCell ref="O113:P113"/>
    <mergeCell ref="O114:P114"/>
    <mergeCell ref="O116:P116"/>
    <mergeCell ref="E101:N104"/>
    <mergeCell ref="O102:P102"/>
    <mergeCell ref="O103:P103"/>
    <mergeCell ref="O104:P104"/>
    <mergeCell ref="O105:P105"/>
    <mergeCell ref="O106:P106"/>
    <mergeCell ref="O110:P110"/>
    <mergeCell ref="D1:D2"/>
    <mergeCell ref="B11:D11"/>
    <mergeCell ref="B12:D59"/>
    <mergeCell ref="B60:D65"/>
    <mergeCell ref="B66:D88"/>
    <mergeCell ref="B89:D104"/>
    <mergeCell ref="B105:D110"/>
    <mergeCell ref="B6:P8"/>
    <mergeCell ref="O16:P16"/>
    <mergeCell ref="O17:P17"/>
    <mergeCell ref="O18:P18"/>
    <mergeCell ref="O19:P19"/>
    <mergeCell ref="O20:P20"/>
    <mergeCell ref="O21:P21"/>
    <mergeCell ref="O107:P107"/>
    <mergeCell ref="O108:P108"/>
    <mergeCell ref="O99:P99"/>
    <mergeCell ref="O100:P100"/>
    <mergeCell ref="O88:P88"/>
    <mergeCell ref="E85:N88"/>
    <mergeCell ref="O85:P85"/>
    <mergeCell ref="O86:P86"/>
    <mergeCell ref="O87:P87"/>
    <mergeCell ref="E89:N94"/>
    <mergeCell ref="O94:P94"/>
    <mergeCell ref="E67:N72"/>
    <mergeCell ref="O67:P67"/>
    <mergeCell ref="B111:D116"/>
    <mergeCell ref="O82:P82"/>
    <mergeCell ref="O83:P83"/>
    <mergeCell ref="B117:D118"/>
    <mergeCell ref="E117:N118"/>
    <mergeCell ref="O118:P118"/>
    <mergeCell ref="E119:N120"/>
    <mergeCell ref="E121:N122"/>
    <mergeCell ref="O101:P101"/>
    <mergeCell ref="O109:P109"/>
    <mergeCell ref="O115:P115"/>
    <mergeCell ref="O117:P117"/>
    <mergeCell ref="B119:D120"/>
    <mergeCell ref="B121:D122"/>
    <mergeCell ref="O119:P119"/>
    <mergeCell ref="O120:P120"/>
    <mergeCell ref="O121:P121"/>
    <mergeCell ref="O122:P122"/>
    <mergeCell ref="B123:D132"/>
    <mergeCell ref="B133:D147"/>
    <mergeCell ref="E143:N147"/>
    <mergeCell ref="E128:N132"/>
    <mergeCell ref="O128:P128"/>
    <mergeCell ref="O129:P129"/>
    <mergeCell ref="O130:P130"/>
    <mergeCell ref="O131:P131"/>
    <mergeCell ref="O132:P132"/>
    <mergeCell ref="O137:P137"/>
    <mergeCell ref="E133:N137"/>
    <mergeCell ref="E138:N142"/>
    <mergeCell ref="O124:P124"/>
    <mergeCell ref="O125:P125"/>
    <mergeCell ref="O123:P123"/>
    <mergeCell ref="B192:D202"/>
    <mergeCell ref="E192:N197"/>
    <mergeCell ref="E198:N202"/>
    <mergeCell ref="B203:D214"/>
    <mergeCell ref="E203:N208"/>
    <mergeCell ref="E209:N214"/>
    <mergeCell ref="E215:N216"/>
    <mergeCell ref="O126:P126"/>
    <mergeCell ref="O127:P127"/>
    <mergeCell ref="O135:P135"/>
    <mergeCell ref="O136:P136"/>
    <mergeCell ref="O138:P138"/>
    <mergeCell ref="O139:P139"/>
    <mergeCell ref="O140:P140"/>
    <mergeCell ref="O141:P141"/>
    <mergeCell ref="O142:P142"/>
    <mergeCell ref="O143:P143"/>
    <mergeCell ref="O144:P144"/>
    <mergeCell ref="O145:P145"/>
    <mergeCell ref="O146:P146"/>
    <mergeCell ref="O147:P147"/>
    <mergeCell ref="O148:P149"/>
    <mergeCell ref="O150:P150"/>
    <mergeCell ref="O188:P188"/>
    <mergeCell ref="B215:D216"/>
    <mergeCell ref="B217:D218"/>
    <mergeCell ref="B219:D220"/>
    <mergeCell ref="B221:D224"/>
    <mergeCell ref="E217:N218"/>
    <mergeCell ref="E219:N220"/>
    <mergeCell ref="E221:N221"/>
    <mergeCell ref="E222:N222"/>
    <mergeCell ref="E223:N223"/>
    <mergeCell ref="E224:N224"/>
    <mergeCell ref="E184:N189"/>
    <mergeCell ref="E190:N191"/>
    <mergeCell ref="E162:N167"/>
    <mergeCell ref="E168:N173"/>
    <mergeCell ref="E174:N175"/>
    <mergeCell ref="B176:D183"/>
    <mergeCell ref="E176:N181"/>
    <mergeCell ref="E182:N183"/>
    <mergeCell ref="B184:D191"/>
    <mergeCell ref="B156:D173"/>
    <mergeCell ref="B174:D175"/>
    <mergeCell ref="E156:N161"/>
    <mergeCell ref="O221:P221"/>
    <mergeCell ref="O222:P222"/>
    <mergeCell ref="O223:P223"/>
    <mergeCell ref="O224:P224"/>
    <mergeCell ref="O209:P209"/>
    <mergeCell ref="O210:P210"/>
    <mergeCell ref="O211:P211"/>
    <mergeCell ref="O212:P212"/>
    <mergeCell ref="O214:P214"/>
    <mergeCell ref="O215:P215"/>
    <mergeCell ref="O216:P216"/>
    <mergeCell ref="O203:P203"/>
    <mergeCell ref="O204:P204"/>
    <mergeCell ref="O205:P205"/>
    <mergeCell ref="O206:P206"/>
    <mergeCell ref="O207:P207"/>
    <mergeCell ref="O208:P208"/>
    <mergeCell ref="O218:P218"/>
    <mergeCell ref="O219:P219"/>
    <mergeCell ref="O220:P220"/>
    <mergeCell ref="O194:P194"/>
    <mergeCell ref="O195:P195"/>
    <mergeCell ref="O196:P196"/>
    <mergeCell ref="O197:P197"/>
    <mergeCell ref="O198:P198"/>
    <mergeCell ref="O199:P199"/>
    <mergeCell ref="O200:P200"/>
    <mergeCell ref="O201:P201"/>
    <mergeCell ref="O202:P202"/>
    <mergeCell ref="O176:P176"/>
    <mergeCell ref="O177:P177"/>
    <mergeCell ref="O178:P178"/>
    <mergeCell ref="O179:P179"/>
    <mergeCell ref="O160:P160"/>
    <mergeCell ref="O161:P161"/>
    <mergeCell ref="O162:P162"/>
    <mergeCell ref="O163:P163"/>
    <mergeCell ref="O164:P164"/>
    <mergeCell ref="O165:P165"/>
    <mergeCell ref="O166:P166"/>
    <mergeCell ref="O157:P157"/>
    <mergeCell ref="O174:P174"/>
    <mergeCell ref="O158:P158"/>
    <mergeCell ref="E73:N78"/>
    <mergeCell ref="O73:P73"/>
    <mergeCell ref="O74:P74"/>
    <mergeCell ref="O75:P75"/>
    <mergeCell ref="E79:N84"/>
    <mergeCell ref="O84:P84"/>
    <mergeCell ref="O76:P76"/>
    <mergeCell ref="O79:P79"/>
    <mergeCell ref="O80:P80"/>
    <mergeCell ref="O81:P81"/>
    <mergeCell ref="O77:P77"/>
    <mergeCell ref="O78:P78"/>
    <mergeCell ref="O64:P64"/>
    <mergeCell ref="O65:P65"/>
    <mergeCell ref="E63:N65"/>
    <mergeCell ref="E66:N66"/>
    <mergeCell ref="O66:P66"/>
    <mergeCell ref="E45:N46"/>
    <mergeCell ref="E47:N47"/>
    <mergeCell ref="E48:N53"/>
    <mergeCell ref="O58:P58"/>
    <mergeCell ref="O59:P59"/>
    <mergeCell ref="O48:P48"/>
    <mergeCell ref="O49:P49"/>
    <mergeCell ref="E54:N59"/>
    <mergeCell ref="O54:P54"/>
    <mergeCell ref="O55:P55"/>
    <mergeCell ref="O56:P56"/>
    <mergeCell ref="O57:P57"/>
    <mergeCell ref="O50:P50"/>
    <mergeCell ref="O51:P51"/>
    <mergeCell ref="O52:P52"/>
    <mergeCell ref="O53:P53"/>
    <mergeCell ref="E33:N38"/>
    <mergeCell ref="O35:P35"/>
    <mergeCell ref="O36:P36"/>
    <mergeCell ref="O37:P37"/>
    <mergeCell ref="O38:P38"/>
    <mergeCell ref="E39:N44"/>
    <mergeCell ref="O33:P33"/>
    <mergeCell ref="O34:P34"/>
    <mergeCell ref="O39:P39"/>
    <mergeCell ref="O40:P40"/>
    <mergeCell ref="O28:P28"/>
    <mergeCell ref="O29:P29"/>
    <mergeCell ref="O30:P30"/>
    <mergeCell ref="O31:P31"/>
    <mergeCell ref="O32:P32"/>
    <mergeCell ref="O44:P44"/>
    <mergeCell ref="O43:P43"/>
    <mergeCell ref="O42:P42"/>
    <mergeCell ref="O41:P41"/>
    <mergeCell ref="E11:K11"/>
    <mergeCell ref="O11:P11"/>
    <mergeCell ref="E12:N27"/>
    <mergeCell ref="O12:P12"/>
    <mergeCell ref="O13:P13"/>
    <mergeCell ref="O14:P14"/>
    <mergeCell ref="O15:P15"/>
    <mergeCell ref="O22:P22"/>
    <mergeCell ref="O23:P23"/>
    <mergeCell ref="O180:P180"/>
    <mergeCell ref="O182:P182"/>
    <mergeCell ref="O183:P183"/>
    <mergeCell ref="O213:P213"/>
    <mergeCell ref="O217:P217"/>
    <mergeCell ref="O45:P45"/>
    <mergeCell ref="O47:P47"/>
    <mergeCell ref="O46:P46"/>
    <mergeCell ref="O24:P24"/>
    <mergeCell ref="O25:P25"/>
    <mergeCell ref="O26:P26"/>
    <mergeCell ref="O27:P27"/>
    <mergeCell ref="O70:P70"/>
    <mergeCell ref="O71:P71"/>
    <mergeCell ref="O181:P181"/>
    <mergeCell ref="O184:P184"/>
    <mergeCell ref="O185:P185"/>
    <mergeCell ref="O186:P186"/>
    <mergeCell ref="O187:P187"/>
    <mergeCell ref="O190:P190"/>
    <mergeCell ref="O191:P191"/>
    <mergeCell ref="O192:P192"/>
    <mergeCell ref="O193:P193"/>
    <mergeCell ref="O189:P189"/>
  </mergeCells>
  <hyperlinks>
    <hyperlink ref="O66:P66" location="'Riscos e Oportunidades Climatic'!B3" display="Riscos e Oportunidades Climáticos" xr:uid="{CF9E14E7-FA0F-45A3-8AF8-7523493AEDE2}"/>
    <hyperlink ref="O12" location="'Grupo CSN'!B245" display="Grupo CSN" xr:uid="{5BE8E80B-4B9C-4C92-AE49-05F33CAE79BE}"/>
    <hyperlink ref="O13" location="'Grupo CSN'!B245" display="Grupo CSN" xr:uid="{3D0DB9F3-A05D-4701-B9C3-3209F2B95D18}"/>
    <hyperlink ref="O14" location="'Grupo CSN'!B245" display="Grupo CSN" xr:uid="{B96DD753-510D-4F9D-BBA6-D502875D0621}"/>
    <hyperlink ref="O15" location="'Grupo CSN'!B245" display="Grupo CSN" xr:uid="{E6AF888A-3B0A-4BA1-A57C-F8CE056822B4}"/>
    <hyperlink ref="O16" location="Mineração!B260" display="Mineração" xr:uid="{3703DE13-1DFE-4CFA-976C-FE8331CCB8E5}"/>
    <hyperlink ref="O17" location="Mineração!B260" display="Mineração" xr:uid="{7231786A-5F4E-4756-976B-FDC695750957}"/>
    <hyperlink ref="O18" location="Mineração!B260" display="Mineração" xr:uid="{C1A0404F-D6F5-490B-ADBD-9679FF6FA33E}"/>
    <hyperlink ref="O19" location="Mineração!B260" display="Mineração" xr:uid="{617AA86B-47FE-4820-8588-D24E427B31D0}"/>
    <hyperlink ref="O20" location="Mineração!B260" display="Mineração" xr:uid="{50379777-D5E1-48E9-AF0F-F9EC355F1781}"/>
    <hyperlink ref="O21" location="Cimentos!B337" display="Cimentos" xr:uid="{2C822EA1-A745-4B8F-A3EC-947843B67275}"/>
    <hyperlink ref="O22" location="Cimentos!B337" display="Cimentos" xr:uid="{7436CD2E-439A-4B73-B184-561157F2B75D}"/>
    <hyperlink ref="O23" location="Siderurgia!B496" display="Siderurgia" xr:uid="{FF7AE7F5-F1EB-4297-B514-1F1A0B212D8B}"/>
    <hyperlink ref="O24" location="Siderurgia!B496" display="Siderurgia" xr:uid="{8FDEDFE9-901A-4A67-A457-95D427C59572}"/>
    <hyperlink ref="O25" location="Siderurgia!B496" display="Siderurgia" xr:uid="{7FBF90F5-18B0-4E0D-A98D-7A65A5596A3C}"/>
    <hyperlink ref="O26" location="Siderurgia!B496" display="Siderurgia" xr:uid="{3767C58C-66FF-4234-AC20-5CCFB0E1E1AB}"/>
    <hyperlink ref="O27" location="Logística!B299" display="Logística" xr:uid="{4D1C4DB4-09FA-46F5-9BF2-7CBCF5EB5B19}"/>
    <hyperlink ref="O28" location="'Grupo CSN'!B478" display="Grupo CSN" xr:uid="{C785A00C-C12D-4011-8727-982FA48F7A5F}"/>
    <hyperlink ref="O29" location="Siderurgia!B426" display="Siderurgia" xr:uid="{C1D70E22-65AC-48DF-88F4-6B54F82D4664}"/>
    <hyperlink ref="O30" location="Mineração!B579" display="Mineração" xr:uid="{11F33F1E-559C-4509-8F2F-790AEFDB3BD0}"/>
    <hyperlink ref="O31" location="Cimentos!B291" display="Cimentos" xr:uid="{CA013805-79B2-44AC-8E3A-3CE3A2FE0082}"/>
    <hyperlink ref="O32" location="Logística!B259" display="Logística" xr:uid="{7430FF5F-EF10-49D5-8B9A-967E5D2DD1AF}"/>
    <hyperlink ref="O33" location="'Grupo CSN'!B130" display="Grupo CSN" xr:uid="{0C443108-BC46-4DB8-BE71-11137B7511D6}"/>
    <hyperlink ref="O34" location="Siderurgia!B31" display="Siderurgia" xr:uid="{60627A3C-7A76-4248-AC6B-D602B6B5863F}"/>
    <hyperlink ref="O35" location="Mineração!B130" display="Mineração" xr:uid="{04805FAB-24E5-4DBA-B26A-2768D2742EAC}"/>
    <hyperlink ref="O36" location="Cimentos!B32" display="Cimentos" xr:uid="{BA092272-DEBA-4D70-A98C-2F5DC7227BA9}"/>
    <hyperlink ref="O37" location="Logística!B22" display="Logística" xr:uid="{6CB15E0C-47DC-4BA2-985A-D9E8B4135E56}"/>
    <hyperlink ref="O38" location="Energia!B24" display="Energia" xr:uid="{D879F810-10B0-4ED1-8B92-82F78428E676}"/>
    <hyperlink ref="O39" location="'Grupo CSN'!B166" display="Grupo CSN" xr:uid="{C0159A00-2313-43A0-897D-FDE9263B0E28}"/>
    <hyperlink ref="O40" location="Siderurgia!B70" display="Siderurgia" xr:uid="{FE00ADFD-051B-4773-8FFE-3FC7FF050173}"/>
    <hyperlink ref="O41" location="Mineração!B159" display="Mineração" xr:uid="{13FFDFD5-5F3D-4641-AE76-243B8CD3366A}"/>
    <hyperlink ref="O42" location="Cimentos!B59" display="Cimentos" xr:uid="{82532F10-F944-4B99-8D55-8C6EABA99726}"/>
    <hyperlink ref="O43" location="Logística!B43" display="Logística" xr:uid="{43047815-5BF8-4802-A14E-AF37D80EDC82}"/>
    <hyperlink ref="O44" location="Energia!B49" display="Energia" xr:uid="{502C6216-1948-4F57-AEC2-4D7FE415D3C6}"/>
    <hyperlink ref="O45" location="'Grupo CSN'!B177" display="Grupo CSN" xr:uid="{B8B0CE97-A60C-4A1F-A27C-66B44F64BD08}"/>
    <hyperlink ref="O46" location="Mineração!B170" display="Mineração" xr:uid="{DC8DFD4B-CFFC-45C7-9305-07D17B5759B9}"/>
    <hyperlink ref="O47" location="Mineração!B1009" display="Mineração" xr:uid="{0039AB4B-AFE1-4160-8698-D9BE9B547ECF}"/>
    <hyperlink ref="O48" location="'Grupo CSN'!B7" display="Grupo CSN" xr:uid="{B82EE586-64AF-45C1-9548-7424651DEF4A}"/>
    <hyperlink ref="O49" location="Siderurgia!B7" display="Siderurgia" xr:uid="{574A29FE-DF27-4D58-AB87-C45A9B3DD3FE}"/>
    <hyperlink ref="O50" location="Mineração!B6" display="Mineração" xr:uid="{57528DB4-BCCC-42E2-BEFF-D09B8177B7B8}"/>
    <hyperlink ref="O51" location="Cimentos!B8" display="Cimentos" xr:uid="{59FEE1D0-7AB0-462A-82E2-9DE62F8536B4}"/>
    <hyperlink ref="O52" location="Logística!B7" display="Logística" xr:uid="{E0919C24-A068-47BF-9285-73C07959D9DF}"/>
    <hyperlink ref="O53" location="Energia!B8" display="Energia" xr:uid="{0E0EBB06-D1DE-4390-BA4B-B043EB4B84D8}"/>
    <hyperlink ref="O54" location="'Grupo CSN'!B117" display="Grupo CSN" xr:uid="{41633849-B7F4-4956-9F6A-D42F5173E635}"/>
    <hyperlink ref="O55" location="Siderurgia!B21" display="Siderurgia" xr:uid="{AE13B466-3C01-4E79-B35D-11F079BD2332}"/>
    <hyperlink ref="O56" location="Mineração!B102" display="Mineração" xr:uid="{D3593ECD-8B89-4AD0-9F26-197DE811085C}"/>
    <hyperlink ref="O57" location="Cimentos!B24" display="Cimentos" xr:uid="{A3A1CACA-3B7B-42DE-96B9-518E068F771F}"/>
    <hyperlink ref="O58" location="Logística!B12" display="Logística" xr:uid="{CB6E7D40-2996-435C-9648-1F0F11B049D7}"/>
    <hyperlink ref="O59" location="Energia!B14" display="Energia" xr:uid="{8FBE85E2-9F3F-44BE-AF38-7686E2E159CB}"/>
    <hyperlink ref="O60" location="Mineração!B900" display="Mineração" xr:uid="{FDC5DA40-3887-4F08-9154-D5DBA906D6D9}"/>
    <hyperlink ref="O61" location="Cimentos!B521" display="Cimentos" xr:uid="{1626E093-C25C-4725-836C-C9412C9BD8CE}"/>
    <hyperlink ref="O62" location="Logística!B396" display="Logística" xr:uid="{999F3685-7ADA-4C26-AD60-3AD782BF6C61}"/>
    <hyperlink ref="O63" location="Mineração!B911" display="Mineração" xr:uid="{36B52D25-B141-4B27-9F52-A13C20D0A6D3}"/>
    <hyperlink ref="O64" location="Cimentos!B559" display="Cimentos" xr:uid="{19D844A2-C3F7-400A-B28D-02D44AA6E4F0}"/>
    <hyperlink ref="O65" location="Logística!B405" display="Logística" xr:uid="{F31C25D2-5BD8-4778-9FA1-A658BA4E4017}"/>
    <hyperlink ref="O67" location="'Grupo CSN'!B577" display="Grupo CSN" xr:uid="{3955B16C-5231-4E9E-832D-2C9174BF5EA9}"/>
    <hyperlink ref="O68" location="Mineração!B679" display="Mineração" xr:uid="{F4DA1786-92DC-423D-BBD7-DBD05CF4E60C}"/>
    <hyperlink ref="O69" location="Siderurgia!B517" display="Siderurgia" xr:uid="{96B2D104-6AD0-4D15-9803-9C75025F7D47}"/>
    <hyperlink ref="O70" location="Cimentos!B357" display="Cimentos" xr:uid="{07A0B924-C6B2-489D-B6A1-233F63D21A55}"/>
    <hyperlink ref="O71" location="Logística!B310" display="Logística" xr:uid="{FABED1DF-9C48-42A8-8E6C-B6138C745B7F}"/>
    <hyperlink ref="O72" location="Energia!B284" display="Energia" xr:uid="{EC085F92-1CD8-4E21-94A4-75F628026A06}"/>
    <hyperlink ref="O73" location="'Grupo CSN'!B578" display="Grupo CSN" xr:uid="{9F8B09DF-76BE-436D-AF33-A1F8A49AE350}"/>
    <hyperlink ref="O74" location="Mineração!B680" display="Mineração" xr:uid="{E853D171-2683-4660-BA7F-61BB66410A67}"/>
    <hyperlink ref="O75" location="Siderurgia!B518" display="Siderurgia" xr:uid="{229B9322-D81F-4085-A5A7-37101961E1B0}"/>
    <hyperlink ref="O76" location="Cimentos!B358" display="Cimentos" xr:uid="{9EA1D694-24B8-43FB-9D04-141168FE0A80}"/>
    <hyperlink ref="O77" location="Logística!B311" display="Logística" xr:uid="{4DF3982B-DD57-4452-9D00-04E0FABD332A}"/>
    <hyperlink ref="O78" location="Energia!B285" display="Energia" xr:uid="{60C0CE10-534C-424B-A14A-139400E53CF1}"/>
    <hyperlink ref="O79" location="'Grupo CSN'!B579" display="Grupo CSN" xr:uid="{72EBB2A9-686C-400E-816A-CB012F1EBEB6}"/>
    <hyperlink ref="O80" location="Mineração!B681" display="Mineração" xr:uid="{8DFF8171-C759-4F57-9454-246B9817FE4D}"/>
    <hyperlink ref="O81" location="Siderurgia!B519" display="Siderurgia" xr:uid="{F0745636-DB39-4616-9D23-57B831A5B2B6}"/>
    <hyperlink ref="O82" location="Cimentos!B359" display="Cimentos" xr:uid="{038626D6-EDF9-4B75-BA09-EC195DFD5C39}"/>
    <hyperlink ref="O83" location="Logística!B312" display="Logística" xr:uid="{4711703C-A800-4B57-998F-8BAE273008BD}"/>
    <hyperlink ref="O84" location="Energia!B286" display="Energia" xr:uid="{2A9361EA-5286-46C8-A5B5-A4E4F625D910}"/>
    <hyperlink ref="O85" location="'Grupo CSN'!B596" display="Grupo CSN" xr:uid="{69BAAE3C-3667-478D-B3EA-B102586D93BA}"/>
    <hyperlink ref="O86" location="Mineração!B724" display="Mineração" xr:uid="{208568A1-32D4-479A-AD82-C79727B9AAA3}"/>
    <hyperlink ref="O87" location="Siderurgia!B550" display="Siderurgia" xr:uid="{07DB055F-F45B-46BB-84B8-D261E191E7B9}"/>
    <hyperlink ref="O88" location="Cimentos!B373" display="Cimentos" xr:uid="{5EEF0310-B34E-4EF1-9E96-86A77512F2ED}"/>
    <hyperlink ref="O89" location="'Grupo CSN'!B523" display="Grupo CSN" xr:uid="{ABD33DBF-8FBB-4CB7-89ED-DCFFD48F4C1D}"/>
    <hyperlink ref="O90" location="Mineração!B639" display="Mineração" xr:uid="{C40F0174-FBF6-4D39-90A8-792A0CE7A66E}"/>
    <hyperlink ref="O91" location="Siderurgia!B469" display="Siderurgia" xr:uid="{7CB8CF31-F396-40FB-B387-421545812097}"/>
    <hyperlink ref="O92" location="Cimentos!B312" display="Cimentos" xr:uid="{0C2066FB-D489-4984-B4E9-FFD050E1C9B8}"/>
    <hyperlink ref="O93" location="Logística!B283" display="Logística" xr:uid="{8E7D8EDC-B4EC-46A9-A698-9ABB5E410874}"/>
    <hyperlink ref="O94" location="Energia!B255" display="Energia" xr:uid="{B5C72D1F-6F72-49E2-9F4C-CD9FA3F0DE3D}"/>
    <hyperlink ref="O95" location="'Grupo CSN'!B559" display="Grupo CSN" xr:uid="{6825BF73-4DEC-4D79-AFC2-59F845BB2C87}"/>
    <hyperlink ref="O96" location="Mineração!B660" display="Mineração" xr:uid="{AB521101-B461-4918-A0E3-55F4047C2324}"/>
    <hyperlink ref="O97" location="Siderurgia!B499" display="Siderurgia" xr:uid="{0D365E05-80F1-4083-8C7A-5FCCB43DB016}"/>
    <hyperlink ref="O98" location="Cimentos!B340" display="Cimentos" xr:uid="{C274D4B0-E5BE-4705-8FAB-D7E7A10AC51A}"/>
    <hyperlink ref="O99" location="Logística!B302" display="Logística" xr:uid="{290D555F-4E5C-4072-B35C-1E5D152BBCDC}"/>
    <hyperlink ref="O100" location="Energia!B276" display="Energia" xr:uid="{E7BC926C-3C2B-45B3-9E82-4468AD3340DB}"/>
    <hyperlink ref="O101" location="'Grupo CSN'!B566" display="Grupo CSN" xr:uid="{87C4FF12-46AE-4FA1-B816-38BF505064E1}"/>
    <hyperlink ref="O102" location="Mineração!B669" display="Mineração" xr:uid="{2CD4E626-22F1-4D84-814A-DFCA2E69081B}"/>
    <hyperlink ref="O103" location="Cimentos!B348" display="Cimentos" xr:uid="{B081E8DF-4EC4-4CD5-8A5F-B08817CB82E1}"/>
    <hyperlink ref="O104" location="Siderurgia!B507" display="Siderurgia" xr:uid="{E18C3B00-8245-4555-92DF-8998C2ABD803}"/>
    <hyperlink ref="O105" location="'Grupo CSN'!B736" display="Grupo CSN" xr:uid="{5833E621-F1A8-4071-BF64-4D15C4104565}"/>
    <hyperlink ref="O106" location="Siderurgia!B707" display="Siderurgia" xr:uid="{6A90D716-74D4-4E36-9B44-FE7945FE8D6A}"/>
    <hyperlink ref="O107" location="Mineração!B975" display="Mineração" xr:uid="{0FADF62D-3404-4C22-9C68-1A0F0B741279}"/>
    <hyperlink ref="O108" location="Cimentos!B586" display="Cimentos" xr:uid="{C9B9C993-A278-4B85-B538-BF7CEA436B16}"/>
    <hyperlink ref="O109" location="Energia!B355" display="Energia" xr:uid="{0C92786C-8915-49E2-A3AF-B7C2D97663EA}"/>
    <hyperlink ref="O110" location="Logística!B417" display="Logística" xr:uid="{521325A1-6E34-414B-805F-780594EEA3FC}"/>
    <hyperlink ref="O111" location="'Grupo CSN'!B486" display="Grupo CSN" xr:uid="{3965827A-0B2C-4D78-8E94-F49FEA62FCEA}"/>
    <hyperlink ref="O112" location="Siderurgia!B438" display="Siderurgia" xr:uid="{FC55971E-61A7-4B4D-9FEC-6D0FDA5C9615}"/>
    <hyperlink ref="O113" location="Mineração!B587" display="Mineração" xr:uid="{EBB9C9AE-70A5-4E74-A364-F66D9D6D9D89}"/>
    <hyperlink ref="O114" location="Cimentos!B298" display="Cimentos" xr:uid="{5D6BE8B3-82A7-49F4-974D-675016D91AA1}"/>
    <hyperlink ref="O115" location="Energia!B240" display="Energia" xr:uid="{DF1EEE42-39E1-4046-BA8A-4C45CDFAA2E5}"/>
    <hyperlink ref="O116" location="Logística!B267" display="Logística" xr:uid="{AAF07AF4-CE7D-40AE-8D11-95C98839D6D4}"/>
    <hyperlink ref="O117" location="'Grupo CSN'!B16" display="Grupo CSN" xr:uid="{10CE32E4-7BFB-47E6-927D-45957BB396C9}"/>
    <hyperlink ref="O118" location="Mineração!B23" display="Mineração" xr:uid="{6597F7FA-6C16-47C0-9DD1-FEB003E84795}"/>
    <hyperlink ref="O119" location="'Grupo CSN'!B8" display="Grupo CSN" xr:uid="{D4D0DF13-3AC7-449F-927A-BB84B006CFF4}"/>
    <hyperlink ref="O120" location="Mineração!B986" display="Mineração" xr:uid="{474CD15D-0DB6-414E-B1B0-71F6DACD7A19}"/>
    <hyperlink ref="O121" location="'Grupo CSN'!B58" display="Grupo CSN" xr:uid="{290C1353-0D11-4DB8-A873-BEC220655D5A}"/>
    <hyperlink ref="O122" location="Mineração!B49" display="Mineração" xr:uid="{F9C6900C-C5B6-4E8D-8E0C-B367239B708B}"/>
    <hyperlink ref="O123" location="'Grupo CSN'!B745" display="Grupo CSN" xr:uid="{84EE4DD1-AF65-4481-8953-060E3456CE2A}"/>
    <hyperlink ref="O124" location="Siderurgia!B720" display="Siderurgia" xr:uid="{6AB778B6-409F-4CF1-AC9A-1C5C9CB595C5}"/>
    <hyperlink ref="O125" location="Mineração!B991" display="Mineração" xr:uid="{AB1D4B1F-DB7A-4865-A292-9B0A3E12F780}"/>
    <hyperlink ref="O126" location="Cimentos!B596" display="Cimentos" xr:uid="{6194C264-0130-4F09-AA1F-123A03775AD3}"/>
    <hyperlink ref="O127" location="Logística!B427" display="Logística" xr:uid="{F6D19C27-4DA3-4A12-A88C-3F2232702FAA}"/>
    <hyperlink ref="O128" location="'Grupo CSN'!B746" display="Grupo CSN" xr:uid="{07352BC6-B686-4D39-B3D2-D12379AF14CE}"/>
    <hyperlink ref="O129" location="Siderurgia!B721" display="Siderurgia" xr:uid="{83122B7C-246D-466D-9674-DA70798ACAA7}"/>
    <hyperlink ref="O130" location="Mineração!B992" display="Mineração" xr:uid="{D051D2F2-0B92-4876-B566-AD22B3D586D3}"/>
    <hyperlink ref="O131" location="Cimentos!B597" display="Cimentos" xr:uid="{00F59B28-58B2-42EA-A6C1-92391E1E9A23}"/>
    <hyperlink ref="O132" location="Logística!B428" display="Logística" xr:uid="{3852E4C8-2E28-4876-B7EC-673E8C5A9D1E}"/>
    <hyperlink ref="O133" location="'Grupo CSN'!B758" display="Grupo CSN" xr:uid="{62F7255F-17E6-4B11-B15A-DA390077686C}"/>
    <hyperlink ref="O134" location="Siderurgia!B732" display="Siderurgia" xr:uid="{4D37796A-8445-4724-87A4-F005CDA49852}"/>
    <hyperlink ref="O135" location="Mineração!B1076" display="Mineração" xr:uid="{2503C859-6570-4BB0-BC1F-8AC5D54FD647}"/>
    <hyperlink ref="O136" location="Cimentos!B628" display="Cimentos" xr:uid="{D75CCC58-D27E-43A9-982D-520E51051C0B}"/>
    <hyperlink ref="O137" location="Logística!B440" display="Logística" xr:uid="{09877046-4146-455B-A27F-A30A1F1ADF84}"/>
    <hyperlink ref="O138" location="'Grupo CSN'!B777" display="Grupo CSN" xr:uid="{5FFEFD37-191D-4A59-A6BC-4845346CA03A}"/>
    <hyperlink ref="O139" location="Siderurgia!B750" display="Siderurgia" xr:uid="{24F1DEE3-41EB-40C2-9E43-B2EF2454B90F}"/>
    <hyperlink ref="O140" location="Mineração!B1093" display="Mineração" xr:uid="{170AEB29-8558-440E-AB50-2AF98CC7E0EE}"/>
    <hyperlink ref="O141" location="Cimentos!B644" display="Cimentos" xr:uid="{C38FC355-D88B-4DA5-95C2-C97D6B15EE5A}"/>
    <hyperlink ref="O142" location="Logística!B452" display="Logística" xr:uid="{AAB377E9-C6C3-4974-AE18-F560A0E359A2}"/>
    <hyperlink ref="O143" location="'Grupo CSN'!B801" display="Grupo CSN" xr:uid="{D5325F07-366F-4B97-BB77-31F5C31AEBD8}"/>
    <hyperlink ref="O144" location="Siderurgia!B768" display="Siderurgia" xr:uid="{0145F803-5ED1-47A3-91BD-97080C1ABA39}"/>
    <hyperlink ref="O145" location="Mineração!B1110" display="Mineração" xr:uid="{096C5E3C-AE52-4BCE-8EE3-72C3512A4142}"/>
    <hyperlink ref="O146" location="Cimentos!B661" display="Cimentos" xr:uid="{F389FC4D-794C-4FA7-B54D-14A3B5A713A2}"/>
    <hyperlink ref="O147" location="Logística!B464" display="Logística" xr:uid="{B37B38C0-1729-45FB-A631-74280196C430}"/>
    <hyperlink ref="O148" location="'Grupo CSN'!B812" display="Grupo CSN" xr:uid="{7F7EE411-AB09-4D79-9ABE-9C2FA0B9694E}"/>
    <hyperlink ref="O150" location="'Grupo CSN'!B606" display="Grupo CSN" xr:uid="{1E005344-01F7-46F0-888D-2B3EE16F891C}"/>
    <hyperlink ref="O151" location="Mineração!B735" display="Mineração" xr:uid="{D0BB6179-00DE-407C-B9E1-E368CDB84B8C}"/>
    <hyperlink ref="O152" location="'Grupo CSN'!B614" display="Grupo CSN" xr:uid="{E8E23EC0-0F58-41F0-A8BD-1C760C65B841}"/>
    <hyperlink ref="O153" location="Siderurgia!B607" display="Siderurgia" xr:uid="{E5FA680F-A814-472E-B546-4A6EFFFA2F1D}"/>
    <hyperlink ref="O154" location="Mineração!B744" display="Mineração" xr:uid="{9353AAD7-5789-4929-9DDE-2F62CFC0F870}"/>
    <hyperlink ref="O155" location="Cimentos!B428" display="Cimentos" xr:uid="{3161E9E3-BC29-4C3A-BC53-A37D00B9106B}"/>
    <hyperlink ref="O156" location="'Grupo CSN'!B653" display="Grupo CSN" xr:uid="{177E0AE0-5D63-4013-BB7B-F16CDDB282C1}"/>
    <hyperlink ref="O157" location="Siderurgia!B621" display="Siderurgia" xr:uid="{B734ABB4-E9EE-4ABA-9250-21C762AAF24C}"/>
    <hyperlink ref="O158" location="Mineração!B795" display="Mineração" xr:uid="{1246DB36-022D-4452-BDD8-AD671960C553}"/>
    <hyperlink ref="O159" location="Cimentos!B443" display="Cimentos" xr:uid="{76BE99D3-5D9A-4920-A949-F42946E52414}"/>
    <hyperlink ref="O160" location="Logística!B331" display="Logística" xr:uid="{7D205A9A-5C1C-46E5-B09B-FB4457BA1712}"/>
    <hyperlink ref="O161" location="Energia!B304" display="Energia" xr:uid="{E8F1CE74-278B-4CA4-B8F9-1197C90CC7F5}"/>
    <hyperlink ref="O162" location="'Grupo CSN'!B686" display="Grupo CSN" xr:uid="{2008CD23-FC9B-478C-B8D5-DBA8588C740D}"/>
    <hyperlink ref="O163" location="Siderurgia!B649" display="Siderurgia" xr:uid="{FC661FDD-9896-49AD-8787-B46301B206E5}"/>
    <hyperlink ref="O164" location="Mineração!B813" display="Mineração" xr:uid="{63F68A1B-2EC8-4A98-B7A3-F75A238ED24D}"/>
    <hyperlink ref="O165" location="Cimentos!B466" display="Cimentos" xr:uid="{AD8D4743-C0CC-4678-83E2-E50440791D63}"/>
    <hyperlink ref="O166" location="Logística!B352" display="Logística" xr:uid="{2E427650-41CF-49DD-8D3F-235FFFABF1A8}"/>
    <hyperlink ref="O167" location="Energia!B323" display="Energia" xr:uid="{929F2E86-6BE1-41A5-9489-57EA8465BEB0}"/>
    <hyperlink ref="O168" location="'Grupo CSN'!B711" display="Grupo CSN" xr:uid="{BC4A0CAB-4337-4AA5-AE22-B090D5D4EF18}"/>
    <hyperlink ref="O169" location="Siderurgia!B670" display="Siderurgia" xr:uid="{AF7E4EE9-C311-4AEE-9190-825073BB70F0}"/>
    <hyperlink ref="O170" location="Mineração!B829" display="Mineração" xr:uid="{B550AF24-06CF-43DD-AD72-4BB5FBF25E67}"/>
    <hyperlink ref="O171" location="Cimentos!B486" display="Cimentos" xr:uid="{BF5A0DD7-006B-4AA5-A981-7E799D1A3BB7}"/>
    <hyperlink ref="O172" location="Logística!B372" display="Logística" xr:uid="{0F98C3B4-2966-40D5-B3B6-318126A27983}"/>
    <hyperlink ref="O173" location="Energia!B336" display="Energia" xr:uid="{6B324D51-1665-4C95-A705-A7721D67FCCC}"/>
    <hyperlink ref="O174" location="'Grupo CSN'!B496" display="Grupo CSN" xr:uid="{7096FC6C-5B74-43E7-8FBD-0FE86C2578B9}"/>
    <hyperlink ref="O175" location="Mineração!B596" display="Mineração" xr:uid="{2835F474-A967-426E-BF58-9A3839671BB4}"/>
    <hyperlink ref="O176" location="'Grupo CSN'!B187" display="Grupo CSN" xr:uid="{9A19C91D-B923-4D27-A211-8AC121B7476E}"/>
    <hyperlink ref="O177" location="Siderurgia!B79" display="Siderurgia" xr:uid="{B337B369-81B9-4DE7-9BF2-CA6651B73387}"/>
    <hyperlink ref="O178" location="Mineração!B179" display="Mineração" xr:uid="{89F303CF-EF45-46E0-B6D0-EED50F7CF9A3}"/>
    <hyperlink ref="O179" location="Cimentos!B66" display="Cimentos" xr:uid="{EAAF68A1-01FF-45CE-AA79-F181F6FF8460}"/>
    <hyperlink ref="O180" location="Energia!B59" display="Energia" xr:uid="{F7111E2C-CE6F-4677-ADF9-0203817E60B6}"/>
    <hyperlink ref="O181" location="Logística!B51" display="Logística" xr:uid="{C7A19082-DE06-490C-8A1D-023F48E2AC95}"/>
    <hyperlink ref="O182" location="'Grupo CSN'!B230" display="Grupo CSN" xr:uid="{600630A7-3864-479B-BF89-6556BC7955CD}"/>
    <hyperlink ref="O183" location="Mineração!B245" display="Mineração" xr:uid="{7B04750B-8557-4290-ACFA-E9FB6227577E}"/>
    <hyperlink ref="O184" location="'Grupo CSN'!B437" display="Grupo CSN" xr:uid="{D1F18A1A-C5B0-4ABE-B98A-BB0A6225BEB9}"/>
    <hyperlink ref="O185" location="Siderurgia!B360" display="Siderurgia" xr:uid="{8CF23453-FD55-455A-B7DE-52E1B6B12635}"/>
    <hyperlink ref="O186" location="Mineração!B508" display="Mineração" xr:uid="{E3291340-4FA2-48BF-AEDE-4BE2D852A8E3}"/>
    <hyperlink ref="O187" location="Cimentos!B248" display="Cimentos" xr:uid="{7D40B73F-1C9F-43EF-80F7-F5C9EFE925D5}"/>
    <hyperlink ref="O188" location="Logística!B231" display="Logística" xr:uid="{7070918F-6098-4471-BEF2-A09E854C0A00}"/>
    <hyperlink ref="O189" location="Energia!B213" display="Energia" xr:uid="{313247C6-A743-4954-8E9F-D883BD4619EF}"/>
    <hyperlink ref="O190" location="'Grupo CSN'!B464" display="Grupo CSN" xr:uid="{752D8DA1-C77E-4342-AB65-BE9B8B4BDABE}"/>
    <hyperlink ref="O191" location="Mineração!B551" display="Mineração" xr:uid="{0CCBB037-02CE-4607-9B41-23FC05A5B275}"/>
    <hyperlink ref="O192" location="'Grupo CSN'!B250" display="Grupo CSN" xr:uid="{635D82F3-BDE8-4B8A-9188-248A2FA0FD1A}"/>
    <hyperlink ref="O193" location="Siderurgia!B145" display="Siderurgia" xr:uid="{7A11A26C-7222-4398-BCAB-DBD30B9FC068}"/>
    <hyperlink ref="O194" location="Mineração!B264" display="Mineração" xr:uid="{02CD457D-6676-421E-BB12-E99CBECDA630}"/>
    <hyperlink ref="O195" location="Cimentos!B105" display="Cimentos" xr:uid="{29A42572-49B0-4CD9-BE7F-BF44CCE64936}"/>
    <hyperlink ref="O196" location="Logística!B88" display="Logística" xr:uid="{3995DC25-174A-4732-9171-ABDCAC964A27}"/>
    <hyperlink ref="O197" location="Energia!B94" display="Energia" xr:uid="{7880B49F-EFC2-43B2-97ED-A342C462840D}"/>
    <hyperlink ref="O198" location="'Grupo CSN'!B278" display="Grupo CSN" xr:uid="{0F1B5F31-38EC-45A9-B0B0-A13690F12D1A}"/>
    <hyperlink ref="O199" location="Siderurgia!B191" display="Siderurgia" xr:uid="{22200329-8661-4671-9B7A-0106CB5DE9FB}"/>
    <hyperlink ref="O200" location="Mineração!B287" display="Mineração" xr:uid="{5B1921EE-A242-45B5-A4BA-C0195C047C19}"/>
    <hyperlink ref="O201" location="Cimentos!B130" display="Cimentos" xr:uid="{231D2D50-859F-4A99-A773-67A9A2A73A1F}"/>
    <hyperlink ref="O202" location="Logística!B112" display="Logística" xr:uid="{477FD098-350D-47C1-8A1C-BBD30519A507}"/>
    <hyperlink ref="O203" location="'Grupo CSN'!B305" display="Grupo CSN" xr:uid="{ABEDCD17-DFC7-4FC4-BBF2-718A2E8F52C7}"/>
    <hyperlink ref="O204" location="Siderurgia!B218" display="Siderurgia" xr:uid="{2E9428FE-7E88-4F1B-827C-121FDC68A668}"/>
    <hyperlink ref="O205" location="Mineração!B310" display="Mineração" xr:uid="{51FFD418-2FFF-4B89-A9C1-4BC97CF0AE5C}"/>
    <hyperlink ref="O206" location="Cimentos!B155" display="Cimentos" xr:uid="{4D48C3DF-FD0F-4C99-9DC1-E33835D55781}"/>
    <hyperlink ref="O207" location="Logística!B138" display="Logística" xr:uid="{454CDE9E-E42C-4053-ACDC-4B66109A57E4}"/>
    <hyperlink ref="O208" location="Energia!B136" display="Energia" xr:uid="{5A3A3C2E-FB4F-4D00-A9DA-9ABE8BBA09AE}"/>
    <hyperlink ref="O209" location="'Grupo CSN'!B395" display="Grupo CSN" xr:uid="{5C038441-A7F1-4171-B48F-47270C279C50}"/>
    <hyperlink ref="O210" location="Siderurgia!B317" display="Siderurgia" xr:uid="{6D2625D3-4E01-4B9A-A156-8C9048953070}"/>
    <hyperlink ref="O211" location="Mineração!B436" display="Mineração" xr:uid="{C2520BA8-EF39-41AB-BAD7-9356E23E6C6D}"/>
    <hyperlink ref="O212" location="Cimentos!B222" display="Cimentos" xr:uid="{E074AE51-BE3F-48CC-8B08-9CABA39752A3}"/>
    <hyperlink ref="O213" location="Energia!B191" display="Energia" xr:uid="{1C92A84D-0FAD-4477-B6A9-2930FB13C89F}"/>
    <hyperlink ref="O214" location="Logística!B203" display="Logística" xr:uid="{A4D0E4CC-E781-49E5-ADD9-D26F70D653A9}"/>
    <hyperlink ref="O215" location="'Grupo CSN'!B429" display="Grupo CSN" xr:uid="{E68CC155-6504-441A-A660-A9AF883A1243}"/>
    <hyperlink ref="O216" location="Mineração!B499" display="Mineração" xr:uid="{984A8242-1A8B-453A-A6B3-847B7EB15358}"/>
    <hyperlink ref="O217" location="'Grupo CSN'!B424" display="Grupo CSN" xr:uid="{F23C467D-DADC-46FF-AFCF-72BC2434C4D4}"/>
    <hyperlink ref="O218" location="Mineração!B490" display="Mineração" xr:uid="{52E4C6A5-EFD9-474D-844A-6B04BB2A8E91}"/>
    <hyperlink ref="O219" location="'Grupo CSN'!B509" display="Grupo CSN" xr:uid="{C25506CF-00E5-4DB1-A3EF-9398FDAD0FAA}"/>
    <hyperlink ref="O220" location="Mineração!B608" display="Mineração" xr:uid="{59485F12-98F3-45F5-BE86-BEBF2ED77335}"/>
    <hyperlink ref="O221" location="Mineração!B621" display="Mineração" xr:uid="{06421B5D-45A1-42E0-8214-ACC49028239D}"/>
    <hyperlink ref="O222" location="Mineração!B491" display="Mineração" xr:uid="{9E476F20-00AA-4311-AE60-0A70BA24B291}"/>
    <hyperlink ref="O223" location="Mineração!B556" display="Mineração" xr:uid="{0EF62ADF-A347-4744-9B0B-59E5EA2B9661}"/>
    <hyperlink ref="O224" location="Mineração!B464" display="Mineração" xr:uid="{C361BE5F-FA01-4947-A448-A0CCD7CC76A6}"/>
    <hyperlink ref="B9:D9" r:id="rId1" display="Acesse o PDF do Relato Integrado." xr:uid="{A1E7C52E-7288-4B21-8961-7D583E46B428}"/>
    <hyperlink ref="O17:P17" location="Mineração!B502" display="Mineração" xr:uid="{FA62DEA0-3C8C-4B04-90A6-A6D13B142AB6}"/>
    <hyperlink ref="O18:P18" location="Mineração!B676" display="Mineração" xr:uid="{0C7FFBD9-1C7A-4A7D-9A8D-09763369F215}"/>
    <hyperlink ref="O19:P19" location="Mineração!B773" display="Mineração" xr:uid="{D693A9F1-AA98-49BC-91AB-1C9B26971F15}"/>
    <hyperlink ref="O20:P20" location="'Mineração'!B939" display="Mineração" xr:uid="{3502E2E2-8FFD-4F22-BBC8-DF585D10DE32}"/>
    <hyperlink ref="O13:P13" location="'Grupo CSN'!B502" display="Grupo CSN" xr:uid="{6D512CB0-761D-4DCB-A2A7-53AC1DD90086}"/>
    <hyperlink ref="O14:P14" location="'Grupo CSN'!B676" display="Grupo CSN" xr:uid="{B526470C-5228-4680-9A6B-A9429DD71E74}"/>
    <hyperlink ref="O15:P15" location="'Grupo CSN'!B773" display="Grupo CSN" xr:uid="{CFC4705E-3A76-4058-A194-8089726D6139}"/>
    <hyperlink ref="O22:P22" location="'Cimentos'!B639" display="Cimentos" xr:uid="{DB90F46B-2BE7-4059-B62C-E9ED73885D00}"/>
    <hyperlink ref="O24:P24" location="'Siderurgia'!B618" display="Siderurgia" xr:uid="{292294DA-894B-4065-9B72-D8552165D528}"/>
    <hyperlink ref="O25:P25" location="'Siderurgia'!B644" display="Siderurgia" xr:uid="{E34C4E1C-EA58-4B60-A57E-400401B4901B}"/>
    <hyperlink ref="O26:P26" location="'Siderurgia'!B802" display="Siderurgia" xr:uid="{C499B609-4605-4922-BA8C-4397FEBA36FF}"/>
    <hyperlink ref="O16:P16" location="Mineração!B245" display="Mineração" xr:uid="{5BDDAAC9-54E4-4C07-A0AF-8E43B89F2AB4}"/>
  </hyperlinks>
  <pageMargins left="0.25" right="0.25" top="0.75" bottom="0.75" header="0" footer="0"/>
  <pageSetup paperSize="9" orientation="landscape"/>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93"/>
  <sheetViews>
    <sheetView showGridLines="0" workbookViewId="0">
      <pane ySplit="2" topLeftCell="A3" activePane="bottomLeft" state="frozen"/>
      <selection pane="bottomLeft" sqref="A1:A2"/>
    </sheetView>
  </sheetViews>
  <sheetFormatPr defaultColWidth="11.19921875" defaultRowHeight="15" customHeight="1"/>
  <cols>
    <col min="1" max="1" width="5.69921875" customWidth="1"/>
    <col min="2" max="2" width="7" customWidth="1"/>
    <col min="3" max="18" width="10.296875" customWidth="1"/>
    <col min="19" max="31" width="8.8984375" customWidth="1"/>
  </cols>
  <sheetData>
    <row r="1" spans="1:31" ht="12.75" customHeight="1">
      <c r="A1" s="3045"/>
      <c r="B1" s="3208"/>
      <c r="C1" s="3208"/>
      <c r="D1" s="3210"/>
      <c r="E1" s="3211"/>
      <c r="F1" s="3212"/>
      <c r="G1" s="3213"/>
      <c r="H1" s="3206"/>
      <c r="I1" s="1797"/>
      <c r="J1" s="1797"/>
      <c r="K1" s="1797"/>
      <c r="L1" s="3208"/>
      <c r="M1" s="1797"/>
      <c r="N1" s="1797"/>
      <c r="O1" s="3208"/>
      <c r="P1" s="3080"/>
      <c r="Q1" s="3080"/>
      <c r="R1" s="3209"/>
      <c r="S1" s="3080"/>
      <c r="T1" s="3207"/>
      <c r="U1" s="2796"/>
      <c r="V1" s="2796"/>
      <c r="W1" s="2796"/>
      <c r="X1" s="2796"/>
      <c r="Y1" s="2796"/>
      <c r="Z1" s="2796"/>
      <c r="AA1" s="2796"/>
      <c r="AB1" s="2796"/>
      <c r="AC1" s="2796"/>
      <c r="AD1" s="2796"/>
      <c r="AE1" s="2796"/>
    </row>
    <row r="2" spans="1:31" ht="12.75" customHeight="1">
      <c r="A2" s="3207"/>
      <c r="B2" s="3207"/>
      <c r="C2" s="3207"/>
      <c r="D2" s="3207"/>
      <c r="E2" s="3207"/>
      <c r="F2" s="3207"/>
      <c r="G2" s="3207"/>
      <c r="H2" s="3207"/>
      <c r="I2" s="1797"/>
      <c r="J2" s="1797"/>
      <c r="K2" s="1797"/>
      <c r="L2" s="3207"/>
      <c r="M2" s="1797"/>
      <c r="N2" s="1797"/>
      <c r="O2" s="3207"/>
      <c r="P2" s="3207"/>
      <c r="Q2" s="3207"/>
      <c r="R2" s="3207"/>
      <c r="S2" s="3207"/>
      <c r="T2" s="3207"/>
      <c r="U2" s="2796"/>
      <c r="V2" s="2796"/>
      <c r="W2" s="2796"/>
      <c r="X2" s="2796"/>
      <c r="Y2" s="2796"/>
      <c r="Z2" s="2796"/>
      <c r="AA2" s="2796"/>
      <c r="AB2" s="2796"/>
      <c r="AC2" s="2796"/>
      <c r="AD2" s="2796"/>
      <c r="AE2" s="2796"/>
    </row>
    <row r="3" spans="1:31" ht="12.75" customHeight="1">
      <c r="A3" s="10"/>
      <c r="B3" s="10"/>
      <c r="C3" s="10"/>
      <c r="D3" s="10"/>
      <c r="E3" s="10"/>
      <c r="F3" s="10"/>
      <c r="G3" s="10"/>
      <c r="H3" s="10"/>
      <c r="I3" s="2980"/>
      <c r="J3" s="2980"/>
      <c r="K3" s="2980"/>
      <c r="L3" s="10"/>
      <c r="M3" s="2980"/>
      <c r="N3" s="2980"/>
      <c r="O3" s="10"/>
      <c r="P3" s="10"/>
      <c r="Q3" s="10"/>
      <c r="R3" s="10"/>
      <c r="S3" s="10"/>
      <c r="T3" s="10"/>
    </row>
    <row r="4" spans="1:31" ht="12.75" customHeight="1">
      <c r="A4" s="1"/>
      <c r="B4" s="1"/>
      <c r="C4" s="1"/>
      <c r="D4" s="1"/>
      <c r="E4" s="1"/>
      <c r="F4" s="1"/>
      <c r="G4" s="1"/>
      <c r="H4" s="1"/>
      <c r="I4" s="1"/>
      <c r="J4" s="1"/>
      <c r="K4" s="1"/>
      <c r="L4" s="1"/>
      <c r="M4" s="1"/>
      <c r="N4" s="1"/>
      <c r="O4" s="1"/>
      <c r="P4" s="1"/>
      <c r="Q4" s="1"/>
      <c r="R4" s="1"/>
      <c r="S4" s="1"/>
      <c r="T4" s="1"/>
    </row>
    <row r="5" spans="1:31" ht="27" customHeight="1">
      <c r="A5" s="9"/>
      <c r="B5" s="5" t="s">
        <v>1172</v>
      </c>
      <c r="C5" s="6"/>
      <c r="D5" s="6"/>
      <c r="E5" s="6"/>
      <c r="F5" s="6"/>
      <c r="G5" s="6"/>
      <c r="H5" s="6"/>
      <c r="I5" s="6"/>
      <c r="J5" s="6"/>
      <c r="K5" s="6"/>
      <c r="L5" s="6"/>
      <c r="M5" s="6"/>
      <c r="N5" s="6"/>
      <c r="O5" s="6"/>
      <c r="P5" s="6"/>
      <c r="Q5" s="6"/>
      <c r="R5" s="6"/>
      <c r="S5" s="6"/>
      <c r="T5" s="6"/>
    </row>
    <row r="6" spans="1:31" ht="12.75" customHeight="1">
      <c r="A6" s="1"/>
      <c r="B6" s="2997" t="s">
        <v>1530</v>
      </c>
      <c r="C6" s="2992"/>
      <c r="D6" s="2992"/>
      <c r="E6" s="2992"/>
      <c r="F6" s="2992"/>
      <c r="G6" s="2992"/>
      <c r="H6" s="2992"/>
      <c r="I6" s="2992"/>
      <c r="J6" s="2992"/>
      <c r="K6" s="2992"/>
      <c r="L6" s="2992"/>
      <c r="M6" s="2992"/>
      <c r="N6" s="2992"/>
      <c r="O6" s="2992"/>
      <c r="P6" s="2992"/>
      <c r="Q6" s="2992"/>
      <c r="R6" s="2992"/>
      <c r="S6" s="1"/>
      <c r="T6" s="1"/>
    </row>
    <row r="7" spans="1:31" ht="12.75" customHeight="1">
      <c r="A7" s="1"/>
      <c r="B7" s="2992"/>
      <c r="C7" s="2992"/>
      <c r="D7" s="2992"/>
      <c r="E7" s="2992"/>
      <c r="F7" s="2992"/>
      <c r="G7" s="2992"/>
      <c r="H7" s="2992"/>
      <c r="I7" s="2992"/>
      <c r="J7" s="2992"/>
      <c r="K7" s="2992"/>
      <c r="L7" s="2992"/>
      <c r="M7" s="2992"/>
      <c r="N7" s="2992"/>
      <c r="O7" s="2992"/>
      <c r="P7" s="2992"/>
      <c r="Q7" s="2992"/>
      <c r="R7" s="2992"/>
      <c r="S7" s="1"/>
      <c r="T7" s="1"/>
    </row>
    <row r="8" spans="1:31" ht="12.75" customHeight="1">
      <c r="A8" s="1"/>
      <c r="B8" s="2992"/>
      <c r="C8" s="2992"/>
      <c r="D8" s="2992"/>
      <c r="E8" s="2992"/>
      <c r="F8" s="2992"/>
      <c r="G8" s="2992"/>
      <c r="H8" s="2992"/>
      <c r="I8" s="2992"/>
      <c r="J8" s="2992"/>
      <c r="K8" s="2992"/>
      <c r="L8" s="2992"/>
      <c r="M8" s="2992"/>
      <c r="N8" s="2992"/>
      <c r="O8" s="2992"/>
      <c r="P8" s="2992"/>
      <c r="Q8" s="2992"/>
      <c r="R8" s="2992"/>
      <c r="S8" s="1"/>
      <c r="T8" s="1"/>
    </row>
    <row r="9" spans="1:31" ht="12.75" customHeight="1">
      <c r="A9" s="1"/>
      <c r="B9" s="2943" t="s">
        <v>1492</v>
      </c>
      <c r="C9" s="2943"/>
      <c r="D9" s="2943"/>
      <c r="E9" s="1"/>
      <c r="F9" s="1"/>
      <c r="G9" s="1"/>
      <c r="H9" s="1"/>
      <c r="I9" s="1"/>
      <c r="J9" s="1"/>
      <c r="K9" s="1"/>
      <c r="L9" s="1"/>
      <c r="M9" s="1"/>
      <c r="N9" s="1"/>
      <c r="O9" s="1"/>
      <c r="P9" s="1"/>
      <c r="Q9" s="1"/>
      <c r="R9" s="1"/>
      <c r="S9" s="1"/>
      <c r="T9" s="1"/>
    </row>
    <row r="10" spans="1:31" ht="12.75" customHeight="1">
      <c r="A10" s="1"/>
      <c r="B10" s="1"/>
      <c r="C10" s="1"/>
      <c r="D10" s="1"/>
      <c r="E10" s="1"/>
      <c r="F10" s="1"/>
      <c r="G10" s="1"/>
      <c r="H10" s="1"/>
      <c r="I10" s="1"/>
      <c r="J10" s="1"/>
      <c r="K10" s="1"/>
      <c r="L10" s="1"/>
      <c r="M10" s="1"/>
      <c r="N10" s="1"/>
      <c r="O10" s="1"/>
      <c r="P10" s="1"/>
      <c r="Q10" s="1"/>
      <c r="R10" s="1"/>
      <c r="S10" s="1"/>
      <c r="T10" s="1"/>
    </row>
    <row r="11" spans="1:31" ht="26.25" customHeight="1" thickBot="1">
      <c r="A11" s="1"/>
      <c r="B11" s="4302" t="s">
        <v>1531</v>
      </c>
      <c r="C11" s="3248"/>
      <c r="D11" s="4302" t="s">
        <v>1532</v>
      </c>
      <c r="E11" s="4303"/>
      <c r="F11" s="2797" t="s">
        <v>1533</v>
      </c>
      <c r="G11" s="2797"/>
      <c r="H11" s="2797"/>
      <c r="I11" s="2797"/>
      <c r="J11" s="2797"/>
      <c r="K11" s="2797"/>
      <c r="L11" s="2797"/>
      <c r="M11" s="2797"/>
      <c r="N11" s="2797"/>
      <c r="O11" s="2797"/>
      <c r="P11" s="1677"/>
      <c r="Q11" s="4215" t="s">
        <v>1495</v>
      </c>
      <c r="R11" s="3248"/>
      <c r="S11" s="1"/>
      <c r="T11" s="1"/>
    </row>
    <row r="12" spans="1:31" ht="15" customHeight="1">
      <c r="A12" s="1"/>
      <c r="B12" s="4357" t="s">
        <v>1534</v>
      </c>
      <c r="C12" s="4358"/>
      <c r="D12" s="4304" t="s">
        <v>1535</v>
      </c>
      <c r="E12" s="4306"/>
      <c r="F12" s="4304" t="s">
        <v>491</v>
      </c>
      <c r="G12" s="4305"/>
      <c r="H12" s="4305"/>
      <c r="I12" s="4305"/>
      <c r="J12" s="4305"/>
      <c r="K12" s="4305"/>
      <c r="L12" s="4305"/>
      <c r="M12" s="4305"/>
      <c r="N12" s="4305"/>
      <c r="O12" s="4305"/>
      <c r="P12" s="4306"/>
      <c r="Q12" s="4308" t="s">
        <v>1166</v>
      </c>
      <c r="R12" s="4309"/>
      <c r="S12" s="1"/>
      <c r="T12" s="1"/>
    </row>
    <row r="13" spans="1:31" ht="15" customHeight="1">
      <c r="A13" s="1"/>
      <c r="B13" s="4359"/>
      <c r="C13" s="4360"/>
      <c r="D13" s="4300"/>
      <c r="E13" s="4301"/>
      <c r="F13" s="4298"/>
      <c r="G13" s="4307"/>
      <c r="H13" s="4307"/>
      <c r="I13" s="4307"/>
      <c r="J13" s="4307"/>
      <c r="K13" s="4307"/>
      <c r="L13" s="4307"/>
      <c r="M13" s="4307"/>
      <c r="N13" s="4307"/>
      <c r="O13" s="4307"/>
      <c r="P13" s="4299"/>
      <c r="Q13" s="4310"/>
      <c r="R13" s="4311"/>
      <c r="S13" s="1"/>
      <c r="T13" s="1"/>
    </row>
    <row r="14" spans="1:31" ht="15" customHeight="1">
      <c r="A14" s="1"/>
      <c r="B14" s="4359"/>
      <c r="C14" s="4360"/>
      <c r="D14" s="4296" t="s">
        <v>1536</v>
      </c>
      <c r="E14" s="4297"/>
      <c r="F14" s="4319" t="s">
        <v>1537</v>
      </c>
      <c r="G14" s="4317"/>
      <c r="H14" s="4317"/>
      <c r="I14" s="4317"/>
      <c r="J14" s="4317"/>
      <c r="K14" s="4317"/>
      <c r="L14" s="4317"/>
      <c r="M14" s="4317"/>
      <c r="N14" s="4317"/>
      <c r="O14" s="4317"/>
      <c r="P14" s="4297"/>
      <c r="Q14" s="4312" t="s">
        <v>1166</v>
      </c>
      <c r="R14" s="4313"/>
      <c r="S14" s="1"/>
      <c r="T14" s="1"/>
    </row>
    <row r="15" spans="1:31" ht="15" customHeight="1">
      <c r="A15" s="1"/>
      <c r="B15" s="4359"/>
      <c r="C15" s="4360"/>
      <c r="D15" s="4298"/>
      <c r="E15" s="4299"/>
      <c r="F15" s="4298"/>
      <c r="G15" s="4307"/>
      <c r="H15" s="4307"/>
      <c r="I15" s="4307"/>
      <c r="J15" s="4307"/>
      <c r="K15" s="4307"/>
      <c r="L15" s="4307"/>
      <c r="M15" s="4307"/>
      <c r="N15" s="4307"/>
      <c r="O15" s="4307"/>
      <c r="P15" s="4299"/>
      <c r="Q15" s="4314"/>
      <c r="R15" s="4313"/>
      <c r="S15" s="1"/>
      <c r="T15" s="1"/>
    </row>
    <row r="16" spans="1:31" ht="15" customHeight="1">
      <c r="B16" s="4359"/>
      <c r="C16" s="4360"/>
      <c r="D16" s="4296" t="s">
        <v>1538</v>
      </c>
      <c r="E16" s="4297"/>
      <c r="F16" s="4296" t="s">
        <v>500</v>
      </c>
      <c r="G16" s="4317"/>
      <c r="H16" s="4317"/>
      <c r="I16" s="4317"/>
      <c r="J16" s="4317"/>
      <c r="K16" s="4317"/>
      <c r="L16" s="4317"/>
      <c r="M16" s="4317"/>
      <c r="N16" s="4317"/>
      <c r="O16" s="4317"/>
      <c r="P16" s="4297"/>
      <c r="Q16" s="4315" t="s">
        <v>1166</v>
      </c>
      <c r="R16" s="4316"/>
    </row>
    <row r="17" spans="1:18" ht="15" customHeight="1">
      <c r="B17" s="4359"/>
      <c r="C17" s="4360"/>
      <c r="D17" s="4300"/>
      <c r="E17" s="4301"/>
      <c r="F17" s="4298"/>
      <c r="G17" s="4307"/>
      <c r="H17" s="4307"/>
      <c r="I17" s="4307"/>
      <c r="J17" s="4307"/>
      <c r="K17" s="4307"/>
      <c r="L17" s="4307"/>
      <c r="M17" s="4307"/>
      <c r="N17" s="4307"/>
      <c r="O17" s="4307"/>
      <c r="P17" s="4299"/>
      <c r="Q17" s="4310"/>
      <c r="R17" s="4311"/>
    </row>
    <row r="18" spans="1:18" ht="15" customHeight="1">
      <c r="B18" s="4359"/>
      <c r="C18" s="4360"/>
      <c r="D18" s="4300"/>
      <c r="E18" s="4301"/>
      <c r="F18" s="4296" t="s">
        <v>507</v>
      </c>
      <c r="G18" s="4317"/>
      <c r="H18" s="4317"/>
      <c r="I18" s="4317"/>
      <c r="J18" s="4317"/>
      <c r="K18" s="4317"/>
      <c r="L18" s="4317"/>
      <c r="M18" s="4317"/>
      <c r="N18" s="4317"/>
      <c r="O18" s="4317"/>
      <c r="P18" s="4297"/>
      <c r="Q18" s="4315" t="s">
        <v>1166</v>
      </c>
      <c r="R18" s="4316"/>
    </row>
    <row r="19" spans="1:18" ht="15" customHeight="1">
      <c r="B19" s="4359"/>
      <c r="C19" s="4360"/>
      <c r="D19" s="4298"/>
      <c r="E19" s="4299"/>
      <c r="F19" s="4298"/>
      <c r="G19" s="4307"/>
      <c r="H19" s="4307"/>
      <c r="I19" s="4307"/>
      <c r="J19" s="4307"/>
      <c r="K19" s="4307"/>
      <c r="L19" s="4307"/>
      <c r="M19" s="4307"/>
      <c r="N19" s="4307"/>
      <c r="O19" s="4307"/>
      <c r="P19" s="4299"/>
      <c r="Q19" s="4310"/>
      <c r="R19" s="4311"/>
    </row>
    <row r="20" spans="1:18" ht="15" customHeight="1">
      <c r="B20" s="4359"/>
      <c r="C20" s="4360"/>
      <c r="D20" s="4318" t="s">
        <v>1539</v>
      </c>
      <c r="E20" s="4297"/>
      <c r="F20" s="4296" t="s">
        <v>560</v>
      </c>
      <c r="G20" s="4317"/>
      <c r="H20" s="4317"/>
      <c r="I20" s="4317"/>
      <c r="J20" s="4317"/>
      <c r="K20" s="4317"/>
      <c r="L20" s="4317"/>
      <c r="M20" s="4317"/>
      <c r="N20" s="4317"/>
      <c r="O20" s="4317"/>
      <c r="P20" s="4297"/>
      <c r="Q20" s="4315" t="s">
        <v>1166</v>
      </c>
      <c r="R20" s="4316"/>
    </row>
    <row r="21" spans="1:18" ht="15" customHeight="1">
      <c r="B21" s="4359"/>
      <c r="C21" s="4360"/>
      <c r="D21" s="4298"/>
      <c r="E21" s="4299"/>
      <c r="F21" s="4298"/>
      <c r="G21" s="4307"/>
      <c r="H21" s="4307"/>
      <c r="I21" s="4307"/>
      <c r="J21" s="4307"/>
      <c r="K21" s="4307"/>
      <c r="L21" s="4307"/>
      <c r="M21" s="4307"/>
      <c r="N21" s="4307"/>
      <c r="O21" s="4307"/>
      <c r="P21" s="4299"/>
      <c r="Q21" s="4310"/>
      <c r="R21" s="4311"/>
    </row>
    <row r="22" spans="1:18" ht="15" customHeight="1">
      <c r="B22" s="4359"/>
      <c r="C22" s="4360"/>
      <c r="D22" s="4296" t="s">
        <v>1540</v>
      </c>
      <c r="E22" s="4297"/>
      <c r="F22" s="4296" t="s">
        <v>535</v>
      </c>
      <c r="G22" s="4317"/>
      <c r="H22" s="4317"/>
      <c r="I22" s="4317"/>
      <c r="J22" s="4317"/>
      <c r="K22" s="4317"/>
      <c r="L22" s="4317"/>
      <c r="M22" s="4317"/>
      <c r="N22" s="4317"/>
      <c r="O22" s="4317"/>
      <c r="P22" s="4297"/>
      <c r="Q22" s="4315" t="s">
        <v>1166</v>
      </c>
      <c r="R22" s="4316"/>
    </row>
    <row r="23" spans="1:18" ht="15" customHeight="1">
      <c r="B23" s="4359"/>
      <c r="C23" s="4360"/>
      <c r="D23" s="4298"/>
      <c r="E23" s="4299"/>
      <c r="F23" s="4298"/>
      <c r="G23" s="4307"/>
      <c r="H23" s="4307"/>
      <c r="I23" s="4307"/>
      <c r="J23" s="4307"/>
      <c r="K23" s="4307"/>
      <c r="L23" s="4307"/>
      <c r="M23" s="4307"/>
      <c r="N23" s="4307"/>
      <c r="O23" s="4307"/>
      <c r="P23" s="4299"/>
      <c r="Q23" s="4310"/>
      <c r="R23" s="4311"/>
    </row>
    <row r="24" spans="1:18" ht="15" customHeight="1">
      <c r="B24" s="4359"/>
      <c r="C24" s="4360"/>
      <c r="D24" s="4296" t="s">
        <v>1541</v>
      </c>
      <c r="E24" s="4297"/>
      <c r="F24" s="4296" t="s">
        <v>428</v>
      </c>
      <c r="G24" s="4317"/>
      <c r="H24" s="4317"/>
      <c r="I24" s="4317"/>
      <c r="J24" s="4317"/>
      <c r="K24" s="4317"/>
      <c r="L24" s="4317"/>
      <c r="M24" s="4317"/>
      <c r="N24" s="4317"/>
      <c r="O24" s="4317"/>
      <c r="P24" s="4297"/>
      <c r="Q24" s="4312" t="s">
        <v>1166</v>
      </c>
      <c r="R24" s="4313"/>
    </row>
    <row r="25" spans="1:18" ht="15" customHeight="1">
      <c r="B25" s="4359"/>
      <c r="C25" s="4360"/>
      <c r="D25" s="4298"/>
      <c r="E25" s="4299"/>
      <c r="F25" s="4298"/>
      <c r="G25" s="4307"/>
      <c r="H25" s="4307"/>
      <c r="I25" s="4307"/>
      <c r="J25" s="4307"/>
      <c r="K25" s="4307"/>
      <c r="L25" s="4307"/>
      <c r="M25" s="4307"/>
      <c r="N25" s="4307"/>
      <c r="O25" s="4307"/>
      <c r="P25" s="4299"/>
      <c r="Q25" s="4310"/>
      <c r="R25" s="4311"/>
    </row>
    <row r="26" spans="1:18" ht="15" customHeight="1">
      <c r="B26" s="4359"/>
      <c r="C26" s="4360"/>
      <c r="D26" s="4296" t="s">
        <v>1542</v>
      </c>
      <c r="E26" s="4297"/>
      <c r="F26" s="4296" t="s">
        <v>443</v>
      </c>
      <c r="G26" s="4317"/>
      <c r="H26" s="4317"/>
      <c r="I26" s="4317"/>
      <c r="J26" s="4317"/>
      <c r="K26" s="4317"/>
      <c r="L26" s="4317"/>
      <c r="M26" s="4317"/>
      <c r="N26" s="4317"/>
      <c r="O26" s="4317"/>
      <c r="P26" s="4297"/>
      <c r="Q26" s="4312" t="s">
        <v>1166</v>
      </c>
      <c r="R26" s="4313"/>
    </row>
    <row r="27" spans="1:18" ht="15" customHeight="1">
      <c r="B27" s="4359"/>
      <c r="C27" s="4360"/>
      <c r="D27" s="4298"/>
      <c r="E27" s="4299"/>
      <c r="F27" s="4298"/>
      <c r="G27" s="4307"/>
      <c r="H27" s="4307"/>
      <c r="I27" s="4307"/>
      <c r="J27" s="4307"/>
      <c r="K27" s="4307"/>
      <c r="L27" s="4307"/>
      <c r="M27" s="4307"/>
      <c r="N27" s="4307"/>
      <c r="O27" s="4307"/>
      <c r="P27" s="4299"/>
      <c r="Q27" s="4314"/>
      <c r="R27" s="4313"/>
    </row>
    <row r="28" spans="1:18" ht="15" customHeight="1">
      <c r="B28" s="4359"/>
      <c r="C28" s="4360"/>
      <c r="D28" s="4296" t="s">
        <v>1543</v>
      </c>
      <c r="E28" s="4297"/>
      <c r="F28" s="4296" t="s">
        <v>1544</v>
      </c>
      <c r="G28" s="4317"/>
      <c r="H28" s="4317"/>
      <c r="I28" s="4317"/>
      <c r="J28" s="4317"/>
      <c r="K28" s="4317"/>
      <c r="L28" s="4317"/>
      <c r="M28" s="4317"/>
      <c r="N28" s="4317"/>
      <c r="O28" s="4317"/>
      <c r="P28" s="4297"/>
      <c r="Q28" s="4320" t="s">
        <v>1166</v>
      </c>
      <c r="R28" s="4321"/>
    </row>
    <row r="29" spans="1:18" ht="15" customHeight="1">
      <c r="B29" s="4359"/>
      <c r="C29" s="4360"/>
      <c r="D29" s="4300"/>
      <c r="E29" s="4301"/>
      <c r="F29" s="4345" t="s">
        <v>1545</v>
      </c>
      <c r="G29" s="4346"/>
      <c r="H29" s="4346"/>
      <c r="I29" s="4346"/>
      <c r="J29" s="4346"/>
      <c r="K29" s="4346"/>
      <c r="L29" s="4346"/>
      <c r="M29" s="4346"/>
      <c r="N29" s="4346"/>
      <c r="O29" s="4346"/>
      <c r="P29" s="4365"/>
      <c r="Q29" s="4320" t="s">
        <v>1166</v>
      </c>
      <c r="R29" s="4321"/>
    </row>
    <row r="30" spans="1:18" ht="15" customHeight="1">
      <c r="B30" s="4361"/>
      <c r="C30" s="4362"/>
      <c r="D30" s="4363"/>
      <c r="E30" s="4364"/>
      <c r="F30" s="4327" t="s">
        <v>1546</v>
      </c>
      <c r="G30" s="4328"/>
      <c r="H30" s="4328"/>
      <c r="I30" s="4328"/>
      <c r="J30" s="4328"/>
      <c r="K30" s="4328"/>
      <c r="L30" s="4328"/>
      <c r="M30" s="4328"/>
      <c r="N30" s="4328"/>
      <c r="O30" s="4328"/>
      <c r="P30" s="4329"/>
      <c r="Q30" s="4373" t="s">
        <v>1166</v>
      </c>
      <c r="R30" s="4374"/>
    </row>
    <row r="31" spans="1:18" ht="15" customHeight="1">
      <c r="A31" s="10"/>
      <c r="B31" s="4369" t="s">
        <v>1547</v>
      </c>
      <c r="C31" s="4370"/>
      <c r="D31" s="4337" t="s">
        <v>1535</v>
      </c>
      <c r="E31" s="4339"/>
      <c r="F31" s="4337" t="s">
        <v>746</v>
      </c>
      <c r="G31" s="4338"/>
      <c r="H31" s="4338"/>
      <c r="I31" s="4338"/>
      <c r="J31" s="4338"/>
      <c r="K31" s="4338"/>
      <c r="L31" s="4338"/>
      <c r="M31" s="4338"/>
      <c r="N31" s="4338"/>
      <c r="O31" s="4338"/>
      <c r="P31" s="4339"/>
      <c r="Q31" s="4375" t="s">
        <v>1167</v>
      </c>
      <c r="R31" s="4376"/>
    </row>
    <row r="32" spans="1:18" ht="15" customHeight="1">
      <c r="A32" s="10"/>
      <c r="B32" s="4359"/>
      <c r="C32" s="4360"/>
      <c r="D32" s="4298"/>
      <c r="E32" s="4299"/>
      <c r="F32" s="4298"/>
      <c r="G32" s="4307"/>
      <c r="H32" s="4307"/>
      <c r="I32" s="4307"/>
      <c r="J32" s="4307"/>
      <c r="K32" s="4307"/>
      <c r="L32" s="4307"/>
      <c r="M32" s="4307"/>
      <c r="N32" s="4307"/>
      <c r="O32" s="4307"/>
      <c r="P32" s="4299"/>
      <c r="Q32" s="4377"/>
      <c r="R32" s="4378"/>
    </row>
    <row r="33" spans="1:18" ht="15" customHeight="1">
      <c r="A33" s="10"/>
      <c r="B33" s="4359"/>
      <c r="C33" s="4360"/>
      <c r="D33" s="4296" t="s">
        <v>1536</v>
      </c>
      <c r="E33" s="4297"/>
      <c r="F33" s="4296" t="s">
        <v>1548</v>
      </c>
      <c r="G33" s="4317"/>
      <c r="H33" s="4317"/>
      <c r="I33" s="4317"/>
      <c r="J33" s="4317"/>
      <c r="K33" s="4317"/>
      <c r="L33" s="4317"/>
      <c r="M33" s="4317"/>
      <c r="N33" s="4317"/>
      <c r="O33" s="4317"/>
      <c r="P33" s="4317"/>
      <c r="Q33" s="4379" t="s">
        <v>1167</v>
      </c>
      <c r="R33" s="4380"/>
    </row>
    <row r="34" spans="1:18" ht="15" customHeight="1">
      <c r="A34" s="10"/>
      <c r="B34" s="4359"/>
      <c r="C34" s="4360"/>
      <c r="D34" s="4298"/>
      <c r="E34" s="4299"/>
      <c r="F34" s="4298"/>
      <c r="G34" s="4307"/>
      <c r="H34" s="4307"/>
      <c r="I34" s="4307"/>
      <c r="J34" s="4307"/>
      <c r="K34" s="4307"/>
      <c r="L34" s="4307"/>
      <c r="M34" s="4307"/>
      <c r="N34" s="4307"/>
      <c r="O34" s="4307"/>
      <c r="P34" s="4307"/>
      <c r="Q34" s="4351"/>
      <c r="R34" s="4352"/>
    </row>
    <row r="35" spans="1:18" ht="15" customHeight="1">
      <c r="A35" s="10"/>
      <c r="B35" s="4359"/>
      <c r="C35" s="4360"/>
      <c r="D35" s="4296" t="s">
        <v>1538</v>
      </c>
      <c r="E35" s="4297"/>
      <c r="F35" s="4296" t="s">
        <v>749</v>
      </c>
      <c r="G35" s="4317"/>
      <c r="H35" s="4317"/>
      <c r="I35" s="4317"/>
      <c r="J35" s="4317"/>
      <c r="K35" s="4317"/>
      <c r="L35" s="4317"/>
      <c r="M35" s="4317"/>
      <c r="N35" s="4317"/>
      <c r="O35" s="4317"/>
      <c r="P35" s="4317"/>
      <c r="Q35" s="4379" t="s">
        <v>1167</v>
      </c>
      <c r="R35" s="4380"/>
    </row>
    <row r="36" spans="1:18" ht="15" customHeight="1">
      <c r="A36" s="10"/>
      <c r="B36" s="4359"/>
      <c r="C36" s="4360"/>
      <c r="D36" s="4298"/>
      <c r="E36" s="4299"/>
      <c r="F36" s="4298"/>
      <c r="G36" s="4307"/>
      <c r="H36" s="4307"/>
      <c r="I36" s="4307"/>
      <c r="J36" s="4307"/>
      <c r="K36" s="4307"/>
      <c r="L36" s="4307"/>
      <c r="M36" s="4307"/>
      <c r="N36" s="4307"/>
      <c r="O36" s="4307"/>
      <c r="P36" s="4307"/>
      <c r="Q36" s="4351"/>
      <c r="R36" s="4352"/>
    </row>
    <row r="37" spans="1:18" ht="15" customHeight="1">
      <c r="A37" s="10"/>
      <c r="B37" s="4359"/>
      <c r="C37" s="4360"/>
      <c r="D37" s="4318" t="s">
        <v>1539</v>
      </c>
      <c r="E37" s="4297"/>
      <c r="F37" s="4296" t="s">
        <v>933</v>
      </c>
      <c r="G37" s="4317"/>
      <c r="H37" s="4317"/>
      <c r="I37" s="4317"/>
      <c r="J37" s="4317"/>
      <c r="K37" s="4317"/>
      <c r="L37" s="4317"/>
      <c r="M37" s="4317"/>
      <c r="N37" s="4317"/>
      <c r="O37" s="4317"/>
      <c r="P37" s="4317"/>
      <c r="Q37" s="4379" t="s">
        <v>1167</v>
      </c>
      <c r="R37" s="4380"/>
    </row>
    <row r="38" spans="1:18" ht="15" customHeight="1">
      <c r="A38" s="10"/>
      <c r="B38" s="4359"/>
      <c r="C38" s="4360"/>
      <c r="D38" s="4300"/>
      <c r="E38" s="4301"/>
      <c r="F38" s="4298"/>
      <c r="G38" s="4307"/>
      <c r="H38" s="4307"/>
      <c r="I38" s="4307"/>
      <c r="J38" s="4307"/>
      <c r="K38" s="4307"/>
      <c r="L38" s="4307"/>
      <c r="M38" s="4307"/>
      <c r="N38" s="4307"/>
      <c r="O38" s="4307"/>
      <c r="P38" s="4307"/>
      <c r="Q38" s="4351"/>
      <c r="R38" s="4352"/>
    </row>
    <row r="39" spans="1:18" ht="15" customHeight="1">
      <c r="A39" s="10"/>
      <c r="B39" s="4359"/>
      <c r="C39" s="4360"/>
      <c r="D39" s="4300"/>
      <c r="E39" s="4301"/>
      <c r="F39" s="4296" t="s">
        <v>584</v>
      </c>
      <c r="G39" s="4317"/>
      <c r="H39" s="4317"/>
      <c r="I39" s="4317"/>
      <c r="J39" s="4317"/>
      <c r="K39" s="4317"/>
      <c r="L39" s="4317"/>
      <c r="M39" s="4317"/>
      <c r="N39" s="4317"/>
      <c r="O39" s="4317"/>
      <c r="P39" s="4317"/>
      <c r="Q39" s="4347" t="s">
        <v>1167</v>
      </c>
      <c r="R39" s="4348"/>
    </row>
    <row r="40" spans="1:18" ht="15" customHeight="1">
      <c r="A40" s="10"/>
      <c r="B40" s="4359"/>
      <c r="C40" s="4360"/>
      <c r="D40" s="4298"/>
      <c r="E40" s="4299"/>
      <c r="F40" s="4298"/>
      <c r="G40" s="4307"/>
      <c r="H40" s="4307"/>
      <c r="I40" s="4307"/>
      <c r="J40" s="4307"/>
      <c r="K40" s="4307"/>
      <c r="L40" s="4307"/>
      <c r="M40" s="4307"/>
      <c r="N40" s="4307"/>
      <c r="O40" s="4307"/>
      <c r="P40" s="4307"/>
      <c r="Q40" s="4351"/>
      <c r="R40" s="4352"/>
    </row>
    <row r="41" spans="1:18" ht="15" customHeight="1">
      <c r="A41" s="10"/>
      <c r="B41" s="4359"/>
      <c r="C41" s="4360"/>
      <c r="D41" s="4296" t="s">
        <v>1549</v>
      </c>
      <c r="E41" s="4297"/>
      <c r="F41" s="4345" t="s">
        <v>761</v>
      </c>
      <c r="G41" s="4346"/>
      <c r="H41" s="4346"/>
      <c r="I41" s="4346"/>
      <c r="J41" s="4346"/>
      <c r="K41" s="4346"/>
      <c r="L41" s="4346"/>
      <c r="M41" s="4346"/>
      <c r="N41" s="4346"/>
      <c r="O41" s="4346"/>
      <c r="P41" s="4346"/>
      <c r="Q41" s="4351" t="s">
        <v>1167</v>
      </c>
      <c r="R41" s="4352"/>
    </row>
    <row r="42" spans="1:18" ht="15" customHeight="1">
      <c r="A42" s="10"/>
      <c r="B42" s="4359"/>
      <c r="C42" s="4360"/>
      <c r="D42" s="4300"/>
      <c r="E42" s="4301"/>
      <c r="F42" s="4345" t="s">
        <v>771</v>
      </c>
      <c r="G42" s="4346"/>
      <c r="H42" s="4346"/>
      <c r="I42" s="4346"/>
      <c r="J42" s="4346"/>
      <c r="K42" s="4346"/>
      <c r="L42" s="4346"/>
      <c r="M42" s="4346"/>
      <c r="N42" s="4346"/>
      <c r="O42" s="4346"/>
      <c r="P42" s="4346"/>
      <c r="Q42" s="4347" t="s">
        <v>1167</v>
      </c>
      <c r="R42" s="4348"/>
    </row>
    <row r="43" spans="1:18" ht="15" customHeight="1">
      <c r="A43" s="10"/>
      <c r="B43" s="4359"/>
      <c r="C43" s="4360"/>
      <c r="D43" s="4300"/>
      <c r="E43" s="4301"/>
      <c r="F43" s="4345" t="s">
        <v>772</v>
      </c>
      <c r="G43" s="4346"/>
      <c r="H43" s="4346"/>
      <c r="I43" s="4346"/>
      <c r="J43" s="4346"/>
      <c r="K43" s="4346"/>
      <c r="L43" s="4346"/>
      <c r="M43" s="4346"/>
      <c r="N43" s="4346"/>
      <c r="O43" s="4346"/>
      <c r="P43" s="4346"/>
      <c r="Q43" s="4349" t="s">
        <v>1167</v>
      </c>
      <c r="R43" s="4350"/>
    </row>
    <row r="44" spans="1:18" ht="15" customHeight="1">
      <c r="A44" s="10"/>
      <c r="B44" s="4359"/>
      <c r="C44" s="4360"/>
      <c r="D44" s="4300"/>
      <c r="E44" s="4301"/>
      <c r="F44" s="4345" t="s">
        <v>762</v>
      </c>
      <c r="G44" s="4346"/>
      <c r="H44" s="4346"/>
      <c r="I44" s="4346"/>
      <c r="J44" s="4346"/>
      <c r="K44" s="4346"/>
      <c r="L44" s="4346"/>
      <c r="M44" s="4346"/>
      <c r="N44" s="4346"/>
      <c r="O44" s="4346"/>
      <c r="P44" s="4346"/>
      <c r="Q44" s="4349" t="s">
        <v>1167</v>
      </c>
      <c r="R44" s="4350"/>
    </row>
    <row r="45" spans="1:18" ht="15" customHeight="1">
      <c r="A45" s="10"/>
      <c r="B45" s="4359"/>
      <c r="C45" s="4360"/>
      <c r="D45" s="4300"/>
      <c r="E45" s="4301"/>
      <c r="F45" s="4345" t="s">
        <v>763</v>
      </c>
      <c r="G45" s="4346"/>
      <c r="H45" s="4346"/>
      <c r="I45" s="4346"/>
      <c r="J45" s="4346"/>
      <c r="K45" s="4346"/>
      <c r="L45" s="4346"/>
      <c r="M45" s="4346"/>
      <c r="N45" s="4346"/>
      <c r="O45" s="4346"/>
      <c r="P45" s="4346"/>
      <c r="Q45" s="4351" t="s">
        <v>1167</v>
      </c>
      <c r="R45" s="4352"/>
    </row>
    <row r="46" spans="1:18" ht="15" customHeight="1">
      <c r="A46" s="10"/>
      <c r="B46" s="4359"/>
      <c r="C46" s="4360"/>
      <c r="D46" s="4298"/>
      <c r="E46" s="4299"/>
      <c r="F46" s="4296" t="s">
        <v>768</v>
      </c>
      <c r="G46" s="4317"/>
      <c r="H46" s="4317"/>
      <c r="I46" s="4317"/>
      <c r="J46" s="4317"/>
      <c r="K46" s="4317"/>
      <c r="L46" s="4317"/>
      <c r="M46" s="4317"/>
      <c r="N46" s="4317"/>
      <c r="O46" s="4317"/>
      <c r="P46" s="4317"/>
      <c r="Q46" s="4349" t="s">
        <v>1167</v>
      </c>
      <c r="R46" s="4350"/>
    </row>
    <row r="47" spans="1:18" ht="15" customHeight="1">
      <c r="A47" s="10"/>
      <c r="B47" s="4359"/>
      <c r="C47" s="4360"/>
      <c r="D47" s="4296" t="s">
        <v>1550</v>
      </c>
      <c r="E47" s="4297"/>
      <c r="F47" s="4296" t="s">
        <v>847</v>
      </c>
      <c r="G47" s="4317"/>
      <c r="H47" s="4317"/>
      <c r="I47" s="4317"/>
      <c r="J47" s="4317"/>
      <c r="K47" s="4317"/>
      <c r="L47" s="4317"/>
      <c r="M47" s="4317"/>
      <c r="N47" s="4317"/>
      <c r="O47" s="4317"/>
      <c r="P47" s="4317"/>
      <c r="Q47" s="4379" t="s">
        <v>1167</v>
      </c>
      <c r="R47" s="4380"/>
    </row>
    <row r="48" spans="1:18" ht="15" customHeight="1">
      <c r="A48" s="10"/>
      <c r="B48" s="4359"/>
      <c r="C48" s="4360"/>
      <c r="D48" s="4300"/>
      <c r="E48" s="4301"/>
      <c r="F48" s="4298"/>
      <c r="G48" s="4307"/>
      <c r="H48" s="4307"/>
      <c r="I48" s="4307"/>
      <c r="J48" s="4307"/>
      <c r="K48" s="4307"/>
      <c r="L48" s="4307"/>
      <c r="M48" s="4307"/>
      <c r="N48" s="4307"/>
      <c r="O48" s="4307"/>
      <c r="P48" s="4307"/>
      <c r="Q48" s="4351"/>
      <c r="R48" s="4352"/>
    </row>
    <row r="49" spans="1:18" ht="15" customHeight="1">
      <c r="A49" s="10"/>
      <c r="B49" s="4359"/>
      <c r="C49" s="4360"/>
      <c r="D49" s="4300"/>
      <c r="E49" s="4301"/>
      <c r="F49" s="4296" t="s">
        <v>1551</v>
      </c>
      <c r="G49" s="4317"/>
      <c r="H49" s="4317"/>
      <c r="I49" s="4317"/>
      <c r="J49" s="4317"/>
      <c r="K49" s="4317"/>
      <c r="L49" s="4317"/>
      <c r="M49" s="4317"/>
      <c r="N49" s="4317"/>
      <c r="O49" s="4317"/>
      <c r="P49" s="4317"/>
      <c r="Q49" s="4379" t="s">
        <v>1167</v>
      </c>
      <c r="R49" s="4380"/>
    </row>
    <row r="50" spans="1:18" ht="15" customHeight="1">
      <c r="A50" s="10"/>
      <c r="B50" s="4359"/>
      <c r="C50" s="4360"/>
      <c r="D50" s="4298"/>
      <c r="E50" s="4299"/>
      <c r="F50" s="4298"/>
      <c r="G50" s="4307"/>
      <c r="H50" s="4307"/>
      <c r="I50" s="4307"/>
      <c r="J50" s="4307"/>
      <c r="K50" s="4307"/>
      <c r="L50" s="4307"/>
      <c r="M50" s="4307"/>
      <c r="N50" s="4307"/>
      <c r="O50" s="4307"/>
      <c r="P50" s="4307"/>
      <c r="Q50" s="4351"/>
      <c r="R50" s="4352"/>
    </row>
    <row r="51" spans="1:18" ht="15" customHeight="1">
      <c r="A51" s="10"/>
      <c r="B51" s="4359"/>
      <c r="C51" s="4360"/>
      <c r="D51" s="4296" t="s">
        <v>1552</v>
      </c>
      <c r="E51" s="4297"/>
      <c r="F51" s="4322" t="s">
        <v>659</v>
      </c>
      <c r="G51" s="4317"/>
      <c r="H51" s="4317"/>
      <c r="I51" s="4317"/>
      <c r="J51" s="4317"/>
      <c r="K51" s="4317"/>
      <c r="L51" s="4317"/>
      <c r="M51" s="4317"/>
      <c r="N51" s="4317"/>
      <c r="O51" s="4317"/>
      <c r="P51" s="4317"/>
      <c r="Q51" s="4379" t="s">
        <v>1167</v>
      </c>
      <c r="R51" s="4380"/>
    </row>
    <row r="52" spans="1:18" ht="15" customHeight="1">
      <c r="A52" s="10"/>
      <c r="B52" s="4359"/>
      <c r="C52" s="4360"/>
      <c r="D52" s="4300"/>
      <c r="E52" s="4301"/>
      <c r="F52" s="4298"/>
      <c r="G52" s="4307"/>
      <c r="H52" s="4307"/>
      <c r="I52" s="4307"/>
      <c r="J52" s="4307"/>
      <c r="K52" s="4307"/>
      <c r="L52" s="4307"/>
      <c r="M52" s="4307"/>
      <c r="N52" s="4307"/>
      <c r="O52" s="4307"/>
      <c r="P52" s="4307"/>
      <c r="Q52" s="4351"/>
      <c r="R52" s="4352"/>
    </row>
    <row r="53" spans="1:18" ht="15" customHeight="1">
      <c r="A53" s="10"/>
      <c r="B53" s="4359"/>
      <c r="C53" s="4360"/>
      <c r="D53" s="4300"/>
      <c r="E53" s="4301"/>
      <c r="F53" s="4296" t="s">
        <v>661</v>
      </c>
      <c r="G53" s="4317"/>
      <c r="H53" s="4317"/>
      <c r="I53" s="4317"/>
      <c r="J53" s="4317"/>
      <c r="K53" s="4317"/>
      <c r="L53" s="4317"/>
      <c r="M53" s="4317"/>
      <c r="N53" s="4317"/>
      <c r="O53" s="4317"/>
      <c r="P53" s="4317"/>
      <c r="Q53" s="4347" t="s">
        <v>1167</v>
      </c>
      <c r="R53" s="4348"/>
    </row>
    <row r="54" spans="1:18" ht="15" customHeight="1">
      <c r="A54" s="10"/>
      <c r="B54" s="4359"/>
      <c r="C54" s="4360"/>
      <c r="D54" s="4300"/>
      <c r="E54" s="4301"/>
      <c r="F54" s="4298"/>
      <c r="G54" s="4307"/>
      <c r="H54" s="4307"/>
      <c r="I54" s="4307"/>
      <c r="J54" s="4307"/>
      <c r="K54" s="4307"/>
      <c r="L54" s="4307"/>
      <c r="M54" s="4307"/>
      <c r="N54" s="4307"/>
      <c r="O54" s="4307"/>
      <c r="P54" s="4307"/>
      <c r="Q54" s="4347"/>
      <c r="R54" s="4348"/>
    </row>
    <row r="55" spans="1:18" ht="15" customHeight="1">
      <c r="A55" s="10"/>
      <c r="B55" s="4359"/>
      <c r="C55" s="4360"/>
      <c r="D55" s="4300"/>
      <c r="E55" s="4301"/>
      <c r="F55" s="4296" t="s">
        <v>1553</v>
      </c>
      <c r="G55" s="4317"/>
      <c r="H55" s="4317"/>
      <c r="I55" s="4317"/>
      <c r="J55" s="4317"/>
      <c r="K55" s="4317"/>
      <c r="L55" s="4317"/>
      <c r="M55" s="4317"/>
      <c r="N55" s="4317"/>
      <c r="O55" s="4317"/>
      <c r="P55" s="4317"/>
      <c r="Q55" s="4379" t="s">
        <v>1167</v>
      </c>
      <c r="R55" s="4380"/>
    </row>
    <row r="56" spans="1:18" ht="15" customHeight="1">
      <c r="A56" s="10"/>
      <c r="B56" s="4359"/>
      <c r="C56" s="4360"/>
      <c r="D56" s="4298"/>
      <c r="E56" s="4299"/>
      <c r="F56" s="4298"/>
      <c r="G56" s="4307"/>
      <c r="H56" s="4307"/>
      <c r="I56" s="4307"/>
      <c r="J56" s="4307"/>
      <c r="K56" s="4307"/>
      <c r="L56" s="4307"/>
      <c r="M56" s="4307"/>
      <c r="N56" s="4307"/>
      <c r="O56" s="4307"/>
      <c r="P56" s="4307"/>
      <c r="Q56" s="4351"/>
      <c r="R56" s="4352"/>
    </row>
    <row r="57" spans="1:18" ht="15" customHeight="1">
      <c r="A57" s="10"/>
      <c r="B57" s="4359"/>
      <c r="C57" s="4360"/>
      <c r="D57" s="4296" t="s">
        <v>1554</v>
      </c>
      <c r="E57" s="4297"/>
      <c r="F57" s="4356" t="s">
        <v>704</v>
      </c>
      <c r="G57" s="4346"/>
      <c r="H57" s="4346"/>
      <c r="I57" s="4346"/>
      <c r="J57" s="4346"/>
      <c r="K57" s="4346"/>
      <c r="L57" s="4346"/>
      <c r="M57" s="4346"/>
      <c r="N57" s="4346"/>
      <c r="O57" s="4346"/>
      <c r="P57" s="4346"/>
      <c r="Q57" s="4349" t="s">
        <v>1167</v>
      </c>
      <c r="R57" s="4350"/>
    </row>
    <row r="58" spans="1:18" ht="15" customHeight="1">
      <c r="A58" s="10"/>
      <c r="B58" s="4359"/>
      <c r="C58" s="4360"/>
      <c r="D58" s="4356" t="s">
        <v>1555</v>
      </c>
      <c r="E58" s="4365"/>
      <c r="F58" s="4345" t="s">
        <v>656</v>
      </c>
      <c r="G58" s="4346"/>
      <c r="H58" s="4346"/>
      <c r="I58" s="4346"/>
      <c r="J58" s="4346"/>
      <c r="K58" s="4346"/>
      <c r="L58" s="4346"/>
      <c r="M58" s="4346"/>
      <c r="N58" s="4346"/>
      <c r="O58" s="4346"/>
      <c r="P58" s="4346"/>
      <c r="Q58" s="4349" t="s">
        <v>1167</v>
      </c>
      <c r="R58" s="4350"/>
    </row>
    <row r="59" spans="1:18" ht="15" customHeight="1">
      <c r="A59" s="10"/>
      <c r="B59" s="4359"/>
      <c r="C59" s="4360"/>
      <c r="D59" s="4366" t="s">
        <v>1541</v>
      </c>
      <c r="E59" s="4297"/>
      <c r="F59" s="4366" t="s">
        <v>1556</v>
      </c>
      <c r="G59" s="4317"/>
      <c r="H59" s="4317"/>
      <c r="I59" s="4317"/>
      <c r="J59" s="4317"/>
      <c r="K59" s="4317"/>
      <c r="L59" s="4317"/>
      <c r="M59" s="4317"/>
      <c r="N59" s="4317"/>
      <c r="O59" s="4317"/>
      <c r="P59" s="4317"/>
      <c r="Q59" s="4347" t="s">
        <v>1167</v>
      </c>
      <c r="R59" s="4348"/>
    </row>
    <row r="60" spans="1:18" ht="15" customHeight="1">
      <c r="A60" s="10"/>
      <c r="B60" s="4359"/>
      <c r="C60" s="4360"/>
      <c r="D60" s="4298"/>
      <c r="E60" s="4299"/>
      <c r="F60" s="4298"/>
      <c r="G60" s="4307"/>
      <c r="H60" s="4307"/>
      <c r="I60" s="4307"/>
      <c r="J60" s="4307"/>
      <c r="K60" s="4307"/>
      <c r="L60" s="4307"/>
      <c r="M60" s="4307"/>
      <c r="N60" s="4307"/>
      <c r="O60" s="4307"/>
      <c r="P60" s="4307"/>
      <c r="Q60" s="4351"/>
      <c r="R60" s="4352"/>
    </row>
    <row r="61" spans="1:18" ht="15" customHeight="1">
      <c r="A61" s="10"/>
      <c r="B61" s="4359"/>
      <c r="C61" s="4360"/>
      <c r="D61" s="4296" t="s">
        <v>1557</v>
      </c>
      <c r="E61" s="4297"/>
      <c r="F61" s="4296" t="s">
        <v>605</v>
      </c>
      <c r="G61" s="4317"/>
      <c r="H61" s="4317"/>
      <c r="I61" s="4317"/>
      <c r="J61" s="4317"/>
      <c r="K61" s="4317"/>
      <c r="L61" s="4317"/>
      <c r="M61" s="4317"/>
      <c r="N61" s="4317"/>
      <c r="O61" s="4317"/>
      <c r="P61" s="4297"/>
      <c r="Q61" s="4381" t="s">
        <v>1167</v>
      </c>
      <c r="R61" s="4382"/>
    </row>
    <row r="62" spans="1:18" ht="15" customHeight="1">
      <c r="A62" s="10"/>
      <c r="B62" s="4359"/>
      <c r="C62" s="4360"/>
      <c r="D62" s="4300"/>
      <c r="E62" s="4301"/>
      <c r="F62" s="4298"/>
      <c r="G62" s="4307"/>
      <c r="H62" s="4307"/>
      <c r="I62" s="4307"/>
      <c r="J62" s="4307"/>
      <c r="K62" s="4307"/>
      <c r="L62" s="4307"/>
      <c r="M62" s="4307"/>
      <c r="N62" s="4307"/>
      <c r="O62" s="4307"/>
      <c r="P62" s="4299"/>
      <c r="Q62" s="4381"/>
      <c r="R62" s="4382"/>
    </row>
    <row r="63" spans="1:18" ht="15" customHeight="1">
      <c r="A63" s="10"/>
      <c r="B63" s="4359"/>
      <c r="C63" s="4360"/>
      <c r="D63" s="4300"/>
      <c r="E63" s="4301"/>
      <c r="F63" s="4296" t="s">
        <v>607</v>
      </c>
      <c r="G63" s="4317"/>
      <c r="H63" s="4317"/>
      <c r="I63" s="4317"/>
      <c r="J63" s="4317"/>
      <c r="K63" s="4317"/>
      <c r="L63" s="4317"/>
      <c r="M63" s="4317"/>
      <c r="N63" s="4317"/>
      <c r="O63" s="4317"/>
      <c r="P63" s="4317"/>
      <c r="Q63" s="4379" t="s">
        <v>1167</v>
      </c>
      <c r="R63" s="4380"/>
    </row>
    <row r="64" spans="1:18" ht="15" customHeight="1">
      <c r="A64" s="10"/>
      <c r="B64" s="4359"/>
      <c r="C64" s="4360"/>
      <c r="D64" s="4298"/>
      <c r="E64" s="4299"/>
      <c r="F64" s="4298"/>
      <c r="G64" s="4307"/>
      <c r="H64" s="4307"/>
      <c r="I64" s="4307"/>
      <c r="J64" s="4307"/>
      <c r="K64" s="4307"/>
      <c r="L64" s="4307"/>
      <c r="M64" s="4307"/>
      <c r="N64" s="4307"/>
      <c r="O64" s="4307"/>
      <c r="P64" s="4307"/>
      <c r="Q64" s="4351"/>
      <c r="R64" s="4352"/>
    </row>
    <row r="65" spans="1:18" ht="15" customHeight="1">
      <c r="A65" s="10"/>
      <c r="B65" s="4359"/>
      <c r="C65" s="4360"/>
      <c r="D65" s="4366" t="s">
        <v>1558</v>
      </c>
      <c r="E65" s="4297"/>
      <c r="F65" s="4353" t="s">
        <v>1559</v>
      </c>
      <c r="G65" s="4317"/>
      <c r="H65" s="4317"/>
      <c r="I65" s="4317"/>
      <c r="J65" s="4317"/>
      <c r="K65" s="4317"/>
      <c r="L65" s="4317"/>
      <c r="M65" s="4317"/>
      <c r="N65" s="4317"/>
      <c r="O65" s="4317"/>
      <c r="P65" s="4317"/>
      <c r="Q65" s="4379" t="s">
        <v>1167</v>
      </c>
      <c r="R65" s="4380"/>
    </row>
    <row r="66" spans="1:18" ht="15" customHeight="1">
      <c r="A66" s="10"/>
      <c r="B66" s="4359"/>
      <c r="C66" s="4360"/>
      <c r="D66" s="4300"/>
      <c r="E66" s="4301"/>
      <c r="F66" s="4300"/>
      <c r="G66" s="4354"/>
      <c r="H66" s="4354"/>
      <c r="I66" s="4354"/>
      <c r="J66" s="4354"/>
      <c r="K66" s="4354"/>
      <c r="L66" s="4354"/>
      <c r="M66" s="4354"/>
      <c r="N66" s="4354"/>
      <c r="O66" s="4354"/>
      <c r="P66" s="4355"/>
      <c r="Q66" s="4347"/>
      <c r="R66" s="4348"/>
    </row>
    <row r="67" spans="1:18" ht="15" customHeight="1">
      <c r="A67" s="10"/>
      <c r="B67" s="4359"/>
      <c r="C67" s="4360"/>
      <c r="D67" s="4300"/>
      <c r="E67" s="4301"/>
      <c r="F67" s="4300"/>
      <c r="G67" s="4354"/>
      <c r="H67" s="4354"/>
      <c r="I67" s="4354"/>
      <c r="J67" s="4354"/>
      <c r="K67" s="4354"/>
      <c r="L67" s="4354"/>
      <c r="M67" s="4354"/>
      <c r="N67" s="4354"/>
      <c r="O67" s="4354"/>
      <c r="P67" s="4355"/>
      <c r="Q67" s="4347"/>
      <c r="R67" s="4348"/>
    </row>
    <row r="68" spans="1:18" ht="15" customHeight="1">
      <c r="A68" s="10"/>
      <c r="B68" s="4359"/>
      <c r="C68" s="4360"/>
      <c r="D68" s="4367"/>
      <c r="E68" s="4368"/>
      <c r="F68" s="4298"/>
      <c r="G68" s="4307"/>
      <c r="H68" s="4307"/>
      <c r="I68" s="4307"/>
      <c r="J68" s="4307"/>
      <c r="K68" s="4307"/>
      <c r="L68" s="4307"/>
      <c r="M68" s="4307"/>
      <c r="N68" s="4307"/>
      <c r="O68" s="4307"/>
      <c r="P68" s="4307"/>
      <c r="Q68" s="4351"/>
      <c r="R68" s="4352"/>
    </row>
    <row r="69" spans="1:18" ht="15" customHeight="1">
      <c r="A69" s="10"/>
      <c r="B69" s="4359"/>
      <c r="C69" s="4360"/>
      <c r="D69" s="4371" t="s">
        <v>1543</v>
      </c>
      <c r="E69" s="4301"/>
      <c r="F69" s="4356" t="s">
        <v>878</v>
      </c>
      <c r="G69" s="4346"/>
      <c r="H69" s="4346"/>
      <c r="I69" s="4346"/>
      <c r="J69" s="4346"/>
      <c r="K69" s="4346"/>
      <c r="L69" s="4346"/>
      <c r="M69" s="4346"/>
      <c r="N69" s="4346"/>
      <c r="O69" s="4346"/>
      <c r="P69" s="4346"/>
      <c r="Q69" s="4351" t="s">
        <v>1167</v>
      </c>
      <c r="R69" s="4352"/>
    </row>
    <row r="70" spans="1:18" ht="15" customHeight="1">
      <c r="A70" s="10"/>
      <c r="B70" s="4361"/>
      <c r="C70" s="4362"/>
      <c r="D70" s="4363"/>
      <c r="E70" s="4364"/>
      <c r="F70" s="4340" t="s">
        <v>652</v>
      </c>
      <c r="G70" s="4328"/>
      <c r="H70" s="4328"/>
      <c r="I70" s="4328"/>
      <c r="J70" s="4328"/>
      <c r="K70" s="4328"/>
      <c r="L70" s="4328"/>
      <c r="M70" s="4328"/>
      <c r="N70" s="4328"/>
      <c r="O70" s="4328"/>
      <c r="P70" s="4329"/>
      <c r="Q70" s="4341" t="s">
        <v>1167</v>
      </c>
      <c r="R70" s="4342"/>
    </row>
    <row r="71" spans="1:18" ht="15" customHeight="1">
      <c r="A71" s="10"/>
      <c r="B71" s="4369" t="s">
        <v>1560</v>
      </c>
      <c r="C71" s="4370"/>
      <c r="D71" s="4337" t="s">
        <v>1535</v>
      </c>
      <c r="E71" s="4339"/>
      <c r="F71" s="4337" t="s">
        <v>1008</v>
      </c>
      <c r="G71" s="4338"/>
      <c r="H71" s="4338"/>
      <c r="I71" s="4338"/>
      <c r="J71" s="4338"/>
      <c r="K71" s="4338"/>
      <c r="L71" s="4338"/>
      <c r="M71" s="4338"/>
      <c r="N71" s="4338"/>
      <c r="O71" s="4338"/>
      <c r="P71" s="4339"/>
      <c r="Q71" s="4343" t="s">
        <v>1168</v>
      </c>
      <c r="R71" s="4344"/>
    </row>
    <row r="72" spans="1:18" ht="15" customHeight="1">
      <c r="A72" s="10"/>
      <c r="B72" s="4359"/>
      <c r="C72" s="4360"/>
      <c r="D72" s="4298"/>
      <c r="E72" s="4299"/>
      <c r="F72" s="4298"/>
      <c r="G72" s="4307"/>
      <c r="H72" s="4307"/>
      <c r="I72" s="4307"/>
      <c r="J72" s="4307"/>
      <c r="K72" s="4307"/>
      <c r="L72" s="4307"/>
      <c r="M72" s="4307"/>
      <c r="N72" s="4307"/>
      <c r="O72" s="4307"/>
      <c r="P72" s="4299"/>
      <c r="Q72" s="4334"/>
      <c r="R72" s="4335"/>
    </row>
    <row r="73" spans="1:18" ht="15" customHeight="1">
      <c r="A73" s="10"/>
      <c r="B73" s="4359"/>
      <c r="C73" s="4360"/>
      <c r="D73" s="4296" t="s">
        <v>1536</v>
      </c>
      <c r="E73" s="4297"/>
      <c r="F73" s="4319" t="s">
        <v>1561</v>
      </c>
      <c r="G73" s="4317"/>
      <c r="H73" s="4317"/>
      <c r="I73" s="4317"/>
      <c r="J73" s="4317"/>
      <c r="K73" s="4317"/>
      <c r="L73" s="4317"/>
      <c r="M73" s="4317"/>
      <c r="N73" s="4317"/>
      <c r="O73" s="4317"/>
      <c r="P73" s="4297"/>
      <c r="Q73" s="4332" t="s">
        <v>1168</v>
      </c>
      <c r="R73" s="4333"/>
    </row>
    <row r="74" spans="1:18" ht="15" customHeight="1">
      <c r="A74" s="10"/>
      <c r="B74" s="4359"/>
      <c r="C74" s="4360"/>
      <c r="D74" s="4298"/>
      <c r="E74" s="4299"/>
      <c r="F74" s="4298"/>
      <c r="G74" s="4307"/>
      <c r="H74" s="4307"/>
      <c r="I74" s="4307"/>
      <c r="J74" s="4307"/>
      <c r="K74" s="4307"/>
      <c r="L74" s="4307"/>
      <c r="M74" s="4307"/>
      <c r="N74" s="4307"/>
      <c r="O74" s="4307"/>
      <c r="P74" s="4299"/>
      <c r="Q74" s="4334"/>
      <c r="R74" s="4335"/>
    </row>
    <row r="75" spans="1:18" ht="15" customHeight="1">
      <c r="A75" s="10"/>
      <c r="B75" s="4359"/>
      <c r="C75" s="4360"/>
      <c r="D75" s="4296" t="s">
        <v>1538</v>
      </c>
      <c r="E75" s="4297"/>
      <c r="F75" s="4296" t="s">
        <v>1010</v>
      </c>
      <c r="G75" s="4317"/>
      <c r="H75" s="4317"/>
      <c r="I75" s="4317"/>
      <c r="J75" s="4317"/>
      <c r="K75" s="4317"/>
      <c r="L75" s="4317"/>
      <c r="M75" s="4317"/>
      <c r="N75" s="4317"/>
      <c r="O75" s="4317"/>
      <c r="P75" s="4297"/>
      <c r="Q75" s="4332" t="s">
        <v>1168</v>
      </c>
      <c r="R75" s="4333"/>
    </row>
    <row r="76" spans="1:18" ht="15" customHeight="1">
      <c r="A76" s="10"/>
      <c r="B76" s="4359"/>
      <c r="C76" s="4360"/>
      <c r="D76" s="4298"/>
      <c r="E76" s="4299"/>
      <c r="F76" s="4298"/>
      <c r="G76" s="4307"/>
      <c r="H76" s="4307"/>
      <c r="I76" s="4307"/>
      <c r="J76" s="4307"/>
      <c r="K76" s="4307"/>
      <c r="L76" s="4307"/>
      <c r="M76" s="4307"/>
      <c r="N76" s="4307"/>
      <c r="O76" s="4307"/>
      <c r="P76" s="4299"/>
      <c r="Q76" s="4334"/>
      <c r="R76" s="4335"/>
    </row>
    <row r="77" spans="1:18" ht="15" customHeight="1">
      <c r="A77" s="10"/>
      <c r="B77" s="4359"/>
      <c r="C77" s="4360"/>
      <c r="D77" s="4296" t="s">
        <v>1539</v>
      </c>
      <c r="E77" s="4297"/>
      <c r="F77" s="4296" t="s">
        <v>1098</v>
      </c>
      <c r="G77" s="4317"/>
      <c r="H77" s="4317"/>
      <c r="I77" s="4317"/>
      <c r="J77" s="4317"/>
      <c r="K77" s="4317"/>
      <c r="L77" s="4317"/>
      <c r="M77" s="4317"/>
      <c r="N77" s="4317"/>
      <c r="O77" s="4317"/>
      <c r="P77" s="4297"/>
      <c r="Q77" s="4332" t="s">
        <v>1168</v>
      </c>
      <c r="R77" s="4333"/>
    </row>
    <row r="78" spans="1:18" ht="15" customHeight="1">
      <c r="A78" s="10"/>
      <c r="B78" s="4359"/>
      <c r="C78" s="4360"/>
      <c r="D78" s="4298"/>
      <c r="E78" s="4299"/>
      <c r="F78" s="4298"/>
      <c r="G78" s="4307"/>
      <c r="H78" s="4307"/>
      <c r="I78" s="4307"/>
      <c r="J78" s="4307"/>
      <c r="K78" s="4307"/>
      <c r="L78" s="4307"/>
      <c r="M78" s="4307"/>
      <c r="N78" s="4307"/>
      <c r="O78" s="4307"/>
      <c r="P78" s="4299"/>
      <c r="Q78" s="4334"/>
      <c r="R78" s="4335"/>
    </row>
    <row r="79" spans="1:18" ht="15" customHeight="1">
      <c r="A79" s="10"/>
      <c r="B79" s="4359"/>
      <c r="C79" s="4360"/>
      <c r="D79" s="4296" t="s">
        <v>1540</v>
      </c>
      <c r="E79" s="4297"/>
      <c r="F79" s="4296" t="s">
        <v>1027</v>
      </c>
      <c r="G79" s="4317"/>
      <c r="H79" s="4317"/>
      <c r="I79" s="4317"/>
      <c r="J79" s="4317"/>
      <c r="K79" s="4317"/>
      <c r="L79" s="4317"/>
      <c r="M79" s="4317"/>
      <c r="N79" s="4317"/>
      <c r="O79" s="4317"/>
      <c r="P79" s="4297"/>
      <c r="Q79" s="4332" t="s">
        <v>1168</v>
      </c>
      <c r="R79" s="4333"/>
    </row>
    <row r="80" spans="1:18" ht="15" customHeight="1">
      <c r="A80" s="10"/>
      <c r="B80" s="4359"/>
      <c r="C80" s="4360"/>
      <c r="D80" s="4298"/>
      <c r="E80" s="4299"/>
      <c r="F80" s="4298"/>
      <c r="G80" s="4307"/>
      <c r="H80" s="4307"/>
      <c r="I80" s="4307"/>
      <c r="J80" s="4307"/>
      <c r="K80" s="4307"/>
      <c r="L80" s="4307"/>
      <c r="M80" s="4307"/>
      <c r="N80" s="4307"/>
      <c r="O80" s="4307"/>
      <c r="P80" s="4299"/>
      <c r="Q80" s="4334"/>
      <c r="R80" s="4335"/>
    </row>
    <row r="81" spans="1:18" ht="15" customHeight="1">
      <c r="A81" s="10"/>
      <c r="B81" s="4359"/>
      <c r="C81" s="4360"/>
      <c r="D81" s="4296" t="s">
        <v>1550</v>
      </c>
      <c r="E81" s="4297"/>
      <c r="F81" s="4296" t="s">
        <v>1069</v>
      </c>
      <c r="G81" s="4317"/>
      <c r="H81" s="4317"/>
      <c r="I81" s="4317"/>
      <c r="J81" s="4317"/>
      <c r="K81" s="4317"/>
      <c r="L81" s="4317"/>
      <c r="M81" s="4317"/>
      <c r="N81" s="4317"/>
      <c r="O81" s="4317"/>
      <c r="P81" s="4297"/>
      <c r="Q81" s="4332" t="s">
        <v>1168</v>
      </c>
      <c r="R81" s="4333"/>
    </row>
    <row r="82" spans="1:18" ht="15" customHeight="1">
      <c r="A82" s="10"/>
      <c r="B82" s="4359"/>
      <c r="C82" s="4360"/>
      <c r="D82" s="4300"/>
      <c r="E82" s="4301"/>
      <c r="F82" s="4298"/>
      <c r="G82" s="4307"/>
      <c r="H82" s="4307"/>
      <c r="I82" s="4307"/>
      <c r="J82" s="4307"/>
      <c r="K82" s="4307"/>
      <c r="L82" s="4307"/>
      <c r="M82" s="4307"/>
      <c r="N82" s="4307"/>
      <c r="O82" s="4307"/>
      <c r="P82" s="4299"/>
      <c r="Q82" s="4334"/>
      <c r="R82" s="4335"/>
    </row>
    <row r="83" spans="1:18" ht="15" customHeight="1">
      <c r="A83" s="10"/>
      <c r="B83" s="4359"/>
      <c r="C83" s="4360"/>
      <c r="D83" s="4296" t="s">
        <v>1541</v>
      </c>
      <c r="E83" s="4297"/>
      <c r="F83" s="4296" t="s">
        <v>977</v>
      </c>
      <c r="G83" s="4317"/>
      <c r="H83" s="4317"/>
      <c r="I83" s="4317"/>
      <c r="J83" s="4317"/>
      <c r="K83" s="4317"/>
      <c r="L83" s="4317"/>
      <c r="M83" s="4317"/>
      <c r="N83" s="4317"/>
      <c r="O83" s="4317"/>
      <c r="P83" s="4297"/>
      <c r="Q83" s="4332" t="s">
        <v>1168</v>
      </c>
      <c r="R83" s="4333"/>
    </row>
    <row r="84" spans="1:18" ht="15" customHeight="1">
      <c r="A84" s="10"/>
      <c r="B84" s="4359"/>
      <c r="C84" s="4360"/>
      <c r="D84" s="4300"/>
      <c r="E84" s="4301"/>
      <c r="F84" s="4298"/>
      <c r="G84" s="4307"/>
      <c r="H84" s="4307"/>
      <c r="I84" s="4307"/>
      <c r="J84" s="4307"/>
      <c r="K84" s="4307"/>
      <c r="L84" s="4307"/>
      <c r="M84" s="4307"/>
      <c r="N84" s="4307"/>
      <c r="O84" s="4307"/>
      <c r="P84" s="4299"/>
      <c r="Q84" s="4334"/>
      <c r="R84" s="4335"/>
    </row>
    <row r="85" spans="1:18" ht="15" customHeight="1">
      <c r="A85" s="10"/>
      <c r="B85" s="4359"/>
      <c r="C85" s="4360"/>
      <c r="D85" s="4300"/>
      <c r="E85" s="4301"/>
      <c r="F85" s="4296" t="s">
        <v>983</v>
      </c>
      <c r="G85" s="4317"/>
      <c r="H85" s="4317"/>
      <c r="I85" s="4317"/>
      <c r="J85" s="4317"/>
      <c r="K85" s="4317"/>
      <c r="L85" s="4317"/>
      <c r="M85" s="4317"/>
      <c r="N85" s="4317"/>
      <c r="O85" s="4317"/>
      <c r="P85" s="4297"/>
      <c r="Q85" s="4332" t="s">
        <v>1168</v>
      </c>
      <c r="R85" s="4333"/>
    </row>
    <row r="86" spans="1:18" ht="15" customHeight="1">
      <c r="A86" s="10"/>
      <c r="B86" s="4359"/>
      <c r="C86" s="4360"/>
      <c r="D86" s="4298"/>
      <c r="E86" s="4299"/>
      <c r="F86" s="4298"/>
      <c r="G86" s="4307"/>
      <c r="H86" s="4307"/>
      <c r="I86" s="4307"/>
      <c r="J86" s="4307"/>
      <c r="K86" s="4307"/>
      <c r="L86" s="4307"/>
      <c r="M86" s="4307"/>
      <c r="N86" s="4307"/>
      <c r="O86" s="4307"/>
      <c r="P86" s="4299"/>
      <c r="Q86" s="4334"/>
      <c r="R86" s="4335"/>
    </row>
    <row r="87" spans="1:18" ht="15" customHeight="1">
      <c r="A87" s="10"/>
      <c r="B87" s="4359"/>
      <c r="C87" s="4360"/>
      <c r="D87" s="4296" t="s">
        <v>1562</v>
      </c>
      <c r="E87" s="4297"/>
      <c r="F87" s="4336" t="s">
        <v>1563</v>
      </c>
      <c r="G87" s="4317"/>
      <c r="H87" s="4317"/>
      <c r="I87" s="4317"/>
      <c r="J87" s="4317"/>
      <c r="K87" s="4317"/>
      <c r="L87" s="4317"/>
      <c r="M87" s="4317"/>
      <c r="N87" s="4317"/>
      <c r="O87" s="4317"/>
      <c r="P87" s="4297"/>
      <c r="Q87" s="4332" t="s">
        <v>1168</v>
      </c>
      <c r="R87" s="4333"/>
    </row>
    <row r="88" spans="1:18" ht="15" customHeight="1">
      <c r="A88" s="10"/>
      <c r="B88" s="4359"/>
      <c r="C88" s="4360"/>
      <c r="D88" s="4300"/>
      <c r="E88" s="4301"/>
      <c r="F88" s="4298"/>
      <c r="G88" s="4307"/>
      <c r="H88" s="4307"/>
      <c r="I88" s="4307"/>
      <c r="J88" s="4307"/>
      <c r="K88" s="4307"/>
      <c r="L88" s="4307"/>
      <c r="M88" s="4307"/>
      <c r="N88" s="4307"/>
      <c r="O88" s="4307"/>
      <c r="P88" s="4299"/>
      <c r="Q88" s="4334"/>
      <c r="R88" s="4335"/>
    </row>
    <row r="89" spans="1:18" ht="15" customHeight="1">
      <c r="A89" s="10"/>
      <c r="B89" s="4359"/>
      <c r="C89" s="4360"/>
      <c r="D89" s="4300"/>
      <c r="E89" s="4301"/>
      <c r="F89" s="4322" t="s">
        <v>1564</v>
      </c>
      <c r="G89" s="4317"/>
      <c r="H89" s="4317"/>
      <c r="I89" s="4317"/>
      <c r="J89" s="4317"/>
      <c r="K89" s="4317"/>
      <c r="L89" s="4317"/>
      <c r="M89" s="4317"/>
      <c r="N89" s="4317"/>
      <c r="O89" s="4317"/>
      <c r="P89" s="4297"/>
      <c r="Q89" s="4332" t="s">
        <v>1168</v>
      </c>
      <c r="R89" s="4333"/>
    </row>
    <row r="90" spans="1:18" ht="15" customHeight="1">
      <c r="A90" s="10"/>
      <c r="B90" s="4359"/>
      <c r="C90" s="4360"/>
      <c r="D90" s="4300"/>
      <c r="E90" s="4301"/>
      <c r="F90" s="4298"/>
      <c r="G90" s="4307"/>
      <c r="H90" s="4307"/>
      <c r="I90" s="4307"/>
      <c r="J90" s="4307"/>
      <c r="K90" s="4307"/>
      <c r="L90" s="4307"/>
      <c r="M90" s="4307"/>
      <c r="N90" s="4307"/>
      <c r="O90" s="4307"/>
      <c r="P90" s="4299"/>
      <c r="Q90" s="4334"/>
      <c r="R90" s="4335"/>
    </row>
    <row r="91" spans="1:18" ht="15" customHeight="1">
      <c r="A91" s="10"/>
      <c r="B91" s="4359"/>
      <c r="C91" s="4360"/>
      <c r="D91" s="4296" t="s">
        <v>1565</v>
      </c>
      <c r="E91" s="4297"/>
      <c r="F91" s="4296" t="s">
        <v>946</v>
      </c>
      <c r="G91" s="4317"/>
      <c r="H91" s="4317"/>
      <c r="I91" s="4317"/>
      <c r="J91" s="4317"/>
      <c r="K91" s="4317"/>
      <c r="L91" s="4317"/>
      <c r="M91" s="4317"/>
      <c r="N91" s="4317"/>
      <c r="O91" s="4317"/>
      <c r="P91" s="4297"/>
      <c r="Q91" s="4323" t="s">
        <v>1168</v>
      </c>
      <c r="R91" s="4324"/>
    </row>
    <row r="92" spans="1:18" ht="15" customHeight="1">
      <c r="A92" s="10"/>
      <c r="B92" s="4359"/>
      <c r="C92" s="4360"/>
      <c r="D92" s="4298"/>
      <c r="E92" s="4299"/>
      <c r="F92" s="4298"/>
      <c r="G92" s="4307"/>
      <c r="H92" s="4307"/>
      <c r="I92" s="4307"/>
      <c r="J92" s="4307"/>
      <c r="K92" s="4307"/>
      <c r="L92" s="4307"/>
      <c r="M92" s="4307"/>
      <c r="N92" s="4307"/>
      <c r="O92" s="4307"/>
      <c r="P92" s="4299"/>
      <c r="Q92" s="4325"/>
      <c r="R92" s="4326"/>
    </row>
    <row r="93" spans="1:18" ht="15" customHeight="1">
      <c r="A93" s="10"/>
      <c r="B93" s="4361"/>
      <c r="C93" s="4362"/>
      <c r="D93" s="4372" t="s">
        <v>1543</v>
      </c>
      <c r="E93" s="4329"/>
      <c r="F93" s="4327" t="s">
        <v>1079</v>
      </c>
      <c r="G93" s="4328"/>
      <c r="H93" s="4328"/>
      <c r="I93" s="4328"/>
      <c r="J93" s="4328"/>
      <c r="K93" s="4328"/>
      <c r="L93" s="4328"/>
      <c r="M93" s="4328"/>
      <c r="N93" s="4328"/>
      <c r="O93" s="4328"/>
      <c r="P93" s="4329"/>
      <c r="Q93" s="4330" t="s">
        <v>1168</v>
      </c>
      <c r="R93" s="4331"/>
    </row>
  </sheetData>
  <sheetProtection algorithmName="SHA-512" hashValue="mwnr6/UNWLdbnD1v1RotQ6EPnb8JhusrQpabQbS9lRAFIxxtT0PK1YHeNo7NrozW4pDyufGt3fycHShrvapUGA==" saltValue="uBQPZq6I6AM6Jlg2j9WXkQ==" spinCount="100000" sheet="1" objects="1" scenarios="1"/>
  <mergeCells count="146">
    <mergeCell ref="Q69:R69"/>
    <mergeCell ref="Q29:R29"/>
    <mergeCell ref="Q30:R30"/>
    <mergeCell ref="Q31:R32"/>
    <mergeCell ref="Q33:R34"/>
    <mergeCell ref="Q35:R36"/>
    <mergeCell ref="Q37:R38"/>
    <mergeCell ref="Q39:R40"/>
    <mergeCell ref="Q47:R48"/>
    <mergeCell ref="Q49:R50"/>
    <mergeCell ref="Q51:R52"/>
    <mergeCell ref="Q53:R54"/>
    <mergeCell ref="Q55:R56"/>
    <mergeCell ref="Q59:R60"/>
    <mergeCell ref="Q61:R62"/>
    <mergeCell ref="Q63:R64"/>
    <mergeCell ref="Q65:R68"/>
    <mergeCell ref="Q58:R58"/>
    <mergeCell ref="Q57:R57"/>
    <mergeCell ref="Q44:R44"/>
    <mergeCell ref="Q45:R45"/>
    <mergeCell ref="Q46:R46"/>
    <mergeCell ref="D47:E50"/>
    <mergeCell ref="D51:E56"/>
    <mergeCell ref="D57:E57"/>
    <mergeCell ref="D58:E58"/>
    <mergeCell ref="D59:E60"/>
    <mergeCell ref="D61:E64"/>
    <mergeCell ref="D65:E68"/>
    <mergeCell ref="B31:C70"/>
    <mergeCell ref="B71:C93"/>
    <mergeCell ref="D31:E32"/>
    <mergeCell ref="D33:E34"/>
    <mergeCell ref="D35:E36"/>
    <mergeCell ref="D37:E40"/>
    <mergeCell ref="D69:E70"/>
    <mergeCell ref="D93:E93"/>
    <mergeCell ref="D87:E90"/>
    <mergeCell ref="D91:E92"/>
    <mergeCell ref="D71:E72"/>
    <mergeCell ref="D73:E74"/>
    <mergeCell ref="D75:E76"/>
    <mergeCell ref="D77:E78"/>
    <mergeCell ref="D79:E80"/>
    <mergeCell ref="D81:E82"/>
    <mergeCell ref="D83:E86"/>
    <mergeCell ref="F65:P68"/>
    <mergeCell ref="F69:P69"/>
    <mergeCell ref="A1:A2"/>
    <mergeCell ref="B1:B2"/>
    <mergeCell ref="C1:C2"/>
    <mergeCell ref="D1:D2"/>
    <mergeCell ref="F1:F2"/>
    <mergeCell ref="G1:G2"/>
    <mergeCell ref="B12:C30"/>
    <mergeCell ref="D28:E30"/>
    <mergeCell ref="D41:E46"/>
    <mergeCell ref="E1:E2"/>
    <mergeCell ref="D12:E13"/>
    <mergeCell ref="F37:P38"/>
    <mergeCell ref="F29:P29"/>
    <mergeCell ref="D24:E25"/>
    <mergeCell ref="D26:E27"/>
    <mergeCell ref="F22:P23"/>
    <mergeCell ref="H1:H2"/>
    <mergeCell ref="F57:P57"/>
    <mergeCell ref="F58:P58"/>
    <mergeCell ref="F59:P60"/>
    <mergeCell ref="F61:P62"/>
    <mergeCell ref="F63:P64"/>
    <mergeCell ref="F41:P41"/>
    <mergeCell ref="F42:P42"/>
    <mergeCell ref="F43:P43"/>
    <mergeCell ref="F44:P44"/>
    <mergeCell ref="F45:P45"/>
    <mergeCell ref="F46:P46"/>
    <mergeCell ref="Q42:R42"/>
    <mergeCell ref="Q43:R43"/>
    <mergeCell ref="Q41:R41"/>
    <mergeCell ref="F30:P30"/>
    <mergeCell ref="F31:P32"/>
    <mergeCell ref="F33:P34"/>
    <mergeCell ref="F35:P36"/>
    <mergeCell ref="F39:P40"/>
    <mergeCell ref="F79:P80"/>
    <mergeCell ref="Q79:R80"/>
    <mergeCell ref="F81:P82"/>
    <mergeCell ref="Q81:R82"/>
    <mergeCell ref="F70:P70"/>
    <mergeCell ref="Q70:R70"/>
    <mergeCell ref="F71:P72"/>
    <mergeCell ref="Q71:R72"/>
    <mergeCell ref="F73:P74"/>
    <mergeCell ref="Q73:R74"/>
    <mergeCell ref="Q75:R76"/>
    <mergeCell ref="F75:P76"/>
    <mergeCell ref="F77:P78"/>
    <mergeCell ref="Q77:R78"/>
    <mergeCell ref="F47:P48"/>
    <mergeCell ref="F49:P50"/>
    <mergeCell ref="F51:P52"/>
    <mergeCell ref="F53:P54"/>
    <mergeCell ref="F55:P56"/>
    <mergeCell ref="F89:P90"/>
    <mergeCell ref="F91:P92"/>
    <mergeCell ref="Q91:R92"/>
    <mergeCell ref="F93:P93"/>
    <mergeCell ref="Q93:R93"/>
    <mergeCell ref="F83:P84"/>
    <mergeCell ref="Q83:R84"/>
    <mergeCell ref="F85:P86"/>
    <mergeCell ref="Q85:R86"/>
    <mergeCell ref="F87:P88"/>
    <mergeCell ref="Q87:R88"/>
    <mergeCell ref="Q89:R90"/>
    <mergeCell ref="Q22:R23"/>
    <mergeCell ref="F24:P25"/>
    <mergeCell ref="Q24:R25"/>
    <mergeCell ref="F26:P27"/>
    <mergeCell ref="Q26:R27"/>
    <mergeCell ref="F28:P28"/>
    <mergeCell ref="D20:E21"/>
    <mergeCell ref="D22:E23"/>
    <mergeCell ref="F14:P15"/>
    <mergeCell ref="F16:P17"/>
    <mergeCell ref="Q16:R17"/>
    <mergeCell ref="F18:P19"/>
    <mergeCell ref="Q18:R19"/>
    <mergeCell ref="F20:P21"/>
    <mergeCell ref="Q20:R21"/>
    <mergeCell ref="Q28:R28"/>
    <mergeCell ref="Q1:Q2"/>
    <mergeCell ref="R1:R2"/>
    <mergeCell ref="S1:T2"/>
    <mergeCell ref="D14:E15"/>
    <mergeCell ref="D16:E19"/>
    <mergeCell ref="B6:R8"/>
    <mergeCell ref="B11:C11"/>
    <mergeCell ref="D11:E11"/>
    <mergeCell ref="Q11:R11"/>
    <mergeCell ref="F12:P13"/>
    <mergeCell ref="Q12:R13"/>
    <mergeCell ref="Q14:R15"/>
    <mergeCell ref="L1:L2"/>
    <mergeCell ref="O1:O2"/>
    <mergeCell ref="P1:P2"/>
  </mergeCells>
  <hyperlinks>
    <hyperlink ref="Q12" location="Siderurgia!$B$534" display="Siderurgia" xr:uid="{00000000-0004-0000-0A00-000000000000}"/>
    <hyperlink ref="Q16" location="Siderurgia!$B$549" display="Siderurgia" xr:uid="{00000000-0004-0000-0A00-000001000000}"/>
    <hyperlink ref="Q18" location="Siderurgia!$B$561" display="Siderurgia" xr:uid="{00000000-0004-0000-0A00-000002000000}"/>
    <hyperlink ref="Q20" location="Siderurgia!$B$625" display="Siderurgia" xr:uid="{00000000-0004-0000-0A00-000003000000}"/>
    <hyperlink ref="Q22" location="Siderurgia!$B$723" display="Siderurgia" xr:uid="{00000000-0004-0000-0A00-000004000000}"/>
    <hyperlink ref="Q24" location="Siderurgia!$B$386" display="Siderurgia" xr:uid="{00000000-0004-0000-0A00-000005000000}"/>
    <hyperlink ref="Q26" location="Siderurgia!$B$436" display="Siderurgia" xr:uid="{00000000-0004-0000-0A00-000006000000}"/>
    <hyperlink ref="Q28" location="Siderurgia!$B$764" display="Siderurgia" xr:uid="{00000000-0004-0000-0A00-000007000000}"/>
    <hyperlink ref="Q30" location="Siderurgia!$B$766" display="Siderurgia" xr:uid="{00000000-0004-0000-0A00-000009000000}"/>
    <hyperlink ref="Q42" location="'Mineração'!$B$933" display="Mineração" xr:uid="{00000000-0004-0000-0A00-000010000000}"/>
    <hyperlink ref="Q58" location="'Mineração'!$B$470" display="Mineração" xr:uid="{00000000-0004-0000-0A00-00001B000000}"/>
    <hyperlink ref="Q70" location="'Mineração'!$B$459" display="Mineração" xr:uid="{00000000-0004-0000-0A00-00001F000000}"/>
    <hyperlink ref="Q71" location="Cimentos!$B$378" display="Cimentos" xr:uid="{00000000-0004-0000-0A00-000020000000}"/>
    <hyperlink ref="Q75" location="Cimentos!$B$395" display="Cimentos" xr:uid="{00000000-0004-0000-0A00-000021000000}"/>
    <hyperlink ref="Q77" location="Cimentos!$B$454" display="Cimentos" xr:uid="{00000000-0004-0000-0A00-000022000000}"/>
    <hyperlink ref="Q79" location="Cimentos!$B$550" display="Cimentos" xr:uid="{00000000-0004-0000-0A00-000023000000}"/>
    <hyperlink ref="Q81" location="Cimentos!$B$615" display="Cimentos" xr:uid="{00000000-0004-0000-0A00-000024000000}"/>
    <hyperlink ref="Q83" location="Cimentos!$B$261" display="Cimentos" xr:uid="{00000000-0004-0000-0A00-000025000000}"/>
    <hyperlink ref="Q85" location="Cimentos!$B$274" display="Cimentos" xr:uid="{00000000-0004-0000-0A00-000026000000}"/>
    <hyperlink ref="Q87" location="Cimentos!$B$664" display="Cimentos" xr:uid="{00000000-0004-0000-0A00-000027000000}"/>
    <hyperlink ref="Q91" location="Cimentos!$B$9" display="Cimentos" xr:uid="{00000000-0004-0000-0A00-000028000000}"/>
    <hyperlink ref="Q93" location="Cimentos!$B$656" display="Cimentos" xr:uid="{00000000-0004-0000-0A00-000029000000}"/>
    <hyperlink ref="Q12:R13" location="'Siderurgia'!B564" display="Siderurgia" xr:uid="{41E7D8CC-9C25-46FF-823D-774A72EAC87E}"/>
    <hyperlink ref="Q14:R15" location="'Siderurgia'!B608" display="Siderurgia" xr:uid="{E4CA1D6D-1D97-4D1A-9C43-1CE1C8C6B933}"/>
    <hyperlink ref="Q16:R17" location="'Siderurgia'!B579" display="Siderurgia" xr:uid="{A8EFE9E8-1984-4243-A6A9-1786C582C60C}"/>
    <hyperlink ref="Q18:R19" location="'Siderurgia'!B591" display="Siderurgia" xr:uid="{599D8D81-ABA1-40DF-967C-B12239EA2072}"/>
    <hyperlink ref="Q20:R21" location="'Siderurgia'!B776" display="Siderurgia" xr:uid="{F3B994E2-E411-4951-B6E5-CE1B96EDCF71}"/>
    <hyperlink ref="Q22:R23" location="'Siderurgia'!B691" display="Siderurgia" xr:uid="{A5136DBB-2934-410E-8C11-D0B9805934C6}"/>
    <hyperlink ref="Q24:R25" location="'Siderurgia'!B403" display="Siderurgia" xr:uid="{A5430B3B-F2FD-4246-A949-320F97E4A467}"/>
    <hyperlink ref="Q71:R72" location="'Cimentos'!B386" display="Cimentos" xr:uid="{48AE2216-F612-4A99-B42C-034529BE2E2C}"/>
    <hyperlink ref="Q73:R74" location="'Cimentos'!B429" display="Cimentos" xr:uid="{47567DDA-70A7-4AD6-932A-BEE24506759C}"/>
    <hyperlink ref="Q75:R76" location="'Cimentos'!B403" display="Cimentos" xr:uid="{4232BA0A-3B67-4B62-B775-07E131D698FA}"/>
    <hyperlink ref="Q77:R78" location="'Cimentos'!B671" display="Cimentos" xr:uid="{332C959C-4C91-4011-9F2D-4DA661E324FB}"/>
    <hyperlink ref="Q79:R80" location="'Cimentos'!B507" display="Cimentos" xr:uid="{E38B8296-632D-4025-9B9C-4D1DE9C1A175}"/>
    <hyperlink ref="Q81:R82" location="'Cimentos'!B568" display="Cimentos" xr:uid="{E81BDB18-C3A6-46F0-A29E-D508B25B4D94}"/>
    <hyperlink ref="Q83:R84" location="'Cimentos'!B271" display="Cimentos" xr:uid="{673E263A-663B-43D7-A2DC-F98F75A86F52}"/>
    <hyperlink ref="Q85:R86" location="'Cimentos'!B284" display="Cimentos" xr:uid="{FABA73B0-83D5-4F84-9087-DCF31281686C}"/>
    <hyperlink ref="Q87:R88" location="'Cimentos'!B616" display="Cimentos" xr:uid="{44F1B807-D472-44EF-BE26-67EBA9A1FB14}"/>
    <hyperlink ref="Q89:R90" location="'Cimentos'!B617" display="Cimentos" xr:uid="{AE51A214-6301-4433-B4C0-D421AC6145ED}"/>
    <hyperlink ref="Q93:R93" location="'Cimentos'!B608" display="Cimentos" xr:uid="{A8BE4767-CFC8-49A6-A46B-EC108C9BAB7B}"/>
    <hyperlink ref="Q70:R70" location="Mineração!B455" display="Mineração" xr:uid="{839C0BDA-66B5-46CB-BBFD-B5B2E25BDAE4}"/>
    <hyperlink ref="Q26:R27" location="'Siderurgia'!B450" display="Siderurgia" xr:uid="{3D321AED-A3D9-46C1-9E95-A3C10E8CACFE}"/>
    <hyperlink ref="Q29" location="Siderurgia!B790" display="Siderurgia" xr:uid="{99A62E93-4231-4AB0-B7DF-E39BBBF1BE26}"/>
    <hyperlink ref="Q43" location="'Mineração'!$B$933" display="Mineração" xr:uid="{5A41AE78-6652-46F2-8D66-86068A32CCF5}"/>
    <hyperlink ref="Q44" location="'Mineração'!$B$933" display="Mineração" xr:uid="{FEE07130-0B82-4B6E-B136-C051D95A48B3}"/>
    <hyperlink ref="Q45" location="'Mineração'!$B$933" display="Mineração" xr:uid="{C62E7671-4F94-4AAE-8B60-98020B568E2D}"/>
    <hyperlink ref="Q46" location="'Mineração'!$B$933" display="Mineração" xr:uid="{66772896-CA76-410E-B659-489F96C10EDB}"/>
    <hyperlink ref="Q47" location="'Mineração'!$B$933" display="Mineração" xr:uid="{9B654C6E-1CB5-4FB9-AD66-E7B753FC1B0A}"/>
    <hyperlink ref="Q49" location="'Mineração'!$B$933" display="Mineração" xr:uid="{3DBC9654-6BF4-4A2E-A34B-95500995CA0F}"/>
    <hyperlink ref="Q51" location="'Mineração'!$B$470" display="Mineração" xr:uid="{1A794AAB-1199-4DA5-9474-4128E6299F75}"/>
    <hyperlink ref="Q53" location="'Mineração'!$B$470" display="Mineração" xr:uid="{4665FE11-262E-4F97-AEDF-3BED8FB61E7D}"/>
    <hyperlink ref="Q55" location="'Mineração'!$B$470" display="Mineração" xr:uid="{FB9AA173-E26C-40B3-8052-8E8AA8F0D606}"/>
    <hyperlink ref="Q57" location="'Mineração'!$B$470" display="Mineração" xr:uid="{A903A26F-1B74-4521-AAD1-3F9D73BFBC21}"/>
    <hyperlink ref="Q31" location="'Mineração'!$B$933" display="Mineração" xr:uid="{BE3B2021-A007-4A42-871A-C890C47E8F21}"/>
    <hyperlink ref="Q33" location="'Mineração'!$B$933" display="Mineração" xr:uid="{D774C208-1725-42F3-825B-8F8547F55DF2}"/>
    <hyperlink ref="Q35" location="'Mineração'!$B$933" display="Mineração" xr:uid="{FC9FD685-5DB6-4396-8D55-EAB8002B50EC}"/>
    <hyperlink ref="Q37" location="'Mineração'!$B$933" display="Mineração" xr:uid="{F9F9F787-A299-4A41-8D00-E27A5EEB4BF4}"/>
    <hyperlink ref="Q39" location="'Mineração'!$B$933" display="Mineração" xr:uid="{DDA419C5-49DF-4F37-B4B7-F7AFFBBCCC1D}"/>
    <hyperlink ref="Q41" location="'Mineração'!$B$933" display="Mineração" xr:uid="{BA25B3D2-7AF2-4D98-85E6-234134CBF2B4}"/>
    <hyperlink ref="Q59" location="'Mineração'!$B$470" display="Mineração" xr:uid="{5B369B7F-9404-4144-BDC2-F038DB677C1E}"/>
    <hyperlink ref="Q61" location="'Mineração'!$B$470" display="Mineração" xr:uid="{B383CF34-09C3-4C6D-867E-ECF8FF5A8D30}"/>
    <hyperlink ref="Q63" location="'Mineração'!$B$470" display="Mineração" xr:uid="{F502F5E7-A3F7-481B-9326-288009822D25}"/>
    <hyperlink ref="Q65" location="'Mineração'!$B$470" display="Mineração" xr:uid="{64A35173-3886-4FDD-9AE7-97C59D0CA196}"/>
    <hyperlink ref="Q69" location="'Mineração'!$B$470" display="Mineração" xr:uid="{66DB65B2-8024-4AC2-9645-346B6038DAAB}"/>
    <hyperlink ref="Q28:R28" location="Siderurgia!B789" display="Siderurgia" xr:uid="{B0879D1C-DEFD-4A02-A6E5-68C43323E0E3}"/>
    <hyperlink ref="Q30:R30" location="Siderurgia!B791" display="Siderurgia" xr:uid="{6A93D3C3-652C-47CA-9F06-75A26F5F082F}"/>
    <hyperlink ref="Q31:R32" location="Mineração!B764" display="Mineração" xr:uid="{D2ED0408-0164-426C-A395-5A3162DE127B}"/>
    <hyperlink ref="Q33:R34" location="Mineração!B745" display="Mineração" xr:uid="{4FBAB93E-F604-4EBC-B6C7-05C24830102F}"/>
    <hyperlink ref="Q35:R36" location="Mineração!B778" display="Mineração" xr:uid="{F7338227-68DF-4093-832D-104C4709D1D6}"/>
    <hyperlink ref="Q37:R38" location="Mineração!B1119" display="Mineração" xr:uid="{089565E4-15C9-4273-8F4F-64A1BDD7CBD7}"/>
    <hyperlink ref="Q39:R40" location="Mineração!B7" display="Mineração" xr:uid="{1C90565E-322D-40F3-BFA2-2F2F19373ABB}"/>
    <hyperlink ref="Q41:R41" location="Mineração!B845" display="Mineração" xr:uid="{BB40EBD0-0D5E-4653-B29E-E308280CACA3}"/>
    <hyperlink ref="Q42:R42" location="Mineração!B866" display="Mineração" xr:uid="{3E70EB70-C80E-4DEA-A59A-E8B765737BFD}"/>
    <hyperlink ref="Q43:R43" location="Mineração!B867" display="Mineração" xr:uid="{4DB2EE11-6ABF-43E9-A40C-CE08BDFC2EF2}"/>
    <hyperlink ref="Q44:R44" location="Mineração!B846" display="Mineração" xr:uid="{3A30D421-432F-420D-AB7B-92B15126D855}"/>
    <hyperlink ref="Q45:R45" location="Mineração!B847" display="Mineração" xr:uid="{E4FDE8A6-5D25-4633-843C-3CD867D48B80}"/>
    <hyperlink ref="Q46:R46" location="Mineração!B847" display="Mineração" xr:uid="{5A75DF59-4E00-4536-A526-7A6CD03AEE54}"/>
    <hyperlink ref="Q47:R48" location="Mineração!B922" display="Mineração" xr:uid="{8DE3ECE9-4B35-4CA6-8CFC-3E14812EBD20}"/>
    <hyperlink ref="Q49:R50" location="Mineração!B926" display="Mineração" xr:uid="{204CADEF-6A30-4AB8-B77C-00765E9CD768}"/>
    <hyperlink ref="Q51:R52" location="Mineração!B472" display="Mineração" xr:uid="{1FD424A6-D826-41F1-A2FC-D998EDB2CC7E}"/>
    <hyperlink ref="Q53:R54" location="Mineração!B478" display="Mineração" xr:uid="{1CBFC67A-A588-405D-B475-785D81C36E24}"/>
    <hyperlink ref="Q55:R56" location="Mineração!B483" display="Mineração" xr:uid="{CDEFC0EE-5E42-4E12-9EF7-C7AFC92C399A}"/>
    <hyperlink ref="Q57:R57" location="Mineração!B631" display="Mineração" xr:uid="{62E2CA10-AA71-410A-9E1C-F59373099BC1}"/>
    <hyperlink ref="Q58:R58" location="Mineração!B463" display="Mineração" xr:uid="{DF8ABE1F-03CC-47F2-ACE7-C3FC33FBD054}"/>
    <hyperlink ref="Q59:R60" location="Mineração!B557" display="Mineração" xr:uid="{E0A00C82-10F0-44D3-910B-27A47BC373A3}"/>
    <hyperlink ref="Q61:R62" location="Mineração!B107" display="Mineração" xr:uid="{99F0D4E9-A243-426E-B8A3-217408603B01}"/>
    <hyperlink ref="Q63:R64" location="Mineração!B120" display="Mineração" xr:uid="{18BED577-811A-4003-9E7E-5010A7A2047A}"/>
    <hyperlink ref="Q65:R68" location="Mineração!B876" display="Mineração" xr:uid="{05F283EF-9440-43CE-83F2-D033CA0551BF}"/>
    <hyperlink ref="Q69:R69" location="Mineração!B1002" display="Mineração" xr:uid="{511D748C-4D2D-4619-BBBE-A8A9076CD9B5}"/>
    <hyperlink ref="B9:D9" r:id="rId1" display="Acesse o PDF do Relato Integrado." xr:uid="{29A7267B-3668-4462-9B32-3767D284BE94}"/>
  </hyperlinks>
  <pageMargins left="0.25" right="0.25" top="0.75" bottom="0.75" header="0" footer="0"/>
  <pageSetup paperSize="9" orientation="landscape"/>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87"/>
  <sheetViews>
    <sheetView showGridLines="0" workbookViewId="0">
      <pane ySplit="2" topLeftCell="A3" activePane="bottomLeft" state="frozen"/>
      <selection pane="bottomLeft" sqref="A1:A2"/>
    </sheetView>
  </sheetViews>
  <sheetFormatPr defaultColWidth="11.19921875" defaultRowHeight="15" customHeight="1"/>
  <cols>
    <col min="1" max="1" width="5.69921875" customWidth="1"/>
    <col min="2" max="2" width="7" customWidth="1"/>
    <col min="3" max="5" width="10.296875" customWidth="1"/>
    <col min="6" max="6" width="16.296875" customWidth="1"/>
    <col min="7" max="13" width="10.296875" customWidth="1"/>
    <col min="14" max="26" width="8.8984375" customWidth="1"/>
  </cols>
  <sheetData>
    <row r="1" spans="1:15" s="2956" customFormat="1" ht="12.75" customHeight="1">
      <c r="A1" s="2983"/>
      <c r="B1" s="2985"/>
      <c r="C1" s="2985"/>
      <c r="D1" s="2986"/>
      <c r="E1" s="2987"/>
      <c r="F1" s="2993"/>
      <c r="G1" s="2994"/>
      <c r="H1" s="2995"/>
      <c r="I1" s="2985"/>
      <c r="J1" s="2985"/>
      <c r="K1" s="2988"/>
      <c r="L1" s="2988"/>
      <c r="M1" s="2989"/>
      <c r="N1" s="2988"/>
      <c r="O1" s="2984"/>
    </row>
    <row r="2" spans="1:15" s="2956" customFormat="1" ht="12.75" customHeight="1">
      <c r="A2" s="2984"/>
      <c r="B2" s="2984"/>
      <c r="C2" s="2984"/>
      <c r="D2" s="2984"/>
      <c r="E2" s="2984"/>
      <c r="F2" s="2984"/>
      <c r="G2" s="2984"/>
      <c r="H2" s="2984"/>
      <c r="I2" s="2984"/>
      <c r="J2" s="2984"/>
      <c r="K2" s="2984"/>
      <c r="L2" s="2984"/>
      <c r="M2" s="2984"/>
      <c r="N2" s="2984"/>
      <c r="O2" s="2984"/>
    </row>
    <row r="3" spans="1:15" ht="12.75" customHeight="1">
      <c r="A3" s="1"/>
      <c r="B3" s="1"/>
      <c r="C3" s="1"/>
      <c r="D3" s="1"/>
      <c r="E3" s="1"/>
      <c r="F3" s="1"/>
      <c r="G3" s="1"/>
      <c r="H3" s="1"/>
      <c r="I3" s="1"/>
      <c r="J3" s="1"/>
      <c r="K3" s="1"/>
      <c r="L3" s="1"/>
      <c r="M3" s="1"/>
      <c r="N3" s="1"/>
      <c r="O3" s="1"/>
    </row>
    <row r="4" spans="1:15" ht="12.75" customHeight="1">
      <c r="A4" s="1"/>
      <c r="B4" s="1"/>
      <c r="C4" s="1"/>
      <c r="D4" s="1"/>
      <c r="E4" s="1"/>
      <c r="F4" s="1"/>
      <c r="G4" s="1"/>
      <c r="H4" s="1"/>
      <c r="I4" s="1"/>
      <c r="J4" s="1"/>
      <c r="K4" s="1"/>
      <c r="L4" s="1"/>
      <c r="M4" s="1"/>
      <c r="N4" s="1"/>
      <c r="O4" s="1"/>
    </row>
    <row r="5" spans="1:15" ht="23.25" customHeight="1">
      <c r="A5" s="9"/>
      <c r="B5" s="5" t="s">
        <v>1566</v>
      </c>
      <c r="C5" s="6"/>
      <c r="D5" s="6"/>
      <c r="E5" s="6"/>
      <c r="F5" s="6"/>
      <c r="G5" s="6"/>
      <c r="H5" s="6"/>
      <c r="I5" s="6"/>
      <c r="J5" s="6"/>
      <c r="K5" s="6"/>
      <c r="L5" s="6"/>
      <c r="M5" s="6"/>
      <c r="N5" s="6"/>
      <c r="O5" s="6"/>
    </row>
    <row r="6" spans="1:15" ht="12.75" customHeight="1">
      <c r="A6" s="1"/>
      <c r="B6" s="4386" t="s">
        <v>1567</v>
      </c>
      <c r="C6" s="2992"/>
      <c r="D6" s="2992"/>
      <c r="E6" s="2992"/>
      <c r="F6" s="2992"/>
      <c r="G6" s="2992"/>
      <c r="H6" s="2992"/>
      <c r="I6" s="2992"/>
      <c r="J6" s="2992"/>
      <c r="K6" s="2992"/>
      <c r="L6" s="2992"/>
      <c r="M6" s="2992"/>
      <c r="N6" s="1"/>
      <c r="O6" s="1"/>
    </row>
    <row r="7" spans="1:15" ht="15.75" customHeight="1">
      <c r="A7" s="1"/>
      <c r="B7" s="2992"/>
      <c r="C7" s="2992"/>
      <c r="D7" s="2992"/>
      <c r="E7" s="2992"/>
      <c r="F7" s="2992"/>
      <c r="G7" s="2992"/>
      <c r="H7" s="2992"/>
      <c r="I7" s="2992"/>
      <c r="J7" s="2992"/>
      <c r="K7" s="2992"/>
      <c r="L7" s="2992"/>
      <c r="M7" s="2992"/>
      <c r="N7" s="1"/>
      <c r="O7" s="1"/>
    </row>
    <row r="8" spans="1:15" ht="12.75" customHeight="1">
      <c r="A8" s="1"/>
      <c r="B8" s="4399" t="s">
        <v>1568</v>
      </c>
      <c r="C8" s="4400"/>
      <c r="D8" s="4400"/>
      <c r="E8" s="4400"/>
      <c r="F8" s="4400"/>
      <c r="G8" s="1678"/>
      <c r="H8" s="1678"/>
      <c r="I8" s="1678"/>
      <c r="J8" s="1678"/>
      <c r="K8" s="1678"/>
      <c r="L8" s="1678"/>
      <c r="M8" s="1678"/>
      <c r="N8" s="1"/>
      <c r="O8" s="1"/>
    </row>
    <row r="9" spans="1:15" ht="12.75" customHeight="1">
      <c r="A9" s="1"/>
      <c r="B9" s="4399" t="s">
        <v>5</v>
      </c>
      <c r="C9" s="4400"/>
      <c r="D9" s="4400"/>
      <c r="E9" s="4400"/>
      <c r="F9" s="4400"/>
      <c r="G9" s="8"/>
      <c r="H9" s="8"/>
      <c r="I9" s="8"/>
      <c r="J9" s="8"/>
      <c r="K9" s="8"/>
      <c r="L9" s="8"/>
      <c r="M9" s="8"/>
      <c r="N9" s="1"/>
      <c r="O9" s="1"/>
    </row>
    <row r="10" spans="1:15" ht="12.75" customHeight="1">
      <c r="A10" s="1"/>
      <c r="B10" s="4399" t="s">
        <v>1569</v>
      </c>
      <c r="C10" s="4400"/>
      <c r="D10" s="4400"/>
      <c r="E10" s="4400"/>
      <c r="F10" s="4400"/>
      <c r="G10" s="2919"/>
      <c r="H10" s="2919"/>
      <c r="I10" s="8"/>
      <c r="J10" s="8"/>
      <c r="K10" s="8"/>
      <c r="L10" s="8"/>
      <c r="M10" s="8"/>
      <c r="N10" s="1"/>
      <c r="O10" s="1"/>
    </row>
    <row r="11" spans="1:15" ht="12.75" customHeight="1">
      <c r="A11" s="1"/>
      <c r="B11" s="4401" t="s">
        <v>1570</v>
      </c>
      <c r="C11" s="4402"/>
      <c r="D11" s="4402"/>
      <c r="E11" s="4402"/>
      <c r="F11" s="4402"/>
      <c r="G11" s="8"/>
      <c r="H11" s="8"/>
      <c r="I11" s="8"/>
      <c r="J11" s="8"/>
      <c r="K11" s="8"/>
      <c r="L11" s="8"/>
      <c r="M11" s="8"/>
      <c r="N11" s="1"/>
      <c r="O11" s="1"/>
    </row>
    <row r="12" spans="1:15" ht="12.75" customHeight="1">
      <c r="A12" s="1"/>
      <c r="B12" s="8"/>
      <c r="C12" s="8"/>
      <c r="D12" s="8"/>
      <c r="E12" s="8"/>
      <c r="F12" s="8"/>
      <c r="G12" s="8"/>
      <c r="H12" s="8"/>
      <c r="I12" s="8"/>
      <c r="J12" s="8"/>
      <c r="K12" s="8"/>
      <c r="L12" s="8"/>
      <c r="M12" s="8"/>
      <c r="N12" s="1"/>
      <c r="O12" s="1"/>
    </row>
    <row r="13" spans="1:15" ht="12.75" customHeight="1">
      <c r="A13" s="1"/>
      <c r="B13" s="1"/>
      <c r="C13" s="1"/>
      <c r="D13" s="1"/>
      <c r="E13" s="1"/>
      <c r="F13" s="1"/>
      <c r="G13" s="1"/>
      <c r="H13" s="1"/>
      <c r="I13" s="1"/>
      <c r="J13" s="1"/>
      <c r="K13" s="1"/>
      <c r="L13" s="1"/>
      <c r="M13" s="1"/>
      <c r="N13" s="1"/>
      <c r="O13" s="1"/>
    </row>
    <row r="14" spans="1:15" ht="22.5" customHeight="1">
      <c r="A14" s="1"/>
      <c r="B14" s="4389" t="s">
        <v>1571</v>
      </c>
      <c r="C14" s="3344"/>
      <c r="D14" s="3706"/>
      <c r="E14" s="4393" t="s">
        <v>1572</v>
      </c>
      <c r="F14" s="3344"/>
      <c r="G14" s="3344"/>
      <c r="H14" s="3344"/>
      <c r="I14" s="3344"/>
      <c r="J14" s="3344"/>
      <c r="K14" s="3344"/>
      <c r="L14" s="3344"/>
      <c r="M14" s="3706"/>
      <c r="N14" s="1"/>
      <c r="O14" s="1"/>
    </row>
    <row r="15" spans="1:15" ht="19.5" customHeight="1">
      <c r="A15" s="1"/>
      <c r="B15" s="4390" t="s">
        <v>1573</v>
      </c>
      <c r="C15" s="3293"/>
      <c r="D15" s="3293"/>
      <c r="E15" s="3293"/>
      <c r="F15" s="3293"/>
      <c r="G15" s="3293"/>
      <c r="H15" s="3293"/>
      <c r="I15" s="3293"/>
      <c r="J15" s="3293"/>
      <c r="K15" s="3293"/>
      <c r="L15" s="3293"/>
      <c r="M15" s="4391"/>
      <c r="N15" s="1"/>
      <c r="O15" s="1"/>
    </row>
    <row r="16" spans="1:15" ht="12.75" customHeight="1">
      <c r="A16" s="1"/>
      <c r="B16" s="4383" t="s">
        <v>1574</v>
      </c>
      <c r="C16" s="2992"/>
      <c r="D16" s="3969"/>
      <c r="E16" s="4383" t="s">
        <v>1575</v>
      </c>
      <c r="F16" s="2992"/>
      <c r="G16" s="2992"/>
      <c r="H16" s="2992"/>
      <c r="I16" s="2992"/>
      <c r="J16" s="2992"/>
      <c r="K16" s="2992"/>
      <c r="L16" s="2992"/>
      <c r="M16" s="3969"/>
      <c r="N16" s="1"/>
      <c r="O16" s="1"/>
    </row>
    <row r="17" spans="2:13" ht="12.75" customHeight="1">
      <c r="B17" s="3712"/>
      <c r="C17" s="2992"/>
      <c r="D17" s="3969"/>
      <c r="E17" s="3712"/>
      <c r="F17" s="2992"/>
      <c r="G17" s="2992"/>
      <c r="H17" s="2992"/>
      <c r="I17" s="2992"/>
      <c r="J17" s="2992"/>
      <c r="K17" s="2992"/>
      <c r="L17" s="2992"/>
      <c r="M17" s="3969"/>
    </row>
    <row r="18" spans="2:13" ht="12.75" customHeight="1">
      <c r="B18" s="3712"/>
      <c r="C18" s="2992"/>
      <c r="D18" s="3969"/>
      <c r="E18" s="3712"/>
      <c r="F18" s="2992"/>
      <c r="G18" s="2992"/>
      <c r="H18" s="2992"/>
      <c r="I18" s="2992"/>
      <c r="J18" s="2992"/>
      <c r="K18" s="2992"/>
      <c r="L18" s="2992"/>
      <c r="M18" s="3969"/>
    </row>
    <row r="19" spans="2:13" ht="12.75" customHeight="1">
      <c r="B19" s="3712"/>
      <c r="C19" s="2992"/>
      <c r="D19" s="3969"/>
      <c r="E19" s="3712"/>
      <c r="F19" s="2992"/>
      <c r="G19" s="2992"/>
      <c r="H19" s="2992"/>
      <c r="I19" s="2992"/>
      <c r="J19" s="2992"/>
      <c r="K19" s="2992"/>
      <c r="L19" s="2992"/>
      <c r="M19" s="3969"/>
    </row>
    <row r="20" spans="2:13" ht="12.75" customHeight="1">
      <c r="B20" s="3712"/>
      <c r="C20" s="2992"/>
      <c r="D20" s="3969"/>
      <c r="E20" s="3712"/>
      <c r="F20" s="2992"/>
      <c r="G20" s="2992"/>
      <c r="H20" s="2992"/>
      <c r="I20" s="2992"/>
      <c r="J20" s="2992"/>
      <c r="K20" s="2992"/>
      <c r="L20" s="2992"/>
      <c r="M20" s="3969"/>
    </row>
    <row r="21" spans="2:13" ht="30.75" customHeight="1">
      <c r="B21" s="3712"/>
      <c r="C21" s="2992"/>
      <c r="D21" s="3969"/>
      <c r="E21" s="3712"/>
      <c r="F21" s="2992"/>
      <c r="G21" s="2992"/>
      <c r="H21" s="2992"/>
      <c r="I21" s="2992"/>
      <c r="J21" s="2992"/>
      <c r="K21" s="2992"/>
      <c r="L21" s="2992"/>
      <c r="M21" s="3969"/>
    </row>
    <row r="22" spans="2:13" ht="69" customHeight="1">
      <c r="B22" s="4384"/>
      <c r="C22" s="3371"/>
      <c r="D22" s="3373"/>
      <c r="E22" s="4384"/>
      <c r="F22" s="3371"/>
      <c r="G22" s="3371"/>
      <c r="H22" s="3371"/>
      <c r="I22" s="3371"/>
      <c r="J22" s="3371"/>
      <c r="K22" s="3371"/>
      <c r="L22" s="3371"/>
      <c r="M22" s="3373"/>
    </row>
    <row r="23" spans="2:13" ht="12.75" customHeight="1">
      <c r="B23" s="4385" t="s">
        <v>1576</v>
      </c>
      <c r="C23" s="3376"/>
      <c r="D23" s="3377"/>
      <c r="E23" s="4385" t="s">
        <v>1577</v>
      </c>
      <c r="F23" s="3376"/>
      <c r="G23" s="3376"/>
      <c r="H23" s="3376"/>
      <c r="I23" s="3376"/>
      <c r="J23" s="3376"/>
      <c r="K23" s="3376"/>
      <c r="L23" s="3376"/>
      <c r="M23" s="3377"/>
    </row>
    <row r="24" spans="2:13" ht="12.75" customHeight="1">
      <c r="B24" s="3712"/>
      <c r="C24" s="2992"/>
      <c r="D24" s="3969"/>
      <c r="E24" s="3712"/>
      <c r="F24" s="2992"/>
      <c r="G24" s="2992"/>
      <c r="H24" s="2992"/>
      <c r="I24" s="2992"/>
      <c r="J24" s="2992"/>
      <c r="K24" s="2992"/>
      <c r="L24" s="2992"/>
      <c r="M24" s="3969"/>
    </row>
    <row r="25" spans="2:13" ht="12.75" customHeight="1">
      <c r="B25" s="3712"/>
      <c r="C25" s="2992"/>
      <c r="D25" s="3969"/>
      <c r="E25" s="3712"/>
      <c r="F25" s="2992"/>
      <c r="G25" s="2992"/>
      <c r="H25" s="2992"/>
      <c r="I25" s="2992"/>
      <c r="J25" s="2992"/>
      <c r="K25" s="2992"/>
      <c r="L25" s="2992"/>
      <c r="M25" s="3969"/>
    </row>
    <row r="26" spans="2:13" ht="12.75" customHeight="1">
      <c r="B26" s="3712"/>
      <c r="C26" s="2992"/>
      <c r="D26" s="3969"/>
      <c r="E26" s="3712"/>
      <c r="F26" s="2992"/>
      <c r="G26" s="2992"/>
      <c r="H26" s="2992"/>
      <c r="I26" s="2992"/>
      <c r="J26" s="2992"/>
      <c r="K26" s="2992"/>
      <c r="L26" s="2992"/>
      <c r="M26" s="3969"/>
    </row>
    <row r="27" spans="2:13" ht="12.75" customHeight="1">
      <c r="B27" s="3712"/>
      <c r="C27" s="2992"/>
      <c r="D27" s="3969"/>
      <c r="E27" s="3712"/>
      <c r="F27" s="2992"/>
      <c r="G27" s="2992"/>
      <c r="H27" s="2992"/>
      <c r="I27" s="2992"/>
      <c r="J27" s="2992"/>
      <c r="K27" s="2992"/>
      <c r="L27" s="2992"/>
      <c r="M27" s="3969"/>
    </row>
    <row r="28" spans="2:13" ht="12.75" customHeight="1">
      <c r="B28" s="3712"/>
      <c r="C28" s="2992"/>
      <c r="D28" s="3969"/>
      <c r="E28" s="3712"/>
      <c r="F28" s="2992"/>
      <c r="G28" s="2992"/>
      <c r="H28" s="2992"/>
      <c r="I28" s="2992"/>
      <c r="J28" s="2992"/>
      <c r="K28" s="2992"/>
      <c r="L28" s="2992"/>
      <c r="M28" s="3969"/>
    </row>
    <row r="29" spans="2:13" ht="12.75" customHeight="1">
      <c r="B29" s="3712"/>
      <c r="C29" s="2992"/>
      <c r="D29" s="3969"/>
      <c r="E29" s="3712"/>
      <c r="F29" s="2992"/>
      <c r="G29" s="2992"/>
      <c r="H29" s="2992"/>
      <c r="I29" s="2992"/>
      <c r="J29" s="2992"/>
      <c r="K29" s="2992"/>
      <c r="L29" s="2992"/>
      <c r="M29" s="3969"/>
    </row>
    <row r="30" spans="2:13" ht="12.75" customHeight="1">
      <c r="B30" s="3712"/>
      <c r="C30" s="2992"/>
      <c r="D30" s="3969"/>
      <c r="E30" s="3712"/>
      <c r="F30" s="2992"/>
      <c r="G30" s="2992"/>
      <c r="H30" s="2992"/>
      <c r="I30" s="2992"/>
      <c r="J30" s="2992"/>
      <c r="K30" s="2992"/>
      <c r="L30" s="2992"/>
      <c r="M30" s="3969"/>
    </row>
    <row r="31" spans="2:13" ht="12.75" customHeight="1">
      <c r="B31" s="3712"/>
      <c r="C31" s="2992"/>
      <c r="D31" s="3969"/>
      <c r="E31" s="3712"/>
      <c r="F31" s="2992"/>
      <c r="G31" s="2992"/>
      <c r="H31" s="2992"/>
      <c r="I31" s="2992"/>
      <c r="J31" s="2992"/>
      <c r="K31" s="2992"/>
      <c r="L31" s="2992"/>
      <c r="M31" s="3969"/>
    </row>
    <row r="32" spans="2:13" ht="27" customHeight="1">
      <c r="B32" s="3712"/>
      <c r="C32" s="2992"/>
      <c r="D32" s="3969"/>
      <c r="E32" s="3712"/>
      <c r="F32" s="2992"/>
      <c r="G32" s="2992"/>
      <c r="H32" s="2992"/>
      <c r="I32" s="2992"/>
      <c r="J32" s="2992"/>
      <c r="K32" s="2992"/>
      <c r="L32" s="2992"/>
      <c r="M32" s="3969"/>
    </row>
    <row r="33" spans="2:13" ht="91.5" customHeight="1">
      <c r="B33" s="4395"/>
      <c r="C33" s="3293"/>
      <c r="D33" s="4391"/>
      <c r="E33" s="4395"/>
      <c r="F33" s="3293"/>
      <c r="G33" s="3293"/>
      <c r="H33" s="3293"/>
      <c r="I33" s="3293"/>
      <c r="J33" s="3293"/>
      <c r="K33" s="3293"/>
      <c r="L33" s="3293"/>
      <c r="M33" s="4391"/>
    </row>
    <row r="34" spans="2:13" ht="15.75" customHeight="1">
      <c r="B34" s="4390" t="s">
        <v>1578</v>
      </c>
      <c r="C34" s="3293"/>
      <c r="D34" s="3293"/>
      <c r="E34" s="3293"/>
      <c r="F34" s="3293"/>
      <c r="G34" s="3293"/>
      <c r="H34" s="3293"/>
      <c r="I34" s="3293"/>
      <c r="J34" s="3293"/>
      <c r="K34" s="3293"/>
      <c r="L34" s="3293"/>
      <c r="M34" s="4391"/>
    </row>
    <row r="35" spans="2:13" ht="12.75" customHeight="1">
      <c r="B35" s="4383" t="s">
        <v>1579</v>
      </c>
      <c r="C35" s="2992"/>
      <c r="D35" s="3969"/>
      <c r="E35" s="4383" t="s">
        <v>1580</v>
      </c>
      <c r="F35" s="2992"/>
      <c r="G35" s="2992"/>
      <c r="H35" s="2992"/>
      <c r="I35" s="2992"/>
      <c r="J35" s="2992"/>
      <c r="K35" s="2992"/>
      <c r="L35" s="2992"/>
      <c r="M35" s="3969"/>
    </row>
    <row r="36" spans="2:13" ht="12.75" customHeight="1">
      <c r="B36" s="3712"/>
      <c r="C36" s="2992"/>
      <c r="D36" s="3969"/>
      <c r="E36" s="3712"/>
      <c r="F36" s="2992"/>
      <c r="G36" s="2992"/>
      <c r="H36" s="2992"/>
      <c r="I36" s="2992"/>
      <c r="J36" s="2992"/>
      <c r="K36" s="2992"/>
      <c r="L36" s="2992"/>
      <c r="M36" s="3969"/>
    </row>
    <row r="37" spans="2:13" ht="12.75" customHeight="1">
      <c r="B37" s="3712"/>
      <c r="C37" s="2992"/>
      <c r="D37" s="3969"/>
      <c r="E37" s="3712"/>
      <c r="F37" s="2992"/>
      <c r="G37" s="2992"/>
      <c r="H37" s="2992"/>
      <c r="I37" s="2992"/>
      <c r="J37" s="2992"/>
      <c r="K37" s="2992"/>
      <c r="L37" s="2992"/>
      <c r="M37" s="3969"/>
    </row>
    <row r="38" spans="2:13" ht="12.75" customHeight="1">
      <c r="B38" s="3712"/>
      <c r="C38" s="2992"/>
      <c r="D38" s="3969"/>
      <c r="E38" s="3712"/>
      <c r="F38" s="2992"/>
      <c r="G38" s="2992"/>
      <c r="H38" s="2992"/>
      <c r="I38" s="2992"/>
      <c r="J38" s="2992"/>
      <c r="K38" s="2992"/>
      <c r="L38" s="2992"/>
      <c r="M38" s="3969"/>
    </row>
    <row r="39" spans="2:13" ht="12.75" customHeight="1">
      <c r="B39" s="3712"/>
      <c r="C39" s="2992"/>
      <c r="D39" s="3969"/>
      <c r="E39" s="3712"/>
      <c r="F39" s="2992"/>
      <c r="G39" s="2992"/>
      <c r="H39" s="2992"/>
      <c r="I39" s="2992"/>
      <c r="J39" s="2992"/>
      <c r="K39" s="2992"/>
      <c r="L39" s="2992"/>
      <c r="M39" s="3969"/>
    </row>
    <row r="40" spans="2:13" ht="12.75" customHeight="1">
      <c r="B40" s="3712"/>
      <c r="C40" s="2992"/>
      <c r="D40" s="3969"/>
      <c r="E40" s="3712"/>
      <c r="F40" s="2992"/>
      <c r="G40" s="2992"/>
      <c r="H40" s="2992"/>
      <c r="I40" s="2992"/>
      <c r="J40" s="2992"/>
      <c r="K40" s="2992"/>
      <c r="L40" s="2992"/>
      <c r="M40" s="3969"/>
    </row>
    <row r="41" spans="2:13" ht="12.75" customHeight="1">
      <c r="B41" s="3712"/>
      <c r="C41" s="2992"/>
      <c r="D41" s="3969"/>
      <c r="E41" s="3712"/>
      <c r="F41" s="2992"/>
      <c r="G41" s="2992"/>
      <c r="H41" s="2992"/>
      <c r="I41" s="2992"/>
      <c r="J41" s="2992"/>
      <c r="K41" s="2992"/>
      <c r="L41" s="2992"/>
      <c r="M41" s="3969"/>
    </row>
    <row r="42" spans="2:13" ht="12.75" customHeight="1">
      <c r="B42" s="3712"/>
      <c r="C42" s="2992"/>
      <c r="D42" s="3969"/>
      <c r="E42" s="3712"/>
      <c r="F42" s="2992"/>
      <c r="G42" s="2992"/>
      <c r="H42" s="2992"/>
      <c r="I42" s="2992"/>
      <c r="J42" s="2992"/>
      <c r="K42" s="2992"/>
      <c r="L42" s="2992"/>
      <c r="M42" s="3969"/>
    </row>
    <row r="43" spans="2:13" ht="12.75" customHeight="1">
      <c r="B43" s="3712"/>
      <c r="C43" s="2992"/>
      <c r="D43" s="3969"/>
      <c r="E43" s="3712"/>
      <c r="F43" s="2992"/>
      <c r="G43" s="2992"/>
      <c r="H43" s="2992"/>
      <c r="I43" s="2992"/>
      <c r="J43" s="2992"/>
      <c r="K43" s="2992"/>
      <c r="L43" s="2992"/>
      <c r="M43" s="3969"/>
    </row>
    <row r="44" spans="2:13" ht="37.5" customHeight="1">
      <c r="B44" s="3712"/>
      <c r="C44" s="2992"/>
      <c r="D44" s="3969"/>
      <c r="E44" s="3712"/>
      <c r="F44" s="2992"/>
      <c r="G44" s="2992"/>
      <c r="H44" s="2992"/>
      <c r="I44" s="2992"/>
      <c r="J44" s="2992"/>
      <c r="K44" s="2992"/>
      <c r="L44" s="2992"/>
      <c r="M44" s="3969"/>
    </row>
    <row r="45" spans="2:13" ht="44.25" customHeight="1">
      <c r="B45" s="3712"/>
      <c r="C45" s="2992"/>
      <c r="D45" s="3969"/>
      <c r="E45" s="3712"/>
      <c r="F45" s="2992"/>
      <c r="G45" s="2992"/>
      <c r="H45" s="2992"/>
      <c r="I45" s="2992"/>
      <c r="J45" s="2992"/>
      <c r="K45" s="2992"/>
      <c r="L45" s="2992"/>
      <c r="M45" s="3969"/>
    </row>
    <row r="46" spans="2:13" ht="12.75" customHeight="1">
      <c r="B46" s="3712"/>
      <c r="C46" s="2992"/>
      <c r="D46" s="3969"/>
      <c r="E46" s="3712"/>
      <c r="F46" s="2992"/>
      <c r="G46" s="2992"/>
      <c r="H46" s="2992"/>
      <c r="I46" s="2992"/>
      <c r="J46" s="2992"/>
      <c r="K46" s="2992"/>
      <c r="L46" s="2992"/>
      <c r="M46" s="3969"/>
    </row>
    <row r="47" spans="2:13" ht="12.75" customHeight="1">
      <c r="B47" s="3712"/>
      <c r="C47" s="2992"/>
      <c r="D47" s="3969"/>
      <c r="E47" s="3712"/>
      <c r="F47" s="2992"/>
      <c r="G47" s="2992"/>
      <c r="H47" s="2992"/>
      <c r="I47" s="2992"/>
      <c r="J47" s="2992"/>
      <c r="K47" s="2992"/>
      <c r="L47" s="2992"/>
      <c r="M47" s="3969"/>
    </row>
    <row r="48" spans="2:13" ht="12.75" customHeight="1">
      <c r="B48" s="3712"/>
      <c r="C48" s="2992"/>
      <c r="D48" s="3969"/>
      <c r="E48" s="3712"/>
      <c r="F48" s="2992"/>
      <c r="G48" s="2992"/>
      <c r="H48" s="2992"/>
      <c r="I48" s="2992"/>
      <c r="J48" s="2992"/>
      <c r="K48" s="2992"/>
      <c r="L48" s="2992"/>
      <c r="M48" s="3969"/>
    </row>
    <row r="49" spans="2:13" ht="12.75" customHeight="1">
      <c r="B49" s="3712"/>
      <c r="C49" s="2992"/>
      <c r="D49" s="3969"/>
      <c r="E49" s="3712"/>
      <c r="F49" s="2992"/>
      <c r="G49" s="2992"/>
      <c r="H49" s="2992"/>
      <c r="I49" s="2992"/>
      <c r="J49" s="2992"/>
      <c r="K49" s="2992"/>
      <c r="L49" s="2992"/>
      <c r="M49" s="3969"/>
    </row>
    <row r="50" spans="2:13" ht="19.5" customHeight="1">
      <c r="B50" s="3712"/>
      <c r="C50" s="2992"/>
      <c r="D50" s="3969"/>
      <c r="E50" s="3712"/>
      <c r="F50" s="2992"/>
      <c r="G50" s="2992"/>
      <c r="H50" s="2992"/>
      <c r="I50" s="2992"/>
      <c r="J50" s="2992"/>
      <c r="K50" s="2992"/>
      <c r="L50" s="2992"/>
      <c r="M50" s="3969"/>
    </row>
    <row r="51" spans="2:13" ht="26.25" customHeight="1">
      <c r="B51" s="3712"/>
      <c r="C51" s="2992"/>
      <c r="D51" s="3969"/>
      <c r="E51" s="3712"/>
      <c r="F51" s="2992"/>
      <c r="G51" s="2992"/>
      <c r="H51" s="2992"/>
      <c r="I51" s="2992"/>
      <c r="J51" s="2992"/>
      <c r="K51" s="2992"/>
      <c r="L51" s="2992"/>
      <c r="M51" s="3969"/>
    </row>
    <row r="52" spans="2:13" ht="147.75" customHeight="1">
      <c r="B52" s="4384"/>
      <c r="C52" s="3371"/>
      <c r="D52" s="3373"/>
      <c r="E52" s="4384"/>
      <c r="F52" s="3371"/>
      <c r="G52" s="3371"/>
      <c r="H52" s="3371"/>
      <c r="I52" s="3371"/>
      <c r="J52" s="3371"/>
      <c r="K52" s="3371"/>
      <c r="L52" s="3371"/>
      <c r="M52" s="3373"/>
    </row>
    <row r="53" spans="2:13" ht="12.75" customHeight="1">
      <c r="B53" s="4385" t="s">
        <v>1581</v>
      </c>
      <c r="C53" s="3376"/>
      <c r="D53" s="3377"/>
      <c r="E53" s="4385" t="s">
        <v>1582</v>
      </c>
      <c r="F53" s="3376"/>
      <c r="G53" s="3376"/>
      <c r="H53" s="3376"/>
      <c r="I53" s="3376"/>
      <c r="J53" s="3376"/>
      <c r="K53" s="3376"/>
      <c r="L53" s="3376"/>
      <c r="M53" s="3377"/>
    </row>
    <row r="54" spans="2:13" ht="12.75" customHeight="1">
      <c r="B54" s="3712"/>
      <c r="C54" s="2992"/>
      <c r="D54" s="3969"/>
      <c r="E54" s="3712"/>
      <c r="F54" s="2992"/>
      <c r="G54" s="2992"/>
      <c r="H54" s="2992"/>
      <c r="I54" s="2992"/>
      <c r="J54" s="2992"/>
      <c r="K54" s="2992"/>
      <c r="L54" s="2992"/>
      <c r="M54" s="3969"/>
    </row>
    <row r="55" spans="2:13" ht="12.75" customHeight="1">
      <c r="B55" s="3712"/>
      <c r="C55" s="2992"/>
      <c r="D55" s="3969"/>
      <c r="E55" s="3712"/>
      <c r="F55" s="2992"/>
      <c r="G55" s="2992"/>
      <c r="H55" s="2992"/>
      <c r="I55" s="2992"/>
      <c r="J55" s="2992"/>
      <c r="K55" s="2992"/>
      <c r="L55" s="2992"/>
      <c r="M55" s="3969"/>
    </row>
    <row r="56" spans="2:13" ht="12.75" customHeight="1">
      <c r="B56" s="3712"/>
      <c r="C56" s="2992"/>
      <c r="D56" s="3969"/>
      <c r="E56" s="3712"/>
      <c r="F56" s="2992"/>
      <c r="G56" s="2992"/>
      <c r="H56" s="2992"/>
      <c r="I56" s="2992"/>
      <c r="J56" s="2992"/>
      <c r="K56" s="2992"/>
      <c r="L56" s="2992"/>
      <c r="M56" s="3969"/>
    </row>
    <row r="57" spans="2:13" ht="12.75" customHeight="1">
      <c r="B57" s="3712"/>
      <c r="C57" s="2992"/>
      <c r="D57" s="3969"/>
      <c r="E57" s="3712"/>
      <c r="F57" s="2992"/>
      <c r="G57" s="2992"/>
      <c r="H57" s="2992"/>
      <c r="I57" s="2992"/>
      <c r="J57" s="2992"/>
      <c r="K57" s="2992"/>
      <c r="L57" s="2992"/>
      <c r="M57" s="3969"/>
    </row>
    <row r="58" spans="2:13" ht="12.75" customHeight="1">
      <c r="B58" s="3712"/>
      <c r="C58" s="2992"/>
      <c r="D58" s="3969"/>
      <c r="E58" s="3712"/>
      <c r="F58" s="2992"/>
      <c r="G58" s="2992"/>
      <c r="H58" s="2992"/>
      <c r="I58" s="2992"/>
      <c r="J58" s="2992"/>
      <c r="K58" s="2992"/>
      <c r="L58" s="2992"/>
      <c r="M58" s="3969"/>
    </row>
    <row r="59" spans="2:13" ht="12.75" customHeight="1">
      <c r="B59" s="3712"/>
      <c r="C59" s="2992"/>
      <c r="D59" s="3969"/>
      <c r="E59" s="3712"/>
      <c r="F59" s="2992"/>
      <c r="G59" s="2992"/>
      <c r="H59" s="2992"/>
      <c r="I59" s="2992"/>
      <c r="J59" s="2992"/>
      <c r="K59" s="2992"/>
      <c r="L59" s="2992"/>
      <c r="M59" s="3969"/>
    </row>
    <row r="60" spans="2:13" ht="12.75" customHeight="1">
      <c r="B60" s="3712"/>
      <c r="C60" s="2992"/>
      <c r="D60" s="3969"/>
      <c r="E60" s="3712"/>
      <c r="F60" s="2992"/>
      <c r="G60" s="2992"/>
      <c r="H60" s="2992"/>
      <c r="I60" s="2992"/>
      <c r="J60" s="2992"/>
      <c r="K60" s="2992"/>
      <c r="L60" s="2992"/>
      <c r="M60" s="3969"/>
    </row>
    <row r="61" spans="2:13" ht="12.75" customHeight="1">
      <c r="B61" s="3712"/>
      <c r="C61" s="2992"/>
      <c r="D61" s="3969"/>
      <c r="E61" s="3712"/>
      <c r="F61" s="2992"/>
      <c r="G61" s="2992"/>
      <c r="H61" s="2992"/>
      <c r="I61" s="2992"/>
      <c r="J61" s="2992"/>
      <c r="K61" s="2992"/>
      <c r="L61" s="2992"/>
      <c r="M61" s="3969"/>
    </row>
    <row r="62" spans="2:13" ht="12.75" customHeight="1">
      <c r="B62" s="3712"/>
      <c r="C62" s="2992"/>
      <c r="D62" s="3969"/>
      <c r="E62" s="3712"/>
      <c r="F62" s="2992"/>
      <c r="G62" s="2992"/>
      <c r="H62" s="2992"/>
      <c r="I62" s="2992"/>
      <c r="J62" s="2992"/>
      <c r="K62" s="2992"/>
      <c r="L62" s="2992"/>
      <c r="M62" s="3969"/>
    </row>
    <row r="63" spans="2:13" ht="12.75" customHeight="1">
      <c r="B63" s="3712"/>
      <c r="C63" s="2992"/>
      <c r="D63" s="3969"/>
      <c r="E63" s="3712"/>
      <c r="F63" s="2992"/>
      <c r="G63" s="2992"/>
      <c r="H63" s="2992"/>
      <c r="I63" s="2992"/>
      <c r="J63" s="2992"/>
      <c r="K63" s="2992"/>
      <c r="L63" s="2992"/>
      <c r="M63" s="3969"/>
    </row>
    <row r="64" spans="2:13" ht="38.25" customHeight="1">
      <c r="B64" s="3712"/>
      <c r="C64" s="2992"/>
      <c r="D64" s="3969"/>
      <c r="E64" s="3712"/>
      <c r="F64" s="2992"/>
      <c r="G64" s="2992"/>
      <c r="H64" s="2992"/>
      <c r="I64" s="2992"/>
      <c r="J64" s="2992"/>
      <c r="K64" s="2992"/>
      <c r="L64" s="2992"/>
      <c r="M64" s="3969"/>
    </row>
    <row r="65" spans="2:13" ht="48" customHeight="1">
      <c r="B65" s="4384"/>
      <c r="C65" s="3371"/>
      <c r="D65" s="3373"/>
      <c r="E65" s="4384"/>
      <c r="F65" s="3371"/>
      <c r="G65" s="3371"/>
      <c r="H65" s="3371"/>
      <c r="I65" s="3371"/>
      <c r="J65" s="3371"/>
      <c r="K65" s="3371"/>
      <c r="L65" s="3371"/>
      <c r="M65" s="3373"/>
    </row>
    <row r="66" spans="2:13" ht="12.75" customHeight="1">
      <c r="B66" s="4385" t="s">
        <v>1583</v>
      </c>
      <c r="C66" s="3376"/>
      <c r="D66" s="3377"/>
      <c r="E66" s="4385" t="s">
        <v>1584</v>
      </c>
      <c r="F66" s="3376"/>
      <c r="G66" s="3376"/>
      <c r="H66" s="3376"/>
      <c r="I66" s="3376"/>
      <c r="J66" s="3376"/>
      <c r="K66" s="3376"/>
      <c r="L66" s="3376"/>
      <c r="M66" s="3377"/>
    </row>
    <row r="67" spans="2:13" ht="12.75" customHeight="1">
      <c r="B67" s="3712"/>
      <c r="C67" s="2992"/>
      <c r="D67" s="3969"/>
      <c r="E67" s="3712"/>
      <c r="F67" s="2992"/>
      <c r="G67" s="2992"/>
      <c r="H67" s="2992"/>
      <c r="I67" s="2992"/>
      <c r="J67" s="2992"/>
      <c r="K67" s="2992"/>
      <c r="L67" s="2992"/>
      <c r="M67" s="3969"/>
    </row>
    <row r="68" spans="2:13" ht="12.75" customHeight="1">
      <c r="B68" s="3712"/>
      <c r="C68" s="2992"/>
      <c r="D68" s="3969"/>
      <c r="E68" s="3712"/>
      <c r="F68" s="2992"/>
      <c r="G68" s="2992"/>
      <c r="H68" s="2992"/>
      <c r="I68" s="2992"/>
      <c r="J68" s="2992"/>
      <c r="K68" s="2992"/>
      <c r="L68" s="2992"/>
      <c r="M68" s="3969"/>
    </row>
    <row r="69" spans="2:13" ht="12.75" customHeight="1">
      <c r="B69" s="3712"/>
      <c r="C69" s="2992"/>
      <c r="D69" s="3969"/>
      <c r="E69" s="3712"/>
      <c r="F69" s="2992"/>
      <c r="G69" s="2992"/>
      <c r="H69" s="2992"/>
      <c r="I69" s="2992"/>
      <c r="J69" s="2992"/>
      <c r="K69" s="2992"/>
      <c r="L69" s="2992"/>
      <c r="M69" s="3969"/>
    </row>
    <row r="70" spans="2:13" ht="12.75" customHeight="1">
      <c r="B70" s="3712"/>
      <c r="C70" s="2992"/>
      <c r="D70" s="3969"/>
      <c r="E70" s="3712"/>
      <c r="F70" s="2992"/>
      <c r="G70" s="2992"/>
      <c r="H70" s="2992"/>
      <c r="I70" s="2992"/>
      <c r="J70" s="2992"/>
      <c r="K70" s="2992"/>
      <c r="L70" s="2992"/>
      <c r="M70" s="3969"/>
    </row>
    <row r="71" spans="2:13" ht="12.75" customHeight="1">
      <c r="B71" s="3712"/>
      <c r="C71" s="2992"/>
      <c r="D71" s="3969"/>
      <c r="E71" s="3712"/>
      <c r="F71" s="2992"/>
      <c r="G71" s="2992"/>
      <c r="H71" s="2992"/>
      <c r="I71" s="2992"/>
      <c r="J71" s="2992"/>
      <c r="K71" s="2992"/>
      <c r="L71" s="2992"/>
      <c r="M71" s="3969"/>
    </row>
    <row r="72" spans="2:13" ht="28.5" customHeight="1">
      <c r="B72" s="3712"/>
      <c r="C72" s="2992"/>
      <c r="D72" s="3969"/>
      <c r="E72" s="3712"/>
      <c r="F72" s="2992"/>
      <c r="G72" s="2992"/>
      <c r="H72" s="2992"/>
      <c r="I72" s="2992"/>
      <c r="J72" s="2992"/>
      <c r="K72" s="2992"/>
      <c r="L72" s="2992"/>
      <c r="M72" s="3969"/>
    </row>
    <row r="73" spans="2:13" ht="12.75" customHeight="1">
      <c r="B73" s="3712"/>
      <c r="C73" s="2992"/>
      <c r="D73" s="3969"/>
      <c r="E73" s="3712"/>
      <c r="F73" s="2992"/>
      <c r="G73" s="2992"/>
      <c r="H73" s="2992"/>
      <c r="I73" s="2992"/>
      <c r="J73" s="2992"/>
      <c r="K73" s="2992"/>
      <c r="L73" s="2992"/>
      <c r="M73" s="3969"/>
    </row>
    <row r="74" spans="2:13" ht="36.75" customHeight="1">
      <c r="B74" s="3712"/>
      <c r="C74" s="2992"/>
      <c r="D74" s="3969"/>
      <c r="E74" s="3712"/>
      <c r="F74" s="2992"/>
      <c r="G74" s="2992"/>
      <c r="H74" s="2992"/>
      <c r="I74" s="2992"/>
      <c r="J74" s="2992"/>
      <c r="K74" s="2992"/>
      <c r="L74" s="2992"/>
      <c r="M74" s="3969"/>
    </row>
    <row r="75" spans="2:13" ht="12.75" customHeight="1">
      <c r="B75" s="3712"/>
      <c r="C75" s="2992"/>
      <c r="D75" s="3969"/>
      <c r="E75" s="3712"/>
      <c r="F75" s="2992"/>
      <c r="G75" s="2992"/>
      <c r="H75" s="2992"/>
      <c r="I75" s="2992"/>
      <c r="J75" s="2992"/>
      <c r="K75" s="2992"/>
      <c r="L75" s="2992"/>
      <c r="M75" s="3969"/>
    </row>
    <row r="76" spans="2:13" ht="12.75" customHeight="1">
      <c r="B76" s="3712"/>
      <c r="C76" s="2992"/>
      <c r="D76" s="3969"/>
      <c r="E76" s="3712"/>
      <c r="F76" s="2992"/>
      <c r="G76" s="2992"/>
      <c r="H76" s="2992"/>
      <c r="I76" s="2992"/>
      <c r="J76" s="2992"/>
      <c r="K76" s="2992"/>
      <c r="L76" s="2992"/>
      <c r="M76" s="3969"/>
    </row>
    <row r="77" spans="2:13" ht="12.75" customHeight="1">
      <c r="B77" s="3712"/>
      <c r="C77" s="2992"/>
      <c r="D77" s="3969"/>
      <c r="E77" s="3712"/>
      <c r="F77" s="2992"/>
      <c r="G77" s="2992"/>
      <c r="H77" s="2992"/>
      <c r="I77" s="2992"/>
      <c r="J77" s="2992"/>
      <c r="K77" s="2992"/>
      <c r="L77" s="2992"/>
      <c r="M77" s="3969"/>
    </row>
    <row r="78" spans="2:13" ht="12.75" customHeight="1">
      <c r="B78" s="3712"/>
      <c r="C78" s="2992"/>
      <c r="D78" s="3969"/>
      <c r="E78" s="3712"/>
      <c r="F78" s="2992"/>
      <c r="G78" s="2992"/>
      <c r="H78" s="2992"/>
      <c r="I78" s="2992"/>
      <c r="J78" s="2992"/>
      <c r="K78" s="2992"/>
      <c r="L78" s="2992"/>
      <c r="M78" s="3969"/>
    </row>
    <row r="79" spans="2:13" ht="12.75" customHeight="1">
      <c r="B79" s="3712"/>
      <c r="C79" s="2992"/>
      <c r="D79" s="3969"/>
      <c r="E79" s="3712"/>
      <c r="F79" s="2992"/>
      <c r="G79" s="2992"/>
      <c r="H79" s="2992"/>
      <c r="I79" s="2992"/>
      <c r="J79" s="2992"/>
      <c r="K79" s="2992"/>
      <c r="L79" s="2992"/>
      <c r="M79" s="3969"/>
    </row>
    <row r="80" spans="2:13" ht="34.5" customHeight="1">
      <c r="B80" s="3712"/>
      <c r="C80" s="2992"/>
      <c r="D80" s="3969"/>
      <c r="E80" s="3712"/>
      <c r="F80" s="2992"/>
      <c r="G80" s="2992"/>
      <c r="H80" s="2992"/>
      <c r="I80" s="2992"/>
      <c r="J80" s="2992"/>
      <c r="K80" s="2992"/>
      <c r="L80" s="2992"/>
      <c r="M80" s="3969"/>
    </row>
    <row r="81" spans="2:13" ht="66" customHeight="1">
      <c r="B81" s="4395"/>
      <c r="C81" s="3293"/>
      <c r="D81" s="4391"/>
      <c r="E81" s="4395"/>
      <c r="F81" s="3293"/>
      <c r="G81" s="3293"/>
      <c r="H81" s="3293"/>
      <c r="I81" s="3293"/>
      <c r="J81" s="3293"/>
      <c r="K81" s="3293"/>
      <c r="L81" s="3293"/>
      <c r="M81" s="4391"/>
    </row>
    <row r="82" spans="2:13" ht="15" customHeight="1">
      <c r="B82" s="4390" t="s">
        <v>1585</v>
      </c>
      <c r="C82" s="3293"/>
      <c r="D82" s="3293"/>
      <c r="E82" s="3293"/>
      <c r="F82" s="3293"/>
      <c r="G82" s="3293"/>
      <c r="H82" s="3293"/>
      <c r="I82" s="3293"/>
      <c r="J82" s="3293"/>
      <c r="K82" s="3293"/>
      <c r="L82" s="3293"/>
      <c r="M82" s="4391"/>
    </row>
    <row r="83" spans="2:13" ht="12.75" customHeight="1">
      <c r="B83" s="4383" t="s">
        <v>1586</v>
      </c>
      <c r="C83" s="2992"/>
      <c r="D83" s="3969"/>
      <c r="E83" s="4383" t="s">
        <v>1587</v>
      </c>
      <c r="F83" s="2992"/>
      <c r="G83" s="2992"/>
      <c r="H83" s="2992"/>
      <c r="I83" s="2992"/>
      <c r="J83" s="2992"/>
      <c r="K83" s="2992"/>
      <c r="L83" s="2992"/>
      <c r="M83" s="3969"/>
    </row>
    <row r="84" spans="2:13" ht="12.75" customHeight="1">
      <c r="B84" s="3712"/>
      <c r="C84" s="2992"/>
      <c r="D84" s="3969"/>
      <c r="E84" s="3712"/>
      <c r="F84" s="2992"/>
      <c r="G84" s="2992"/>
      <c r="H84" s="2992"/>
      <c r="I84" s="2992"/>
      <c r="J84" s="2992"/>
      <c r="K84" s="2992"/>
      <c r="L84" s="2992"/>
      <c r="M84" s="3969"/>
    </row>
    <row r="85" spans="2:13" ht="12.75" customHeight="1">
      <c r="B85" s="3712"/>
      <c r="C85" s="2992"/>
      <c r="D85" s="3969"/>
      <c r="E85" s="3712"/>
      <c r="F85" s="2992"/>
      <c r="G85" s="2992"/>
      <c r="H85" s="2992"/>
      <c r="I85" s="2992"/>
      <c r="J85" s="2992"/>
      <c r="K85" s="2992"/>
      <c r="L85" s="2992"/>
      <c r="M85" s="3969"/>
    </row>
    <row r="86" spans="2:13" ht="12.75" customHeight="1">
      <c r="B86" s="3712"/>
      <c r="C86" s="2992"/>
      <c r="D86" s="3969"/>
      <c r="E86" s="3712"/>
      <c r="F86" s="2992"/>
      <c r="G86" s="2992"/>
      <c r="H86" s="2992"/>
      <c r="I86" s="2992"/>
      <c r="J86" s="2992"/>
      <c r="K86" s="2992"/>
      <c r="L86" s="2992"/>
      <c r="M86" s="3969"/>
    </row>
    <row r="87" spans="2:13" ht="12.75" customHeight="1">
      <c r="B87" s="3712"/>
      <c r="C87" s="2992"/>
      <c r="D87" s="3969"/>
      <c r="E87" s="3712"/>
      <c r="F87" s="2992"/>
      <c r="G87" s="2992"/>
      <c r="H87" s="2992"/>
      <c r="I87" s="2992"/>
      <c r="J87" s="2992"/>
      <c r="K87" s="2992"/>
      <c r="L87" s="2992"/>
      <c r="M87" s="3969"/>
    </row>
    <row r="88" spans="2:13" ht="12.75" customHeight="1">
      <c r="B88" s="3712"/>
      <c r="C88" s="2992"/>
      <c r="D88" s="3969"/>
      <c r="E88" s="3712"/>
      <c r="F88" s="2992"/>
      <c r="G88" s="2992"/>
      <c r="H88" s="2992"/>
      <c r="I88" s="2992"/>
      <c r="J88" s="2992"/>
      <c r="K88" s="2992"/>
      <c r="L88" s="2992"/>
      <c r="M88" s="3969"/>
    </row>
    <row r="89" spans="2:13" ht="12.75" customHeight="1">
      <c r="B89" s="3712"/>
      <c r="C89" s="2992"/>
      <c r="D89" s="3969"/>
      <c r="E89" s="3712"/>
      <c r="F89" s="2992"/>
      <c r="G89" s="2992"/>
      <c r="H89" s="2992"/>
      <c r="I89" s="2992"/>
      <c r="J89" s="2992"/>
      <c r="K89" s="2992"/>
      <c r="L89" s="2992"/>
      <c r="M89" s="3969"/>
    </row>
    <row r="90" spans="2:13" ht="90" customHeight="1">
      <c r="B90" s="3712"/>
      <c r="C90" s="2992"/>
      <c r="D90" s="3969"/>
      <c r="E90" s="3712"/>
      <c r="F90" s="2992"/>
      <c r="G90" s="2992"/>
      <c r="H90" s="2992"/>
      <c r="I90" s="2992"/>
      <c r="J90" s="2992"/>
      <c r="K90" s="2992"/>
      <c r="L90" s="2992"/>
      <c r="M90" s="3969"/>
    </row>
    <row r="91" spans="2:13" ht="295.5" customHeight="1">
      <c r="B91" s="4384"/>
      <c r="C91" s="3371"/>
      <c r="D91" s="3373"/>
      <c r="E91" s="4384"/>
      <c r="F91" s="3371"/>
      <c r="G91" s="3371"/>
      <c r="H91" s="3371"/>
      <c r="I91" s="3371"/>
      <c r="J91" s="3371"/>
      <c r="K91" s="3371"/>
      <c r="L91" s="3371"/>
      <c r="M91" s="3373"/>
    </row>
    <row r="92" spans="2:13" ht="30.75" customHeight="1">
      <c r="B92" s="4385" t="s">
        <v>1588</v>
      </c>
      <c r="C92" s="3376"/>
      <c r="D92" s="3377"/>
      <c r="E92" s="4385" t="s">
        <v>1589</v>
      </c>
      <c r="F92" s="3376"/>
      <c r="G92" s="3376"/>
      <c r="H92" s="3376"/>
      <c r="I92" s="3376"/>
      <c r="J92" s="3376"/>
      <c r="K92" s="3376"/>
      <c r="L92" s="3376"/>
      <c r="M92" s="3377"/>
    </row>
    <row r="93" spans="2:13" ht="12.75" customHeight="1">
      <c r="B93" s="3712"/>
      <c r="C93" s="2992"/>
      <c r="D93" s="3969"/>
      <c r="E93" s="3712"/>
      <c r="F93" s="2992"/>
      <c r="G93" s="2992"/>
      <c r="H93" s="2992"/>
      <c r="I93" s="2992"/>
      <c r="J93" s="2992"/>
      <c r="K93" s="2992"/>
      <c r="L93" s="2992"/>
      <c r="M93" s="3969"/>
    </row>
    <row r="94" spans="2:13" ht="12.75" customHeight="1">
      <c r="B94" s="3712"/>
      <c r="C94" s="2992"/>
      <c r="D94" s="3969"/>
      <c r="E94" s="3712"/>
      <c r="F94" s="2992"/>
      <c r="G94" s="2992"/>
      <c r="H94" s="2992"/>
      <c r="I94" s="2992"/>
      <c r="J94" s="2992"/>
      <c r="K94" s="2992"/>
      <c r="L94" s="2992"/>
      <c r="M94" s="3969"/>
    </row>
    <row r="95" spans="2:13" ht="12.75" customHeight="1">
      <c r="B95" s="3712"/>
      <c r="C95" s="2992"/>
      <c r="D95" s="3969"/>
      <c r="E95" s="3712"/>
      <c r="F95" s="2992"/>
      <c r="G95" s="2992"/>
      <c r="H95" s="2992"/>
      <c r="I95" s="2992"/>
      <c r="J95" s="2992"/>
      <c r="K95" s="2992"/>
      <c r="L95" s="2992"/>
      <c r="M95" s="3969"/>
    </row>
    <row r="96" spans="2:13" ht="32.25" customHeight="1">
      <c r="B96" s="3712"/>
      <c r="C96" s="2992"/>
      <c r="D96" s="3969"/>
      <c r="E96" s="3712"/>
      <c r="F96" s="2992"/>
      <c r="G96" s="2992"/>
      <c r="H96" s="2992"/>
      <c r="I96" s="2992"/>
      <c r="J96" s="2992"/>
      <c r="K96" s="2992"/>
      <c r="L96" s="2992"/>
      <c r="M96" s="3969"/>
    </row>
    <row r="97" spans="2:13" ht="21.75" customHeight="1">
      <c r="B97" s="3712"/>
      <c r="C97" s="2992"/>
      <c r="D97" s="3969"/>
      <c r="E97" s="3712"/>
      <c r="F97" s="2992"/>
      <c r="G97" s="2992"/>
      <c r="H97" s="2992"/>
      <c r="I97" s="2992"/>
      <c r="J97" s="2992"/>
      <c r="K97" s="2992"/>
      <c r="L97" s="2992"/>
      <c r="M97" s="3969"/>
    </row>
    <row r="98" spans="2:13" ht="12.75" customHeight="1">
      <c r="B98" s="3712"/>
      <c r="C98" s="2992"/>
      <c r="D98" s="3969"/>
      <c r="E98" s="3712"/>
      <c r="F98" s="2992"/>
      <c r="G98" s="2992"/>
      <c r="H98" s="2992"/>
      <c r="I98" s="2992"/>
      <c r="J98" s="2992"/>
      <c r="K98" s="2992"/>
      <c r="L98" s="2992"/>
      <c r="M98" s="3969"/>
    </row>
    <row r="99" spans="2:13" ht="12.75" customHeight="1">
      <c r="B99" s="3712"/>
      <c r="C99" s="2992"/>
      <c r="D99" s="3969"/>
      <c r="E99" s="3712"/>
      <c r="F99" s="2992"/>
      <c r="G99" s="2992"/>
      <c r="H99" s="2992"/>
      <c r="I99" s="2992"/>
      <c r="J99" s="2992"/>
      <c r="K99" s="2992"/>
      <c r="L99" s="2992"/>
      <c r="M99" s="3969"/>
    </row>
    <row r="100" spans="2:13" ht="12.75" customHeight="1">
      <c r="B100" s="4384"/>
      <c r="C100" s="3371"/>
      <c r="D100" s="3373"/>
      <c r="E100" s="4384"/>
      <c r="F100" s="3371"/>
      <c r="G100" s="3371"/>
      <c r="H100" s="3371"/>
      <c r="I100" s="3371"/>
      <c r="J100" s="3371"/>
      <c r="K100" s="3371"/>
      <c r="L100" s="3371"/>
      <c r="M100" s="3373"/>
    </row>
    <row r="101" spans="2:13" ht="12.75" customHeight="1">
      <c r="B101" s="4385" t="s">
        <v>1590</v>
      </c>
      <c r="C101" s="3376"/>
      <c r="D101" s="3377"/>
      <c r="E101" s="4385" t="s">
        <v>1591</v>
      </c>
      <c r="F101" s="3376"/>
      <c r="G101" s="3376"/>
      <c r="H101" s="3376"/>
      <c r="I101" s="3376"/>
      <c r="J101" s="3376"/>
      <c r="K101" s="3376"/>
      <c r="L101" s="3376"/>
      <c r="M101" s="3377"/>
    </row>
    <row r="102" spans="2:13" ht="12.75" customHeight="1">
      <c r="B102" s="3712"/>
      <c r="C102" s="2992"/>
      <c r="D102" s="3969"/>
      <c r="E102" s="3712"/>
      <c r="F102" s="2992"/>
      <c r="G102" s="2992"/>
      <c r="H102" s="2992"/>
      <c r="I102" s="2992"/>
      <c r="J102" s="2992"/>
      <c r="K102" s="2992"/>
      <c r="L102" s="2992"/>
      <c r="M102" s="3969"/>
    </row>
    <row r="103" spans="2:13" ht="28.5" customHeight="1">
      <c r="B103" s="3712"/>
      <c r="C103" s="2992"/>
      <c r="D103" s="3969"/>
      <c r="E103" s="3712"/>
      <c r="F103" s="2992"/>
      <c r="G103" s="2992"/>
      <c r="H103" s="2992"/>
      <c r="I103" s="2992"/>
      <c r="J103" s="2992"/>
      <c r="K103" s="2992"/>
      <c r="L103" s="2992"/>
      <c r="M103" s="3969"/>
    </row>
    <row r="104" spans="2:13" ht="12.75" customHeight="1">
      <c r="B104" s="3712"/>
      <c r="C104" s="2992"/>
      <c r="D104" s="3969"/>
      <c r="E104" s="3712"/>
      <c r="F104" s="2992"/>
      <c r="G104" s="2992"/>
      <c r="H104" s="2992"/>
      <c r="I104" s="2992"/>
      <c r="J104" s="2992"/>
      <c r="K104" s="2992"/>
      <c r="L104" s="2992"/>
      <c r="M104" s="3969"/>
    </row>
    <row r="105" spans="2:13" ht="100.5" customHeight="1">
      <c r="B105" s="4395"/>
      <c r="C105" s="3293"/>
      <c r="D105" s="4391"/>
      <c r="E105" s="4395"/>
      <c r="F105" s="3293"/>
      <c r="G105" s="3293"/>
      <c r="H105" s="3293"/>
      <c r="I105" s="3293"/>
      <c r="J105" s="3293"/>
      <c r="K105" s="3293"/>
      <c r="L105" s="3293"/>
      <c r="M105" s="4391"/>
    </row>
    <row r="106" spans="2:13" ht="15.75" customHeight="1">
      <c r="B106" s="4390" t="s">
        <v>1592</v>
      </c>
      <c r="C106" s="3293"/>
      <c r="D106" s="3293"/>
      <c r="E106" s="3293"/>
      <c r="F106" s="3293"/>
      <c r="G106" s="3293"/>
      <c r="H106" s="3293"/>
      <c r="I106" s="3293"/>
      <c r="J106" s="3293"/>
      <c r="K106" s="3293"/>
      <c r="L106" s="3293"/>
      <c r="M106" s="4391"/>
    </row>
    <row r="107" spans="2:13" ht="12.75" customHeight="1">
      <c r="B107" s="4383" t="s">
        <v>1593</v>
      </c>
      <c r="C107" s="2992"/>
      <c r="D107" s="3969"/>
      <c r="E107" s="4383" t="s">
        <v>1594</v>
      </c>
      <c r="F107" s="2992"/>
      <c r="G107" s="2992"/>
      <c r="H107" s="2992"/>
      <c r="I107" s="2992"/>
      <c r="J107" s="2992"/>
      <c r="K107" s="2992"/>
      <c r="L107" s="2992"/>
      <c r="M107" s="3969"/>
    </row>
    <row r="108" spans="2:13" ht="12.75" customHeight="1">
      <c r="B108" s="3712"/>
      <c r="C108" s="2992"/>
      <c r="D108" s="3969"/>
      <c r="E108" s="3712"/>
      <c r="F108" s="2992"/>
      <c r="G108" s="2992"/>
      <c r="H108" s="2992"/>
      <c r="I108" s="2992"/>
      <c r="J108" s="2992"/>
      <c r="K108" s="2992"/>
      <c r="L108" s="2992"/>
      <c r="M108" s="3969"/>
    </row>
    <row r="109" spans="2:13" ht="12.75" customHeight="1">
      <c r="B109" s="3712"/>
      <c r="C109" s="2992"/>
      <c r="D109" s="3969"/>
      <c r="E109" s="3712"/>
      <c r="F109" s="2992"/>
      <c r="G109" s="2992"/>
      <c r="H109" s="2992"/>
      <c r="I109" s="2992"/>
      <c r="J109" s="2992"/>
      <c r="K109" s="2992"/>
      <c r="L109" s="2992"/>
      <c r="M109" s="3969"/>
    </row>
    <row r="110" spans="2:13" ht="12.75" customHeight="1">
      <c r="B110" s="3712"/>
      <c r="C110" s="2992"/>
      <c r="D110" s="3969"/>
      <c r="E110" s="3712"/>
      <c r="F110" s="2992"/>
      <c r="G110" s="2992"/>
      <c r="H110" s="2992"/>
      <c r="I110" s="2992"/>
      <c r="J110" s="2992"/>
      <c r="K110" s="2992"/>
      <c r="L110" s="2992"/>
      <c r="M110" s="3969"/>
    </row>
    <row r="111" spans="2:13" ht="12.75" customHeight="1">
      <c r="B111" s="3712"/>
      <c r="C111" s="2992"/>
      <c r="D111" s="3969"/>
      <c r="E111" s="3712"/>
      <c r="F111" s="2992"/>
      <c r="G111" s="2992"/>
      <c r="H111" s="2992"/>
      <c r="I111" s="2992"/>
      <c r="J111" s="2992"/>
      <c r="K111" s="2992"/>
      <c r="L111" s="2992"/>
      <c r="M111" s="3969"/>
    </row>
    <row r="112" spans="2:13" ht="38.25" customHeight="1">
      <c r="B112" s="4384"/>
      <c r="C112" s="3371"/>
      <c r="D112" s="3373"/>
      <c r="E112" s="4384"/>
      <c r="F112" s="3371"/>
      <c r="G112" s="3371"/>
      <c r="H112" s="3371"/>
      <c r="I112" s="3371"/>
      <c r="J112" s="3371"/>
      <c r="K112" s="3371"/>
      <c r="L112" s="3371"/>
      <c r="M112" s="3373"/>
    </row>
    <row r="113" spans="2:13" ht="12.75" customHeight="1">
      <c r="B113" s="4392" t="s">
        <v>1595</v>
      </c>
      <c r="C113" s="3376"/>
      <c r="D113" s="3377"/>
      <c r="E113" s="4385" t="s">
        <v>1596</v>
      </c>
      <c r="F113" s="3376"/>
      <c r="G113" s="3376"/>
      <c r="H113" s="3376"/>
      <c r="I113" s="3376"/>
      <c r="J113" s="3376"/>
      <c r="K113" s="3376"/>
      <c r="L113" s="3376"/>
      <c r="M113" s="3377"/>
    </row>
    <row r="114" spans="2:13" ht="12.75" customHeight="1">
      <c r="B114" s="3712"/>
      <c r="C114" s="2992"/>
      <c r="D114" s="3969"/>
      <c r="E114" s="3712"/>
      <c r="F114" s="2992"/>
      <c r="G114" s="2992"/>
      <c r="H114" s="2992"/>
      <c r="I114" s="2992"/>
      <c r="J114" s="2992"/>
      <c r="K114" s="2992"/>
      <c r="L114" s="2992"/>
      <c r="M114" s="3969"/>
    </row>
    <row r="115" spans="2:13" ht="12.75" customHeight="1">
      <c r="B115" s="3712"/>
      <c r="C115" s="2992"/>
      <c r="D115" s="3969"/>
      <c r="E115" s="3712"/>
      <c r="F115" s="2992"/>
      <c r="G115" s="2992"/>
      <c r="H115" s="2992"/>
      <c r="I115" s="2992"/>
      <c r="J115" s="2992"/>
      <c r="K115" s="2992"/>
      <c r="L115" s="2992"/>
      <c r="M115" s="3969"/>
    </row>
    <row r="116" spans="2:13" ht="12.75" customHeight="1">
      <c r="B116" s="3712"/>
      <c r="C116" s="2992"/>
      <c r="D116" s="3969"/>
      <c r="E116" s="3712"/>
      <c r="F116" s="2992"/>
      <c r="G116" s="2992"/>
      <c r="H116" s="2992"/>
      <c r="I116" s="2992"/>
      <c r="J116" s="2992"/>
      <c r="K116" s="2992"/>
      <c r="L116" s="2992"/>
      <c r="M116" s="3969"/>
    </row>
    <row r="117" spans="2:13" ht="42" customHeight="1">
      <c r="B117" s="4384"/>
      <c r="C117" s="3371"/>
      <c r="D117" s="3373"/>
      <c r="E117" s="4384"/>
      <c r="F117" s="3371"/>
      <c r="G117" s="3371"/>
      <c r="H117" s="3371"/>
      <c r="I117" s="3371"/>
      <c r="J117" s="3371"/>
      <c r="K117" s="3371"/>
      <c r="L117" s="3371"/>
      <c r="M117" s="3373"/>
    </row>
    <row r="118" spans="2:13" ht="12.75" customHeight="1">
      <c r="B118" s="4385" t="s">
        <v>1597</v>
      </c>
      <c r="C118" s="3376"/>
      <c r="D118" s="3377"/>
      <c r="E118" s="4385" t="s">
        <v>1598</v>
      </c>
      <c r="F118" s="3376"/>
      <c r="G118" s="3376"/>
      <c r="H118" s="3376"/>
      <c r="I118" s="3376"/>
      <c r="J118" s="3376"/>
      <c r="K118" s="3376"/>
      <c r="L118" s="3376"/>
      <c r="M118" s="3377"/>
    </row>
    <row r="119" spans="2:13" ht="12.75" customHeight="1">
      <c r="B119" s="3712"/>
      <c r="C119" s="2992"/>
      <c r="D119" s="3969"/>
      <c r="E119" s="3712"/>
      <c r="F119" s="2992"/>
      <c r="G119" s="2992"/>
      <c r="H119" s="2992"/>
      <c r="I119" s="2992"/>
      <c r="J119" s="2992"/>
      <c r="K119" s="2992"/>
      <c r="L119" s="2992"/>
      <c r="M119" s="3969"/>
    </row>
    <row r="120" spans="2:13" ht="12.75" customHeight="1">
      <c r="B120" s="3712"/>
      <c r="C120" s="2992"/>
      <c r="D120" s="3969"/>
      <c r="E120" s="3712"/>
      <c r="F120" s="2992"/>
      <c r="G120" s="2992"/>
      <c r="H120" s="2992"/>
      <c r="I120" s="2992"/>
      <c r="J120" s="2992"/>
      <c r="K120" s="2992"/>
      <c r="L120" s="2992"/>
      <c r="M120" s="3969"/>
    </row>
    <row r="121" spans="2:13" ht="12.75" customHeight="1">
      <c r="B121" s="3712"/>
      <c r="C121" s="2992"/>
      <c r="D121" s="3969"/>
      <c r="E121" s="3712"/>
      <c r="F121" s="2992"/>
      <c r="G121" s="2992"/>
      <c r="H121" s="2992"/>
      <c r="I121" s="2992"/>
      <c r="J121" s="2992"/>
      <c r="K121" s="2992"/>
      <c r="L121" s="2992"/>
      <c r="M121" s="3969"/>
    </row>
    <row r="122" spans="2:13" ht="12.75" customHeight="1">
      <c r="B122" s="3712"/>
      <c r="C122" s="2992"/>
      <c r="D122" s="3969"/>
      <c r="E122" s="3712"/>
      <c r="F122" s="2992"/>
      <c r="G122" s="2992"/>
      <c r="H122" s="2992"/>
      <c r="I122" s="2992"/>
      <c r="J122" s="2992"/>
      <c r="K122" s="2992"/>
      <c r="L122" s="2992"/>
      <c r="M122" s="3969"/>
    </row>
    <row r="123" spans="2:13" ht="12.75" customHeight="1">
      <c r="B123" s="3712"/>
      <c r="C123" s="2992"/>
      <c r="D123" s="3969"/>
      <c r="E123" s="3712"/>
      <c r="F123" s="2992"/>
      <c r="G123" s="2992"/>
      <c r="H123" s="2992"/>
      <c r="I123" s="2992"/>
      <c r="J123" s="2992"/>
      <c r="K123" s="2992"/>
      <c r="L123" s="2992"/>
      <c r="M123" s="3969"/>
    </row>
    <row r="124" spans="2:13" ht="41.25" customHeight="1">
      <c r="B124" s="3712"/>
      <c r="C124" s="2992"/>
      <c r="D124" s="3969"/>
      <c r="E124" s="3712"/>
      <c r="F124" s="2992"/>
      <c r="G124" s="2992"/>
      <c r="H124" s="2992"/>
      <c r="I124" s="2992"/>
      <c r="J124" s="2992"/>
      <c r="K124" s="2992"/>
      <c r="L124" s="2992"/>
      <c r="M124" s="3969"/>
    </row>
    <row r="125" spans="2:13" ht="12.75" customHeight="1">
      <c r="B125" s="3712"/>
      <c r="C125" s="2992"/>
      <c r="D125" s="3969"/>
      <c r="E125" s="3712"/>
      <c r="F125" s="2992"/>
      <c r="G125" s="2992"/>
      <c r="H125" s="2992"/>
      <c r="I125" s="2992"/>
      <c r="J125" s="2992"/>
      <c r="K125" s="2992"/>
      <c r="L125" s="2992"/>
      <c r="M125" s="3969"/>
    </row>
    <row r="126" spans="2:13" ht="12.75" customHeight="1">
      <c r="B126" s="4384"/>
      <c r="C126" s="3371"/>
      <c r="D126" s="3373"/>
      <c r="E126" s="4384"/>
      <c r="F126" s="3371"/>
      <c r="G126" s="3371"/>
      <c r="H126" s="3371"/>
      <c r="I126" s="3371"/>
      <c r="J126" s="3371"/>
      <c r="K126" s="3371"/>
      <c r="L126" s="3371"/>
      <c r="M126" s="3373"/>
    </row>
    <row r="131" spans="2:13" ht="28.5" customHeight="1">
      <c r="B131" s="5" t="s">
        <v>1599</v>
      </c>
      <c r="C131" s="6"/>
      <c r="D131" s="6"/>
      <c r="E131" s="6"/>
      <c r="F131" s="6"/>
      <c r="G131" s="6"/>
      <c r="H131" s="6"/>
      <c r="I131" s="6"/>
      <c r="J131" s="6"/>
      <c r="K131" s="6"/>
      <c r="L131" s="6"/>
      <c r="M131" s="6"/>
    </row>
    <row r="132" spans="2:13" ht="12.75" customHeight="1">
      <c r="B132" s="4386" t="s">
        <v>1600</v>
      </c>
      <c r="C132" s="2992"/>
      <c r="D132" s="2992"/>
      <c r="E132" s="2992"/>
      <c r="F132" s="2992"/>
      <c r="G132" s="2992"/>
      <c r="H132" s="2992"/>
      <c r="I132" s="2992"/>
      <c r="J132" s="2992"/>
      <c r="K132" s="2992"/>
      <c r="L132" s="2992"/>
      <c r="M132" s="2992"/>
    </row>
    <row r="133" spans="2:13" ht="12.75" customHeight="1">
      <c r="B133" s="4387" t="s">
        <v>5</v>
      </c>
      <c r="C133" s="4388"/>
      <c r="D133" s="4388"/>
      <c r="E133" s="4388"/>
      <c r="F133" s="4388"/>
      <c r="G133" s="1"/>
      <c r="H133" s="1"/>
      <c r="I133" s="1"/>
      <c r="J133" s="1"/>
      <c r="K133" s="1"/>
      <c r="L133" s="1"/>
      <c r="M133" s="1"/>
    </row>
    <row r="134" spans="2:13" ht="12.75" customHeight="1">
      <c r="B134" s="7"/>
      <c r="C134" s="7"/>
      <c r="D134" s="7"/>
      <c r="E134" s="7"/>
      <c r="F134" s="7"/>
      <c r="G134" s="7"/>
      <c r="H134" s="7"/>
      <c r="I134" s="7"/>
      <c r="J134" s="7"/>
      <c r="K134" s="7"/>
      <c r="L134" s="7"/>
      <c r="M134" s="7"/>
    </row>
    <row r="135" spans="2:13" ht="24" customHeight="1">
      <c r="B135" s="4389" t="s">
        <v>1571</v>
      </c>
      <c r="C135" s="3344"/>
      <c r="D135" s="3344"/>
      <c r="E135" s="4393" t="s">
        <v>1572</v>
      </c>
      <c r="F135" s="3344"/>
      <c r="G135" s="3344"/>
      <c r="H135" s="3344"/>
      <c r="I135" s="3344"/>
      <c r="J135" s="3344"/>
      <c r="K135" s="3344"/>
      <c r="L135" s="3344"/>
      <c r="M135" s="3344"/>
    </row>
    <row r="136" spans="2:13" ht="20.25" customHeight="1">
      <c r="B136" s="4390" t="s">
        <v>1573</v>
      </c>
      <c r="C136" s="3293"/>
      <c r="D136" s="3293"/>
      <c r="E136" s="3293"/>
      <c r="F136" s="3293"/>
      <c r="G136" s="3293"/>
      <c r="H136" s="3293"/>
      <c r="I136" s="3293"/>
      <c r="J136" s="3293"/>
      <c r="K136" s="3293"/>
      <c r="L136" s="3293"/>
      <c r="M136" s="4391"/>
    </row>
    <row r="137" spans="2:13" ht="12.75" customHeight="1">
      <c r="B137" s="4383" t="s">
        <v>1601</v>
      </c>
      <c r="C137" s="2992"/>
      <c r="D137" s="3969"/>
      <c r="E137" s="4383" t="s">
        <v>1602</v>
      </c>
      <c r="F137" s="2992"/>
      <c r="G137" s="2992"/>
      <c r="H137" s="2992"/>
      <c r="I137" s="2992"/>
      <c r="J137" s="2992"/>
      <c r="K137" s="2992"/>
      <c r="L137" s="2992"/>
      <c r="M137" s="3969"/>
    </row>
    <row r="138" spans="2:13" ht="12.75" customHeight="1">
      <c r="B138" s="3712"/>
      <c r="C138" s="2992"/>
      <c r="D138" s="3969"/>
      <c r="E138" s="3712"/>
      <c r="F138" s="2992"/>
      <c r="G138" s="2992"/>
      <c r="H138" s="2992"/>
      <c r="I138" s="2992"/>
      <c r="J138" s="2992"/>
      <c r="K138" s="2992"/>
      <c r="L138" s="2992"/>
      <c r="M138" s="3969"/>
    </row>
    <row r="139" spans="2:13" ht="12.75" customHeight="1">
      <c r="B139" s="3712"/>
      <c r="C139" s="2992"/>
      <c r="D139" s="3969"/>
      <c r="E139" s="3712"/>
      <c r="F139" s="2992"/>
      <c r="G139" s="2992"/>
      <c r="H139" s="2992"/>
      <c r="I139" s="2992"/>
      <c r="J139" s="2992"/>
      <c r="K139" s="2992"/>
      <c r="L139" s="2992"/>
      <c r="M139" s="3969"/>
    </row>
    <row r="140" spans="2:13" ht="12.75" customHeight="1">
      <c r="B140" s="3712"/>
      <c r="C140" s="2992"/>
      <c r="D140" s="3969"/>
      <c r="E140" s="3712"/>
      <c r="F140" s="2992"/>
      <c r="G140" s="2992"/>
      <c r="H140" s="2992"/>
      <c r="I140" s="2992"/>
      <c r="J140" s="2992"/>
      <c r="K140" s="2992"/>
      <c r="L140" s="2992"/>
      <c r="M140" s="3969"/>
    </row>
    <row r="141" spans="2:13" ht="40.5" customHeight="1">
      <c r="B141" s="4384"/>
      <c r="C141" s="3371"/>
      <c r="D141" s="3373"/>
      <c r="E141" s="4384"/>
      <c r="F141" s="3371"/>
      <c r="G141" s="3371"/>
      <c r="H141" s="3371"/>
      <c r="I141" s="3371"/>
      <c r="J141" s="3371"/>
      <c r="K141" s="3371"/>
      <c r="L141" s="3371"/>
      <c r="M141" s="3373"/>
    </row>
    <row r="142" spans="2:13" ht="12.75" customHeight="1">
      <c r="B142" s="4385" t="s">
        <v>1603</v>
      </c>
      <c r="C142" s="3376"/>
      <c r="D142" s="3377"/>
      <c r="E142" s="4385" t="s">
        <v>1604</v>
      </c>
      <c r="F142" s="3376"/>
      <c r="G142" s="3376"/>
      <c r="H142" s="3376"/>
      <c r="I142" s="3376"/>
      <c r="J142" s="3376"/>
      <c r="K142" s="3376"/>
      <c r="L142" s="3376"/>
      <c r="M142" s="3377"/>
    </row>
    <row r="143" spans="2:13" ht="12.75" customHeight="1">
      <c r="B143" s="3712"/>
      <c r="C143" s="2992"/>
      <c r="D143" s="3969"/>
      <c r="E143" s="3712"/>
      <c r="F143" s="2992"/>
      <c r="G143" s="2992"/>
      <c r="H143" s="2992"/>
      <c r="I143" s="2992"/>
      <c r="J143" s="2992"/>
      <c r="K143" s="2992"/>
      <c r="L143" s="2992"/>
      <c r="M143" s="3969"/>
    </row>
    <row r="144" spans="2:13" ht="30.75" customHeight="1">
      <c r="B144" s="3712"/>
      <c r="C144" s="2992"/>
      <c r="D144" s="3969"/>
      <c r="E144" s="3712"/>
      <c r="F144" s="2992"/>
      <c r="G144" s="2992"/>
      <c r="H144" s="2992"/>
      <c r="I144" s="2992"/>
      <c r="J144" s="2992"/>
      <c r="K144" s="2992"/>
      <c r="L144" s="2992"/>
      <c r="M144" s="3969"/>
    </row>
    <row r="145" spans="2:13" ht="29.25" customHeight="1">
      <c r="B145" s="3712"/>
      <c r="C145" s="2992"/>
      <c r="D145" s="3969"/>
      <c r="E145" s="3712"/>
      <c r="F145" s="2992"/>
      <c r="G145" s="2992"/>
      <c r="H145" s="2992"/>
      <c r="I145" s="2992"/>
      <c r="J145" s="2992"/>
      <c r="K145" s="2992"/>
      <c r="L145" s="2992"/>
      <c r="M145" s="3969"/>
    </row>
    <row r="146" spans="2:13" ht="12.75" customHeight="1">
      <c r="B146" s="4384"/>
      <c r="C146" s="3371"/>
      <c r="D146" s="3373"/>
      <c r="E146" s="4384"/>
      <c r="F146" s="3371"/>
      <c r="G146" s="3371"/>
      <c r="H146" s="3371"/>
      <c r="I146" s="3371"/>
      <c r="J146" s="3371"/>
      <c r="K146" s="3371"/>
      <c r="L146" s="3371"/>
      <c r="M146" s="3373"/>
    </row>
    <row r="147" spans="2:13" ht="12.75" customHeight="1">
      <c r="B147" s="4385" t="s">
        <v>1605</v>
      </c>
      <c r="C147" s="3376"/>
      <c r="D147" s="3377"/>
      <c r="E147" s="4385" t="s">
        <v>1606</v>
      </c>
      <c r="F147" s="3376"/>
      <c r="G147" s="3376"/>
      <c r="H147" s="3376"/>
      <c r="I147" s="3376"/>
      <c r="J147" s="3376"/>
      <c r="K147" s="3376"/>
      <c r="L147" s="3376"/>
      <c r="M147" s="3377"/>
    </row>
    <row r="148" spans="2:13" ht="12.75" customHeight="1">
      <c r="B148" s="3712"/>
      <c r="C148" s="2992"/>
      <c r="D148" s="3969"/>
      <c r="E148" s="3712"/>
      <c r="F148" s="2992"/>
      <c r="G148" s="2992"/>
      <c r="H148" s="2992"/>
      <c r="I148" s="2992"/>
      <c r="J148" s="2992"/>
      <c r="K148" s="2992"/>
      <c r="L148" s="2992"/>
      <c r="M148" s="3969"/>
    </row>
    <row r="149" spans="2:13" ht="27" customHeight="1">
      <c r="B149" s="3712"/>
      <c r="C149" s="2992"/>
      <c r="D149" s="3969"/>
      <c r="E149" s="3712"/>
      <c r="F149" s="2992"/>
      <c r="G149" s="2992"/>
      <c r="H149" s="2992"/>
      <c r="I149" s="2992"/>
      <c r="J149" s="2992"/>
      <c r="K149" s="2992"/>
      <c r="L149" s="2992"/>
      <c r="M149" s="3969"/>
    </row>
    <row r="150" spans="2:13" ht="30" customHeight="1">
      <c r="B150" s="3712"/>
      <c r="C150" s="2992"/>
      <c r="D150" s="3969"/>
      <c r="E150" s="3712"/>
      <c r="F150" s="2992"/>
      <c r="G150" s="2992"/>
      <c r="H150" s="2992"/>
      <c r="I150" s="2992"/>
      <c r="J150" s="2992"/>
      <c r="K150" s="2992"/>
      <c r="L150" s="2992"/>
      <c r="M150" s="3969"/>
    </row>
    <row r="151" spans="2:13" ht="28.5" customHeight="1">
      <c r="B151" s="3712"/>
      <c r="C151" s="2992"/>
      <c r="D151" s="3969"/>
      <c r="E151" s="3712"/>
      <c r="F151" s="2992"/>
      <c r="G151" s="2992"/>
      <c r="H151" s="2992"/>
      <c r="I151" s="2992"/>
      <c r="J151" s="2992"/>
      <c r="K151" s="2992"/>
      <c r="L151" s="2992"/>
      <c r="M151" s="3969"/>
    </row>
    <row r="152" spans="2:13" ht="12.75" customHeight="1">
      <c r="B152" s="3712"/>
      <c r="C152" s="2992"/>
      <c r="D152" s="3969"/>
      <c r="E152" s="3712"/>
      <c r="F152" s="2992"/>
      <c r="G152" s="2992"/>
      <c r="H152" s="2992"/>
      <c r="I152" s="2992"/>
      <c r="J152" s="2992"/>
      <c r="K152" s="2992"/>
      <c r="L152" s="2992"/>
      <c r="M152" s="3969"/>
    </row>
    <row r="153" spans="2:13" ht="12.75" customHeight="1">
      <c r="B153" s="3712"/>
      <c r="C153" s="2992"/>
      <c r="D153" s="3969"/>
      <c r="E153" s="3712"/>
      <c r="F153" s="2992"/>
      <c r="G153" s="2992"/>
      <c r="H153" s="2992"/>
      <c r="I153" s="2992"/>
      <c r="J153" s="2992"/>
      <c r="K153" s="2992"/>
      <c r="L153" s="2992"/>
      <c r="M153" s="3969"/>
    </row>
    <row r="154" spans="2:13" ht="12.75" customHeight="1">
      <c r="B154" s="3712"/>
      <c r="C154" s="2992"/>
      <c r="D154" s="3969"/>
      <c r="E154" s="3712"/>
      <c r="F154" s="2992"/>
      <c r="G154" s="2992"/>
      <c r="H154" s="2992"/>
      <c r="I154" s="2992"/>
      <c r="J154" s="2992"/>
      <c r="K154" s="2992"/>
      <c r="L154" s="2992"/>
      <c r="M154" s="3969"/>
    </row>
    <row r="155" spans="2:13" ht="12.75" customHeight="1">
      <c r="B155" s="4384"/>
      <c r="C155" s="3371"/>
      <c r="D155" s="3373"/>
      <c r="E155" s="4384"/>
      <c r="F155" s="3371"/>
      <c r="G155" s="3371"/>
      <c r="H155" s="3371"/>
      <c r="I155" s="3371"/>
      <c r="J155" s="3371"/>
      <c r="K155" s="3371"/>
      <c r="L155" s="3371"/>
      <c r="M155" s="3373"/>
    </row>
    <row r="156" spans="2:13" ht="18" customHeight="1">
      <c r="B156" s="4396" t="s">
        <v>1578</v>
      </c>
      <c r="C156" s="3468"/>
      <c r="D156" s="3468"/>
      <c r="E156" s="3468"/>
      <c r="F156" s="3468"/>
      <c r="G156" s="3468"/>
      <c r="H156" s="3468"/>
      <c r="I156" s="3468"/>
      <c r="J156" s="3468"/>
      <c r="K156" s="3468"/>
      <c r="L156" s="3468"/>
      <c r="M156" s="4397"/>
    </row>
    <row r="157" spans="2:13" ht="12.75" customHeight="1">
      <c r="B157" s="4383" t="s">
        <v>1607</v>
      </c>
      <c r="C157" s="2992"/>
      <c r="D157" s="3969"/>
      <c r="E157" s="4398" t="s">
        <v>1608</v>
      </c>
      <c r="F157" s="3207"/>
      <c r="G157" s="3207"/>
      <c r="H157" s="3207"/>
      <c r="I157" s="3207"/>
      <c r="J157" s="3207"/>
      <c r="K157" s="3207"/>
      <c r="L157" s="3207"/>
      <c r="M157" s="3969"/>
    </row>
    <row r="158" spans="2:13" ht="12.75" customHeight="1">
      <c r="B158" s="3712"/>
      <c r="C158" s="2992"/>
      <c r="D158" s="3969"/>
      <c r="E158" s="3712"/>
      <c r="F158" s="2992"/>
      <c r="G158" s="2992"/>
      <c r="H158" s="2992"/>
      <c r="I158" s="2992"/>
      <c r="J158" s="2992"/>
      <c r="K158" s="2992"/>
      <c r="L158" s="2992"/>
      <c r="M158" s="3969"/>
    </row>
    <row r="159" spans="2:13" ht="12.75" customHeight="1">
      <c r="B159" s="3712"/>
      <c r="C159" s="2992"/>
      <c r="D159" s="3969"/>
      <c r="E159" s="3712"/>
      <c r="F159" s="2992"/>
      <c r="G159" s="2992"/>
      <c r="H159" s="2992"/>
      <c r="I159" s="2992"/>
      <c r="J159" s="2992"/>
      <c r="K159" s="2992"/>
      <c r="L159" s="2992"/>
      <c r="M159" s="3969"/>
    </row>
    <row r="160" spans="2:13" ht="24.75" customHeight="1">
      <c r="B160" s="3712"/>
      <c r="C160" s="2992"/>
      <c r="D160" s="3969"/>
      <c r="E160" s="3712"/>
      <c r="F160" s="2992"/>
      <c r="G160" s="2992"/>
      <c r="H160" s="2992"/>
      <c r="I160" s="2992"/>
      <c r="J160" s="2992"/>
      <c r="K160" s="2992"/>
      <c r="L160" s="2992"/>
      <c r="M160" s="3969"/>
    </row>
    <row r="161" spans="2:13" ht="12.75" customHeight="1">
      <c r="B161" s="3712"/>
      <c r="C161" s="2992"/>
      <c r="D161" s="3969"/>
      <c r="E161" s="3712"/>
      <c r="F161" s="2992"/>
      <c r="G161" s="2992"/>
      <c r="H161" s="2992"/>
      <c r="I161" s="2992"/>
      <c r="J161" s="2992"/>
      <c r="K161" s="2992"/>
      <c r="L161" s="2992"/>
      <c r="M161" s="3969"/>
    </row>
    <row r="162" spans="2:13" ht="12.75" customHeight="1">
      <c r="B162" s="3712"/>
      <c r="C162" s="2992"/>
      <c r="D162" s="3969"/>
      <c r="E162" s="3712"/>
      <c r="F162" s="2992"/>
      <c r="G162" s="2992"/>
      <c r="H162" s="2992"/>
      <c r="I162" s="2992"/>
      <c r="J162" s="2992"/>
      <c r="K162" s="2992"/>
      <c r="L162" s="2992"/>
      <c r="M162" s="3969"/>
    </row>
    <row r="163" spans="2:13" ht="12.75" customHeight="1">
      <c r="B163" s="3712"/>
      <c r="C163" s="2992"/>
      <c r="D163" s="3969"/>
      <c r="E163" s="3712"/>
      <c r="F163" s="2992"/>
      <c r="G163" s="2992"/>
      <c r="H163" s="2992"/>
      <c r="I163" s="2992"/>
      <c r="J163" s="2992"/>
      <c r="K163" s="2992"/>
      <c r="L163" s="2992"/>
      <c r="M163" s="3969"/>
    </row>
    <row r="164" spans="2:13" ht="32.25" customHeight="1">
      <c r="B164" s="3712"/>
      <c r="C164" s="2992"/>
      <c r="D164" s="3969"/>
      <c r="E164" s="3712"/>
      <c r="F164" s="2992"/>
      <c r="G164" s="2992"/>
      <c r="H164" s="2992"/>
      <c r="I164" s="2992"/>
      <c r="J164" s="2992"/>
      <c r="K164" s="2992"/>
      <c r="L164" s="2992"/>
      <c r="M164" s="3969"/>
    </row>
    <row r="165" spans="2:13" ht="12.75" customHeight="1">
      <c r="B165" s="3712"/>
      <c r="C165" s="2992"/>
      <c r="D165" s="3969"/>
      <c r="E165" s="3712"/>
      <c r="F165" s="2992"/>
      <c r="G165" s="2992"/>
      <c r="H165" s="2992"/>
      <c r="I165" s="2992"/>
      <c r="J165" s="2992"/>
      <c r="K165" s="2992"/>
      <c r="L165" s="2992"/>
      <c r="M165" s="3969"/>
    </row>
    <row r="166" spans="2:13" ht="12.75" customHeight="1">
      <c r="B166" s="3712"/>
      <c r="C166" s="2992"/>
      <c r="D166" s="3969"/>
      <c r="E166" s="3712"/>
      <c r="F166" s="2992"/>
      <c r="G166" s="2992"/>
      <c r="H166" s="2992"/>
      <c r="I166" s="2992"/>
      <c r="J166" s="2992"/>
      <c r="K166" s="2992"/>
      <c r="L166" s="2992"/>
      <c r="M166" s="3969"/>
    </row>
    <row r="167" spans="2:13" ht="12.75" customHeight="1">
      <c r="B167" s="3712"/>
      <c r="C167" s="2992"/>
      <c r="D167" s="3969"/>
      <c r="E167" s="3712"/>
      <c r="F167" s="2992"/>
      <c r="G167" s="2992"/>
      <c r="H167" s="2992"/>
      <c r="I167" s="2992"/>
      <c r="J167" s="2992"/>
      <c r="K167" s="2992"/>
      <c r="L167" s="2992"/>
      <c r="M167" s="3969"/>
    </row>
    <row r="168" spans="2:13" ht="12.75" customHeight="1">
      <c r="B168" s="3712"/>
      <c r="C168" s="2992"/>
      <c r="D168" s="3969"/>
      <c r="E168" s="3712"/>
      <c r="F168" s="2992"/>
      <c r="G168" s="2992"/>
      <c r="H168" s="2992"/>
      <c r="I168" s="2992"/>
      <c r="J168" s="2992"/>
      <c r="K168" s="2992"/>
      <c r="L168" s="2992"/>
      <c r="M168" s="3969"/>
    </row>
    <row r="169" spans="2:13" ht="12.75" customHeight="1">
      <c r="B169" s="3712"/>
      <c r="C169" s="2992"/>
      <c r="D169" s="3969"/>
      <c r="E169" s="3712"/>
      <c r="F169" s="2992"/>
      <c r="G169" s="2992"/>
      <c r="H169" s="2992"/>
      <c r="I169" s="2992"/>
      <c r="J169" s="2992"/>
      <c r="K169" s="2992"/>
      <c r="L169" s="2992"/>
      <c r="M169" s="3969"/>
    </row>
    <row r="170" spans="2:13" ht="12.75" customHeight="1">
      <c r="B170" s="3712"/>
      <c r="C170" s="2992"/>
      <c r="D170" s="3969"/>
      <c r="E170" s="3712"/>
      <c r="F170" s="2992"/>
      <c r="G170" s="2992"/>
      <c r="H170" s="2992"/>
      <c r="I170" s="2992"/>
      <c r="J170" s="2992"/>
      <c r="K170" s="2992"/>
      <c r="L170" s="2992"/>
      <c r="M170" s="3969"/>
    </row>
    <row r="171" spans="2:13" ht="12.75" customHeight="1">
      <c r="B171" s="3712"/>
      <c r="C171" s="2992"/>
      <c r="D171" s="3969"/>
      <c r="E171" s="3712"/>
      <c r="F171" s="2992"/>
      <c r="G171" s="2992"/>
      <c r="H171" s="2992"/>
      <c r="I171" s="2992"/>
      <c r="J171" s="2992"/>
      <c r="K171" s="2992"/>
      <c r="L171" s="2992"/>
      <c r="M171" s="3969"/>
    </row>
    <row r="172" spans="2:13" ht="12.75" customHeight="1">
      <c r="B172" s="3712"/>
      <c r="C172" s="2992"/>
      <c r="D172" s="3969"/>
      <c r="E172" s="3712"/>
      <c r="F172" s="2992"/>
      <c r="G172" s="2992"/>
      <c r="H172" s="2992"/>
      <c r="I172" s="2992"/>
      <c r="J172" s="2992"/>
      <c r="K172" s="2992"/>
      <c r="L172" s="2992"/>
      <c r="M172" s="3969"/>
    </row>
    <row r="173" spans="2:13" ht="12.75" customHeight="1">
      <c r="B173" s="3712"/>
      <c r="C173" s="2992"/>
      <c r="D173" s="3969"/>
      <c r="E173" s="3712"/>
      <c r="F173" s="2992"/>
      <c r="G173" s="2992"/>
      <c r="H173" s="2992"/>
      <c r="I173" s="2992"/>
      <c r="J173" s="2992"/>
      <c r="K173" s="2992"/>
      <c r="L173" s="2992"/>
      <c r="M173" s="3969"/>
    </row>
    <row r="174" spans="2:13" ht="12.75" customHeight="1">
      <c r="B174" s="3712"/>
      <c r="C174" s="2992"/>
      <c r="D174" s="3969"/>
      <c r="E174" s="3712"/>
      <c r="F174" s="2992"/>
      <c r="G174" s="2992"/>
      <c r="H174" s="2992"/>
      <c r="I174" s="2992"/>
      <c r="J174" s="2992"/>
      <c r="K174" s="2992"/>
      <c r="L174" s="2992"/>
      <c r="M174" s="3969"/>
    </row>
    <row r="175" spans="2:13" ht="12.75" customHeight="1">
      <c r="B175" s="3712"/>
      <c r="C175" s="2992"/>
      <c r="D175" s="3969"/>
      <c r="E175" s="3712"/>
      <c r="F175" s="2992"/>
      <c r="G175" s="2992"/>
      <c r="H175" s="2992"/>
      <c r="I175" s="2992"/>
      <c r="J175" s="2992"/>
      <c r="K175" s="2992"/>
      <c r="L175" s="2992"/>
      <c r="M175" s="3969"/>
    </row>
    <row r="176" spans="2:13" ht="12.75" customHeight="1">
      <c r="B176" s="3712"/>
      <c r="C176" s="2992"/>
      <c r="D176" s="3969"/>
      <c r="E176" s="3712"/>
      <c r="F176" s="2992"/>
      <c r="G176" s="2992"/>
      <c r="H176" s="2992"/>
      <c r="I176" s="2992"/>
      <c r="J176" s="2992"/>
      <c r="K176" s="2992"/>
      <c r="L176" s="2992"/>
      <c r="M176" s="3969"/>
    </row>
    <row r="177" spans="2:13" ht="12.75" customHeight="1">
      <c r="B177" s="3712"/>
      <c r="C177" s="2992"/>
      <c r="D177" s="3969"/>
      <c r="E177" s="3712"/>
      <c r="F177" s="2992"/>
      <c r="G177" s="2992"/>
      <c r="H177" s="2992"/>
      <c r="I177" s="2992"/>
      <c r="J177" s="2992"/>
      <c r="K177" s="2992"/>
      <c r="L177" s="2992"/>
      <c r="M177" s="3969"/>
    </row>
    <row r="178" spans="2:13" ht="12.75" customHeight="1">
      <c r="B178" s="3712"/>
      <c r="C178" s="2992"/>
      <c r="D178" s="3969"/>
      <c r="E178" s="3712"/>
      <c r="F178" s="2992"/>
      <c r="G178" s="2992"/>
      <c r="H178" s="2992"/>
      <c r="I178" s="2992"/>
      <c r="J178" s="2992"/>
      <c r="K178" s="2992"/>
      <c r="L178" s="2992"/>
      <c r="M178" s="3969"/>
    </row>
    <row r="179" spans="2:13" ht="12.75" customHeight="1">
      <c r="B179" s="3712"/>
      <c r="C179" s="2992"/>
      <c r="D179" s="3969"/>
      <c r="E179" s="3712"/>
      <c r="F179" s="2992"/>
      <c r="G179" s="2992"/>
      <c r="H179" s="2992"/>
      <c r="I179" s="2992"/>
      <c r="J179" s="2992"/>
      <c r="K179" s="2992"/>
      <c r="L179" s="2992"/>
      <c r="M179" s="3969"/>
    </row>
    <row r="180" spans="2:13" ht="12.75" customHeight="1">
      <c r="B180" s="3712"/>
      <c r="C180" s="2992"/>
      <c r="D180" s="3969"/>
      <c r="E180" s="3712"/>
      <c r="F180" s="2992"/>
      <c r="G180" s="2992"/>
      <c r="H180" s="2992"/>
      <c r="I180" s="2992"/>
      <c r="J180" s="2992"/>
      <c r="K180" s="2992"/>
      <c r="L180" s="2992"/>
      <c r="M180" s="3969"/>
    </row>
    <row r="181" spans="2:13" ht="12.75" customHeight="1">
      <c r="B181" s="3712"/>
      <c r="C181" s="2992"/>
      <c r="D181" s="3969"/>
      <c r="E181" s="3712"/>
      <c r="F181" s="2992"/>
      <c r="G181" s="2992"/>
      <c r="H181" s="2992"/>
      <c r="I181" s="2992"/>
      <c r="J181" s="2992"/>
      <c r="K181" s="2992"/>
      <c r="L181" s="2992"/>
      <c r="M181" s="3969"/>
    </row>
    <row r="182" spans="2:13" ht="12.75" customHeight="1">
      <c r="B182" s="3712"/>
      <c r="C182" s="2992"/>
      <c r="D182" s="3969"/>
      <c r="E182" s="3712"/>
      <c r="F182" s="2992"/>
      <c r="G182" s="2992"/>
      <c r="H182" s="2992"/>
      <c r="I182" s="2992"/>
      <c r="J182" s="2992"/>
      <c r="K182" s="2992"/>
      <c r="L182" s="2992"/>
      <c r="M182" s="3969"/>
    </row>
    <row r="183" spans="2:13" ht="12.75" customHeight="1">
      <c r="B183" s="4384"/>
      <c r="C183" s="3371"/>
      <c r="D183" s="3373"/>
      <c r="E183" s="4384"/>
      <c r="F183" s="3371"/>
      <c r="G183" s="3371"/>
      <c r="H183" s="3371"/>
      <c r="I183" s="3371"/>
      <c r="J183" s="3371"/>
      <c r="K183" s="3371"/>
      <c r="L183" s="3371"/>
      <c r="M183" s="3373"/>
    </row>
    <row r="184" spans="2:13" ht="60" customHeight="1">
      <c r="B184" s="4385" t="s">
        <v>1609</v>
      </c>
      <c r="C184" s="3376"/>
      <c r="D184" s="3377"/>
      <c r="E184" s="4394" t="s">
        <v>1610</v>
      </c>
      <c r="F184" s="3376"/>
      <c r="G184" s="3376"/>
      <c r="H184" s="3376"/>
      <c r="I184" s="3376"/>
      <c r="J184" s="3376"/>
      <c r="K184" s="3376"/>
      <c r="L184" s="3376"/>
      <c r="M184" s="3377"/>
    </row>
    <row r="185" spans="2:13" ht="33" customHeight="1">
      <c r="B185" s="3712"/>
      <c r="C185" s="2992"/>
      <c r="D185" s="3969"/>
      <c r="E185" s="3712"/>
      <c r="F185" s="2992"/>
      <c r="G185" s="2992"/>
      <c r="H185" s="2992"/>
      <c r="I185" s="2992"/>
      <c r="J185" s="2992"/>
      <c r="K185" s="2992"/>
      <c r="L185" s="2992"/>
      <c r="M185" s="3969"/>
    </row>
    <row r="186" spans="2:13" ht="37.5" customHeight="1">
      <c r="B186" s="3712"/>
      <c r="C186" s="2992"/>
      <c r="D186" s="3969"/>
      <c r="E186" s="3712"/>
      <c r="F186" s="2992"/>
      <c r="G186" s="2992"/>
      <c r="H186" s="2992"/>
      <c r="I186" s="2992"/>
      <c r="J186" s="2992"/>
      <c r="K186" s="2992"/>
      <c r="L186" s="2992"/>
      <c r="M186" s="3969"/>
    </row>
    <row r="187" spans="2:13" ht="33" customHeight="1">
      <c r="B187" s="3712"/>
      <c r="C187" s="2992"/>
      <c r="D187" s="3969"/>
      <c r="E187" s="3712"/>
      <c r="F187" s="2992"/>
      <c r="G187" s="2992"/>
      <c r="H187" s="2992"/>
      <c r="I187" s="2992"/>
      <c r="J187" s="2992"/>
      <c r="K187" s="2992"/>
      <c r="L187" s="2992"/>
      <c r="M187" s="3969"/>
    </row>
    <row r="188" spans="2:13" ht="34.5" customHeight="1">
      <c r="B188" s="3712"/>
      <c r="C188" s="2992"/>
      <c r="D188" s="3969"/>
      <c r="E188" s="3712"/>
      <c r="F188" s="2992"/>
      <c r="G188" s="2992"/>
      <c r="H188" s="2992"/>
      <c r="I188" s="2992"/>
      <c r="J188" s="2992"/>
      <c r="K188" s="2992"/>
      <c r="L188" s="2992"/>
      <c r="M188" s="3969"/>
    </row>
    <row r="189" spans="2:13" ht="12.75" customHeight="1">
      <c r="B189" s="3712"/>
      <c r="C189" s="2992"/>
      <c r="D189" s="3969"/>
      <c r="E189" s="3712"/>
      <c r="F189" s="2992"/>
      <c r="G189" s="2992"/>
      <c r="H189" s="2992"/>
      <c r="I189" s="2992"/>
      <c r="J189" s="2992"/>
      <c r="K189" s="2992"/>
      <c r="L189" s="2992"/>
      <c r="M189" s="3969"/>
    </row>
    <row r="190" spans="2:13" ht="12.75" customHeight="1">
      <c r="B190" s="3712"/>
      <c r="C190" s="2992"/>
      <c r="D190" s="3969"/>
      <c r="E190" s="3712"/>
      <c r="F190" s="2992"/>
      <c r="G190" s="2992"/>
      <c r="H190" s="2992"/>
      <c r="I190" s="2992"/>
      <c r="J190" s="2992"/>
      <c r="K190" s="2992"/>
      <c r="L190" s="2992"/>
      <c r="M190" s="3969"/>
    </row>
    <row r="191" spans="2:13" ht="12.75" customHeight="1">
      <c r="B191" s="3712"/>
      <c r="C191" s="2992"/>
      <c r="D191" s="3969"/>
      <c r="E191" s="3712"/>
      <c r="F191" s="2992"/>
      <c r="G191" s="2992"/>
      <c r="H191" s="2992"/>
      <c r="I191" s="2992"/>
      <c r="J191" s="2992"/>
      <c r="K191" s="2992"/>
      <c r="L191" s="2992"/>
      <c r="M191" s="3969"/>
    </row>
    <row r="192" spans="2:13" ht="12.75" customHeight="1">
      <c r="B192" s="3712"/>
      <c r="C192" s="2992"/>
      <c r="D192" s="3969"/>
      <c r="E192" s="3712"/>
      <c r="F192" s="2992"/>
      <c r="G192" s="2992"/>
      <c r="H192" s="2992"/>
      <c r="I192" s="2992"/>
      <c r="J192" s="2992"/>
      <c r="K192" s="2992"/>
      <c r="L192" s="2992"/>
      <c r="M192" s="3969"/>
    </row>
    <row r="193" spans="2:13" ht="12.75" customHeight="1">
      <c r="B193" s="3712"/>
      <c r="C193" s="2992"/>
      <c r="D193" s="3969"/>
      <c r="E193" s="3712"/>
      <c r="F193" s="2992"/>
      <c r="G193" s="2992"/>
      <c r="H193" s="2992"/>
      <c r="I193" s="2992"/>
      <c r="J193" s="2992"/>
      <c r="K193" s="2992"/>
      <c r="L193" s="2992"/>
      <c r="M193" s="3969"/>
    </row>
    <row r="194" spans="2:13" ht="3" customHeight="1">
      <c r="B194" s="4384"/>
      <c r="C194" s="3371"/>
      <c r="D194" s="3373"/>
      <c r="E194" s="4384"/>
      <c r="F194" s="3371"/>
      <c r="G194" s="3371"/>
      <c r="H194" s="3371"/>
      <c r="I194" s="3371"/>
      <c r="J194" s="3371"/>
      <c r="K194" s="3371"/>
      <c r="L194" s="3371"/>
      <c r="M194" s="3373"/>
    </row>
    <row r="195" spans="2:13" ht="12.75" customHeight="1">
      <c r="B195" s="4385" t="s">
        <v>1611</v>
      </c>
      <c r="C195" s="3376"/>
      <c r="D195" s="3377"/>
      <c r="E195" s="4385" t="s">
        <v>1612</v>
      </c>
      <c r="F195" s="3376"/>
      <c r="G195" s="3376"/>
      <c r="H195" s="3376"/>
      <c r="I195" s="3376"/>
      <c r="J195" s="3376"/>
      <c r="K195" s="3376"/>
      <c r="L195" s="3376"/>
      <c r="M195" s="3377"/>
    </row>
    <row r="196" spans="2:13" ht="12.75" customHeight="1">
      <c r="B196" s="3712"/>
      <c r="C196" s="2992"/>
      <c r="D196" s="3969"/>
      <c r="E196" s="3712"/>
      <c r="F196" s="2992"/>
      <c r="G196" s="2992"/>
      <c r="H196" s="2992"/>
      <c r="I196" s="2992"/>
      <c r="J196" s="2992"/>
      <c r="K196" s="2992"/>
      <c r="L196" s="2992"/>
      <c r="M196" s="3969"/>
    </row>
    <row r="197" spans="2:13" ht="12.75" customHeight="1">
      <c r="B197" s="3712"/>
      <c r="C197" s="2992"/>
      <c r="D197" s="3969"/>
      <c r="E197" s="3712"/>
      <c r="F197" s="2992"/>
      <c r="G197" s="2992"/>
      <c r="H197" s="2992"/>
      <c r="I197" s="2992"/>
      <c r="J197" s="2992"/>
      <c r="K197" s="2992"/>
      <c r="L197" s="2992"/>
      <c r="M197" s="3969"/>
    </row>
    <row r="198" spans="2:13" ht="62.25" customHeight="1">
      <c r="B198" s="3712"/>
      <c r="C198" s="2992"/>
      <c r="D198" s="3969"/>
      <c r="E198" s="3712"/>
      <c r="F198" s="2992"/>
      <c r="G198" s="2992"/>
      <c r="H198" s="2992"/>
      <c r="I198" s="2992"/>
      <c r="J198" s="2992"/>
      <c r="K198" s="2992"/>
      <c r="L198" s="2992"/>
      <c r="M198" s="3969"/>
    </row>
    <row r="199" spans="2:13" ht="51.75" customHeight="1">
      <c r="B199" s="3712"/>
      <c r="C199" s="2992"/>
      <c r="D199" s="3969"/>
      <c r="E199" s="3712"/>
      <c r="F199" s="2992"/>
      <c r="G199" s="2992"/>
      <c r="H199" s="2992"/>
      <c r="I199" s="2992"/>
      <c r="J199" s="2992"/>
      <c r="K199" s="2992"/>
      <c r="L199" s="2992"/>
      <c r="M199" s="3969"/>
    </row>
    <row r="200" spans="2:13" ht="64.5" customHeight="1">
      <c r="B200" s="3712"/>
      <c r="C200" s="2992"/>
      <c r="D200" s="3969"/>
      <c r="E200" s="3712"/>
      <c r="F200" s="2992"/>
      <c r="G200" s="2992"/>
      <c r="H200" s="2992"/>
      <c r="I200" s="2992"/>
      <c r="J200" s="2992"/>
      <c r="K200" s="2992"/>
      <c r="L200" s="2992"/>
      <c r="M200" s="3969"/>
    </row>
    <row r="201" spans="2:13" ht="12.75" customHeight="1">
      <c r="B201" s="3712"/>
      <c r="C201" s="2992"/>
      <c r="D201" s="3969"/>
      <c r="E201" s="3712"/>
      <c r="F201" s="2992"/>
      <c r="G201" s="2992"/>
      <c r="H201" s="2992"/>
      <c r="I201" s="2992"/>
      <c r="J201" s="2992"/>
      <c r="K201" s="2992"/>
      <c r="L201" s="2992"/>
      <c r="M201" s="3969"/>
    </row>
    <row r="202" spans="2:13" ht="12.75" customHeight="1">
      <c r="B202" s="3712"/>
      <c r="C202" s="2992"/>
      <c r="D202" s="3969"/>
      <c r="E202" s="3712"/>
      <c r="F202" s="2992"/>
      <c r="G202" s="2992"/>
      <c r="H202" s="2992"/>
      <c r="I202" s="2992"/>
      <c r="J202" s="2992"/>
      <c r="K202" s="2992"/>
      <c r="L202" s="2992"/>
      <c r="M202" s="3969"/>
    </row>
    <row r="203" spans="2:13" ht="12.75" customHeight="1">
      <c r="B203" s="3712"/>
      <c r="C203" s="2992"/>
      <c r="D203" s="3969"/>
      <c r="E203" s="3712"/>
      <c r="F203" s="2992"/>
      <c r="G203" s="2992"/>
      <c r="H203" s="2992"/>
      <c r="I203" s="2992"/>
      <c r="J203" s="2992"/>
      <c r="K203" s="2992"/>
      <c r="L203" s="2992"/>
      <c r="M203" s="3969"/>
    </row>
    <row r="204" spans="2:13" ht="12.75" customHeight="1">
      <c r="B204" s="3712"/>
      <c r="C204" s="2992"/>
      <c r="D204" s="3969"/>
      <c r="E204" s="3712"/>
      <c r="F204" s="2992"/>
      <c r="G204" s="2992"/>
      <c r="H204" s="2992"/>
      <c r="I204" s="2992"/>
      <c r="J204" s="2992"/>
      <c r="K204" s="2992"/>
      <c r="L204" s="2992"/>
      <c r="M204" s="3969"/>
    </row>
    <row r="205" spans="2:13" ht="12.75" customHeight="1">
      <c r="B205" s="3712"/>
      <c r="C205" s="2992"/>
      <c r="D205" s="3969"/>
      <c r="E205" s="3712"/>
      <c r="F205" s="2992"/>
      <c r="G205" s="2992"/>
      <c r="H205" s="2992"/>
      <c r="I205" s="2992"/>
      <c r="J205" s="2992"/>
      <c r="K205" s="2992"/>
      <c r="L205" s="2992"/>
      <c r="M205" s="3969"/>
    </row>
    <row r="206" spans="2:13" ht="12.75" customHeight="1">
      <c r="B206" s="3712"/>
      <c r="C206" s="2992"/>
      <c r="D206" s="3969"/>
      <c r="E206" s="3712"/>
      <c r="F206" s="2992"/>
      <c r="G206" s="2992"/>
      <c r="H206" s="2992"/>
      <c r="I206" s="2992"/>
      <c r="J206" s="2992"/>
      <c r="K206" s="2992"/>
      <c r="L206" s="2992"/>
      <c r="M206" s="3969"/>
    </row>
    <row r="207" spans="2:13" ht="12.75" customHeight="1">
      <c r="B207" s="4384"/>
      <c r="C207" s="3371"/>
      <c r="D207" s="3373"/>
      <c r="E207" s="4384"/>
      <c r="F207" s="3371"/>
      <c r="G207" s="3371"/>
      <c r="H207" s="3371"/>
      <c r="I207" s="3371"/>
      <c r="J207" s="3371"/>
      <c r="K207" s="3371"/>
      <c r="L207" s="3371"/>
      <c r="M207" s="3373"/>
    </row>
    <row r="208" spans="2:13" ht="12.75" customHeight="1">
      <c r="B208" s="4385" t="s">
        <v>1613</v>
      </c>
      <c r="C208" s="3376"/>
      <c r="D208" s="3377"/>
      <c r="E208" s="4394" t="s">
        <v>1614</v>
      </c>
      <c r="F208" s="3376"/>
      <c r="G208" s="3376"/>
      <c r="H208" s="3376"/>
      <c r="I208" s="3376"/>
      <c r="J208" s="3376"/>
      <c r="K208" s="3376"/>
      <c r="L208" s="3376"/>
      <c r="M208" s="3377"/>
    </row>
    <row r="209" spans="2:13" ht="12.75" customHeight="1">
      <c r="B209" s="3712"/>
      <c r="C209" s="2992"/>
      <c r="D209" s="3969"/>
      <c r="E209" s="3712"/>
      <c r="F209" s="2992"/>
      <c r="G209" s="2992"/>
      <c r="H209" s="2992"/>
      <c r="I209" s="2992"/>
      <c r="J209" s="2992"/>
      <c r="K209" s="2992"/>
      <c r="L209" s="2992"/>
      <c r="M209" s="3969"/>
    </row>
    <row r="210" spans="2:13" ht="12.75" customHeight="1">
      <c r="B210" s="3712"/>
      <c r="C210" s="2992"/>
      <c r="D210" s="3969"/>
      <c r="E210" s="3712"/>
      <c r="F210" s="2992"/>
      <c r="G210" s="2992"/>
      <c r="H210" s="2992"/>
      <c r="I210" s="2992"/>
      <c r="J210" s="2992"/>
      <c r="K210" s="2992"/>
      <c r="L210" s="2992"/>
      <c r="M210" s="3969"/>
    </row>
    <row r="211" spans="2:13" ht="48" customHeight="1">
      <c r="B211" s="3712"/>
      <c r="C211" s="2992"/>
      <c r="D211" s="3969"/>
      <c r="E211" s="3712"/>
      <c r="F211" s="2992"/>
      <c r="G211" s="2992"/>
      <c r="H211" s="2992"/>
      <c r="I211" s="2992"/>
      <c r="J211" s="2992"/>
      <c r="K211" s="2992"/>
      <c r="L211" s="2992"/>
      <c r="M211" s="3969"/>
    </row>
    <row r="212" spans="2:13" ht="12.75" customHeight="1">
      <c r="B212" s="3712"/>
      <c r="C212" s="2992"/>
      <c r="D212" s="3969"/>
      <c r="E212" s="3712"/>
      <c r="F212" s="2992"/>
      <c r="G212" s="2992"/>
      <c r="H212" s="2992"/>
      <c r="I212" s="2992"/>
      <c r="J212" s="2992"/>
      <c r="K212" s="2992"/>
      <c r="L212" s="2992"/>
      <c r="M212" s="3969"/>
    </row>
    <row r="213" spans="2:13" ht="12.75" customHeight="1">
      <c r="B213" s="3712"/>
      <c r="C213" s="2992"/>
      <c r="D213" s="3969"/>
      <c r="E213" s="3712"/>
      <c r="F213" s="2992"/>
      <c r="G213" s="2992"/>
      <c r="H213" s="2992"/>
      <c r="I213" s="2992"/>
      <c r="J213" s="2992"/>
      <c r="K213" s="2992"/>
      <c r="L213" s="2992"/>
      <c r="M213" s="3969"/>
    </row>
    <row r="214" spans="2:13" ht="12.75" customHeight="1">
      <c r="B214" s="4395"/>
      <c r="C214" s="3293"/>
      <c r="D214" s="4391"/>
      <c r="E214" s="4395"/>
      <c r="F214" s="3293"/>
      <c r="G214" s="3293"/>
      <c r="H214" s="3293"/>
      <c r="I214" s="3293"/>
      <c r="J214" s="3293"/>
      <c r="K214" s="3293"/>
      <c r="L214" s="3293"/>
      <c r="M214" s="4391"/>
    </row>
    <row r="215" spans="2:13" ht="20.25" customHeight="1">
      <c r="B215" s="4396" t="s">
        <v>1615</v>
      </c>
      <c r="C215" s="3468"/>
      <c r="D215" s="3468"/>
      <c r="E215" s="3468"/>
      <c r="F215" s="3468"/>
      <c r="G215" s="3468"/>
      <c r="H215" s="3468"/>
      <c r="I215" s="3468"/>
      <c r="J215" s="3468"/>
      <c r="K215" s="3468"/>
      <c r="L215" s="3468"/>
      <c r="M215" s="4397"/>
    </row>
    <row r="216" spans="2:13" ht="12.75" customHeight="1">
      <c r="B216" s="4383" t="s">
        <v>1616</v>
      </c>
      <c r="C216" s="2992"/>
      <c r="D216" s="3969"/>
      <c r="E216" s="4383" t="s">
        <v>1617</v>
      </c>
      <c r="F216" s="2992"/>
      <c r="G216" s="2992"/>
      <c r="H216" s="2992"/>
      <c r="I216" s="2992"/>
      <c r="J216" s="2992"/>
      <c r="K216" s="2992"/>
      <c r="L216" s="2992"/>
      <c r="M216" s="3969"/>
    </row>
    <row r="217" spans="2:13" ht="12.75" customHeight="1">
      <c r="B217" s="3712"/>
      <c r="C217" s="2992"/>
      <c r="D217" s="3969"/>
      <c r="E217" s="3712"/>
      <c r="F217" s="2992"/>
      <c r="G217" s="2992"/>
      <c r="H217" s="2992"/>
      <c r="I217" s="2992"/>
      <c r="J217" s="2992"/>
      <c r="K217" s="2992"/>
      <c r="L217" s="2992"/>
      <c r="M217" s="3969"/>
    </row>
    <row r="218" spans="2:13" ht="12.75" customHeight="1">
      <c r="B218" s="3712"/>
      <c r="C218" s="2992"/>
      <c r="D218" s="3969"/>
      <c r="E218" s="3712"/>
      <c r="F218" s="2992"/>
      <c r="G218" s="2992"/>
      <c r="H218" s="2992"/>
      <c r="I218" s="2992"/>
      <c r="J218" s="2992"/>
      <c r="K218" s="2992"/>
      <c r="L218" s="2992"/>
      <c r="M218" s="3969"/>
    </row>
    <row r="219" spans="2:13" ht="12.75" customHeight="1">
      <c r="B219" s="3712"/>
      <c r="C219" s="2992"/>
      <c r="D219" s="3969"/>
      <c r="E219" s="3712"/>
      <c r="F219" s="2992"/>
      <c r="G219" s="2992"/>
      <c r="H219" s="2992"/>
      <c r="I219" s="2992"/>
      <c r="J219" s="2992"/>
      <c r="K219" s="2992"/>
      <c r="L219" s="2992"/>
      <c r="M219" s="3969"/>
    </row>
    <row r="220" spans="2:13" ht="12.75" customHeight="1">
      <c r="B220" s="3712"/>
      <c r="C220" s="2992"/>
      <c r="D220" s="3969"/>
      <c r="E220" s="3712"/>
      <c r="F220" s="2992"/>
      <c r="G220" s="2992"/>
      <c r="H220" s="2992"/>
      <c r="I220" s="2992"/>
      <c r="J220" s="2992"/>
      <c r="K220" s="2992"/>
      <c r="L220" s="2992"/>
      <c r="M220" s="3969"/>
    </row>
    <row r="221" spans="2:13" ht="12.75" customHeight="1">
      <c r="B221" s="3712"/>
      <c r="C221" s="2992"/>
      <c r="D221" s="3969"/>
      <c r="E221" s="3712"/>
      <c r="F221" s="2992"/>
      <c r="G221" s="2992"/>
      <c r="H221" s="2992"/>
      <c r="I221" s="2992"/>
      <c r="J221" s="2992"/>
      <c r="K221" s="2992"/>
      <c r="L221" s="2992"/>
      <c r="M221" s="3969"/>
    </row>
    <row r="222" spans="2:13" ht="66.75" customHeight="1">
      <c r="B222" s="3712"/>
      <c r="C222" s="2992"/>
      <c r="D222" s="3969"/>
      <c r="E222" s="3712"/>
      <c r="F222" s="2992"/>
      <c r="G222" s="2992"/>
      <c r="H222" s="2992"/>
      <c r="I222" s="2992"/>
      <c r="J222" s="2992"/>
      <c r="K222" s="2992"/>
      <c r="L222" s="2992"/>
      <c r="M222" s="3969"/>
    </row>
    <row r="223" spans="2:13" ht="12.75" customHeight="1">
      <c r="B223" s="3712"/>
      <c r="C223" s="2992"/>
      <c r="D223" s="3969"/>
      <c r="E223" s="3712"/>
      <c r="F223" s="2992"/>
      <c r="G223" s="2992"/>
      <c r="H223" s="2992"/>
      <c r="I223" s="2992"/>
      <c r="J223" s="2992"/>
      <c r="K223" s="2992"/>
      <c r="L223" s="2992"/>
      <c r="M223" s="3969"/>
    </row>
    <row r="224" spans="2:13" ht="12.75" customHeight="1">
      <c r="B224" s="3712"/>
      <c r="C224" s="2992"/>
      <c r="D224" s="3969"/>
      <c r="E224" s="3712"/>
      <c r="F224" s="2992"/>
      <c r="G224" s="2992"/>
      <c r="H224" s="2992"/>
      <c r="I224" s="2992"/>
      <c r="J224" s="2992"/>
      <c r="K224" s="2992"/>
      <c r="L224" s="2992"/>
      <c r="M224" s="3969"/>
    </row>
    <row r="225" spans="2:13" ht="12.75" customHeight="1">
      <c r="B225" s="3712"/>
      <c r="C225" s="2992"/>
      <c r="D225" s="3969"/>
      <c r="E225" s="3712"/>
      <c r="F225" s="2992"/>
      <c r="G225" s="2992"/>
      <c r="H225" s="2992"/>
      <c r="I225" s="2992"/>
      <c r="J225" s="2992"/>
      <c r="K225" s="2992"/>
      <c r="L225" s="2992"/>
      <c r="M225" s="3969"/>
    </row>
    <row r="226" spans="2:13" ht="1.5" customHeight="1">
      <c r="B226" s="4384"/>
      <c r="C226" s="3371"/>
      <c r="D226" s="3373"/>
      <c r="E226" s="4384"/>
      <c r="F226" s="3371"/>
      <c r="G226" s="3371"/>
      <c r="H226" s="3371"/>
      <c r="I226" s="3371"/>
      <c r="J226" s="3371"/>
      <c r="K226" s="3371"/>
      <c r="L226" s="3371"/>
      <c r="M226" s="3373"/>
    </row>
    <row r="227" spans="2:13" ht="12.75" customHeight="1">
      <c r="B227" s="4385" t="s">
        <v>1618</v>
      </c>
      <c r="C227" s="3376"/>
      <c r="D227" s="3377"/>
      <c r="E227" s="4385" t="s">
        <v>1619</v>
      </c>
      <c r="F227" s="3376"/>
      <c r="G227" s="3376"/>
      <c r="H227" s="3376"/>
      <c r="I227" s="3376"/>
      <c r="J227" s="3376"/>
      <c r="K227" s="3376"/>
      <c r="L227" s="3376"/>
      <c r="M227" s="3377"/>
    </row>
    <row r="228" spans="2:13" ht="12.75" customHeight="1">
      <c r="B228" s="3712"/>
      <c r="C228" s="2992"/>
      <c r="D228" s="3969"/>
      <c r="E228" s="3712"/>
      <c r="F228" s="2992"/>
      <c r="G228" s="2992"/>
      <c r="H228" s="2992"/>
      <c r="I228" s="2992"/>
      <c r="J228" s="2992"/>
      <c r="K228" s="2992"/>
      <c r="L228" s="2992"/>
      <c r="M228" s="3969"/>
    </row>
    <row r="229" spans="2:13" ht="12.75" customHeight="1">
      <c r="B229" s="3712"/>
      <c r="C229" s="2992"/>
      <c r="D229" s="3969"/>
      <c r="E229" s="3712"/>
      <c r="F229" s="2992"/>
      <c r="G229" s="2992"/>
      <c r="H229" s="2992"/>
      <c r="I229" s="2992"/>
      <c r="J229" s="2992"/>
      <c r="K229" s="2992"/>
      <c r="L229" s="2992"/>
      <c r="M229" s="3969"/>
    </row>
    <row r="230" spans="2:13" ht="54" customHeight="1">
      <c r="B230" s="3712"/>
      <c r="C230" s="2992"/>
      <c r="D230" s="3969"/>
      <c r="E230" s="3712"/>
      <c r="F230" s="2992"/>
      <c r="G230" s="2992"/>
      <c r="H230" s="2992"/>
      <c r="I230" s="2992"/>
      <c r="J230" s="2992"/>
      <c r="K230" s="2992"/>
      <c r="L230" s="2992"/>
      <c r="M230" s="3969"/>
    </row>
    <row r="231" spans="2:13" ht="12.75" customHeight="1">
      <c r="B231" s="3712"/>
      <c r="C231" s="2992"/>
      <c r="D231" s="3969"/>
      <c r="E231" s="3712"/>
      <c r="F231" s="2992"/>
      <c r="G231" s="2992"/>
      <c r="H231" s="2992"/>
      <c r="I231" s="2992"/>
      <c r="J231" s="2992"/>
      <c r="K231" s="2992"/>
      <c r="L231" s="2992"/>
      <c r="M231" s="3969"/>
    </row>
    <row r="232" spans="2:13" ht="28.5" customHeight="1">
      <c r="B232" s="3712"/>
      <c r="C232" s="2992"/>
      <c r="D232" s="3969"/>
      <c r="E232" s="3712"/>
      <c r="F232" s="2992"/>
      <c r="G232" s="2992"/>
      <c r="H232" s="2992"/>
      <c r="I232" s="2992"/>
      <c r="J232" s="2992"/>
      <c r="K232" s="2992"/>
      <c r="L232" s="2992"/>
      <c r="M232" s="3969"/>
    </row>
    <row r="233" spans="2:13" ht="12.75" customHeight="1">
      <c r="B233" s="4384"/>
      <c r="C233" s="3371"/>
      <c r="D233" s="3373"/>
      <c r="E233" s="4384"/>
      <c r="F233" s="3371"/>
      <c r="G233" s="3371"/>
      <c r="H233" s="3371"/>
      <c r="I233" s="3371"/>
      <c r="J233" s="3371"/>
      <c r="K233" s="3371"/>
      <c r="L233" s="3371"/>
      <c r="M233" s="3373"/>
    </row>
    <row r="234" spans="2:13" ht="12.75" customHeight="1">
      <c r="B234" s="4385" t="s">
        <v>1620</v>
      </c>
      <c r="C234" s="3376"/>
      <c r="D234" s="3377"/>
      <c r="E234" s="4394" t="s">
        <v>1621</v>
      </c>
      <c r="F234" s="3376"/>
      <c r="G234" s="3376"/>
      <c r="H234" s="3376"/>
      <c r="I234" s="3376"/>
      <c r="J234" s="3376"/>
      <c r="K234" s="3376"/>
      <c r="L234" s="3376"/>
      <c r="M234" s="3377"/>
    </row>
    <row r="235" spans="2:13" ht="12.75" customHeight="1">
      <c r="B235" s="3712"/>
      <c r="C235" s="2992"/>
      <c r="D235" s="3969"/>
      <c r="E235" s="3712"/>
      <c r="F235" s="2992"/>
      <c r="G235" s="2992"/>
      <c r="H235" s="2992"/>
      <c r="I235" s="2992"/>
      <c r="J235" s="2992"/>
      <c r="K235" s="2992"/>
      <c r="L235" s="2992"/>
      <c r="M235" s="3969"/>
    </row>
    <row r="236" spans="2:13" ht="12.75" customHeight="1">
      <c r="B236" s="3712"/>
      <c r="C236" s="2992"/>
      <c r="D236" s="3969"/>
      <c r="E236" s="3712"/>
      <c r="F236" s="2992"/>
      <c r="G236" s="2992"/>
      <c r="H236" s="2992"/>
      <c r="I236" s="2992"/>
      <c r="J236" s="2992"/>
      <c r="K236" s="2992"/>
      <c r="L236" s="2992"/>
      <c r="M236" s="3969"/>
    </row>
    <row r="237" spans="2:13" ht="12.75" customHeight="1">
      <c r="B237" s="3712"/>
      <c r="C237" s="2992"/>
      <c r="D237" s="3969"/>
      <c r="E237" s="3712"/>
      <c r="F237" s="2992"/>
      <c r="G237" s="2992"/>
      <c r="H237" s="2992"/>
      <c r="I237" s="2992"/>
      <c r="J237" s="2992"/>
      <c r="K237" s="2992"/>
      <c r="L237" s="2992"/>
      <c r="M237" s="3969"/>
    </row>
    <row r="238" spans="2:13" ht="12.75" customHeight="1">
      <c r="B238" s="3712"/>
      <c r="C238" s="2992"/>
      <c r="D238" s="3969"/>
      <c r="E238" s="3712"/>
      <c r="F238" s="2992"/>
      <c r="G238" s="2992"/>
      <c r="H238" s="2992"/>
      <c r="I238" s="2992"/>
      <c r="J238" s="2992"/>
      <c r="K238" s="2992"/>
      <c r="L238" s="2992"/>
      <c r="M238" s="3969"/>
    </row>
    <row r="239" spans="2:13" ht="66.75" customHeight="1">
      <c r="B239" s="3712"/>
      <c r="C239" s="2992"/>
      <c r="D239" s="3969"/>
      <c r="E239" s="3712"/>
      <c r="F239" s="2992"/>
      <c r="G239" s="2992"/>
      <c r="H239" s="2992"/>
      <c r="I239" s="2992"/>
      <c r="J239" s="2992"/>
      <c r="K239" s="2992"/>
      <c r="L239" s="2992"/>
      <c r="M239" s="3969"/>
    </row>
    <row r="240" spans="2:13" ht="12.75" customHeight="1">
      <c r="B240" s="3712"/>
      <c r="C240" s="2992"/>
      <c r="D240" s="3969"/>
      <c r="E240" s="3712"/>
      <c r="F240" s="2992"/>
      <c r="G240" s="2992"/>
      <c r="H240" s="2992"/>
      <c r="I240" s="2992"/>
      <c r="J240" s="2992"/>
      <c r="K240" s="2992"/>
      <c r="L240" s="2992"/>
      <c r="M240" s="3969"/>
    </row>
    <row r="241" spans="2:13" ht="12.75" customHeight="1">
      <c r="B241" s="3712"/>
      <c r="C241" s="2992"/>
      <c r="D241" s="3969"/>
      <c r="E241" s="3712"/>
      <c r="F241" s="2992"/>
      <c r="G241" s="2992"/>
      <c r="H241" s="2992"/>
      <c r="I241" s="2992"/>
      <c r="J241" s="2992"/>
      <c r="K241" s="2992"/>
      <c r="L241" s="2992"/>
      <c r="M241" s="3969"/>
    </row>
    <row r="242" spans="2:13" ht="12.75" customHeight="1">
      <c r="B242" s="3712"/>
      <c r="C242" s="2992"/>
      <c r="D242" s="3969"/>
      <c r="E242" s="3712"/>
      <c r="F242" s="2992"/>
      <c r="G242" s="2992"/>
      <c r="H242" s="2992"/>
      <c r="I242" s="2992"/>
      <c r="J242" s="2992"/>
      <c r="K242" s="2992"/>
      <c r="L242" s="2992"/>
      <c r="M242" s="3969"/>
    </row>
    <row r="243" spans="2:13" ht="12.75" customHeight="1">
      <c r="B243" s="3712"/>
      <c r="C243" s="2992"/>
      <c r="D243" s="3969"/>
      <c r="E243" s="3712"/>
      <c r="F243" s="2992"/>
      <c r="G243" s="2992"/>
      <c r="H243" s="2992"/>
      <c r="I243" s="2992"/>
      <c r="J243" s="2992"/>
      <c r="K243" s="2992"/>
      <c r="L243" s="2992"/>
      <c r="M243" s="3969"/>
    </row>
    <row r="244" spans="2:13" ht="12.75" customHeight="1">
      <c r="B244" s="3712"/>
      <c r="C244" s="2992"/>
      <c r="D244" s="3969"/>
      <c r="E244" s="3712"/>
      <c r="F244" s="2992"/>
      <c r="G244" s="2992"/>
      <c r="H244" s="2992"/>
      <c r="I244" s="2992"/>
      <c r="J244" s="2992"/>
      <c r="K244" s="2992"/>
      <c r="L244" s="2992"/>
      <c r="M244" s="3969"/>
    </row>
    <row r="245" spans="2:13" ht="12.75" customHeight="1">
      <c r="B245" s="3712"/>
      <c r="C245" s="2992"/>
      <c r="D245" s="3969"/>
      <c r="E245" s="3712"/>
      <c r="F245" s="2992"/>
      <c r="G245" s="2992"/>
      <c r="H245" s="2992"/>
      <c r="I245" s="2992"/>
      <c r="J245" s="2992"/>
      <c r="K245" s="2992"/>
      <c r="L245" s="2992"/>
      <c r="M245" s="3969"/>
    </row>
    <row r="246" spans="2:13" ht="12.75" customHeight="1">
      <c r="B246" s="4384"/>
      <c r="C246" s="3371"/>
      <c r="D246" s="3373"/>
      <c r="E246" s="4384"/>
      <c r="F246" s="3371"/>
      <c r="G246" s="3371"/>
      <c r="H246" s="3371"/>
      <c r="I246" s="3371"/>
      <c r="J246" s="3371"/>
      <c r="K246" s="3371"/>
      <c r="L246" s="3371"/>
      <c r="M246" s="3373"/>
    </row>
    <row r="247" spans="2:13" ht="12.75" customHeight="1">
      <c r="B247" s="4385" t="s">
        <v>1622</v>
      </c>
      <c r="C247" s="3376"/>
      <c r="D247" s="3377"/>
      <c r="E247" s="4394" t="s">
        <v>1623</v>
      </c>
      <c r="F247" s="3376"/>
      <c r="G247" s="3376"/>
      <c r="H247" s="3376"/>
      <c r="I247" s="3376"/>
      <c r="J247" s="3376"/>
      <c r="K247" s="3376"/>
      <c r="L247" s="3376"/>
      <c r="M247" s="3377"/>
    </row>
    <row r="248" spans="2:13" ht="12.75" customHeight="1">
      <c r="B248" s="3712"/>
      <c r="C248" s="2992"/>
      <c r="D248" s="3969"/>
      <c r="E248" s="3712"/>
      <c r="F248" s="2992"/>
      <c r="G248" s="2992"/>
      <c r="H248" s="2992"/>
      <c r="I248" s="2992"/>
      <c r="J248" s="2992"/>
      <c r="K248" s="2992"/>
      <c r="L248" s="2992"/>
      <c r="M248" s="3969"/>
    </row>
    <row r="249" spans="2:13" ht="12.75" customHeight="1">
      <c r="B249" s="3712"/>
      <c r="C249" s="2992"/>
      <c r="D249" s="3969"/>
      <c r="E249" s="3712"/>
      <c r="F249" s="2992"/>
      <c r="G249" s="2992"/>
      <c r="H249" s="2992"/>
      <c r="I249" s="2992"/>
      <c r="J249" s="2992"/>
      <c r="K249" s="2992"/>
      <c r="L249" s="2992"/>
      <c r="M249" s="3969"/>
    </row>
    <row r="250" spans="2:13" ht="12.75" customHeight="1">
      <c r="B250" s="3712"/>
      <c r="C250" s="2992"/>
      <c r="D250" s="3969"/>
      <c r="E250" s="3712"/>
      <c r="F250" s="2992"/>
      <c r="G250" s="2992"/>
      <c r="H250" s="2992"/>
      <c r="I250" s="2992"/>
      <c r="J250" s="2992"/>
      <c r="K250" s="2992"/>
      <c r="L250" s="2992"/>
      <c r="M250" s="3969"/>
    </row>
    <row r="251" spans="2:13" ht="12.75" customHeight="1">
      <c r="B251" s="3712"/>
      <c r="C251" s="2992"/>
      <c r="D251" s="3969"/>
      <c r="E251" s="3712"/>
      <c r="F251" s="2992"/>
      <c r="G251" s="2992"/>
      <c r="H251" s="2992"/>
      <c r="I251" s="2992"/>
      <c r="J251" s="2992"/>
      <c r="K251" s="2992"/>
      <c r="L251" s="2992"/>
      <c r="M251" s="3969"/>
    </row>
    <row r="252" spans="2:13" ht="12.75" customHeight="1">
      <c r="B252" s="3712"/>
      <c r="C252" s="2992"/>
      <c r="D252" s="3969"/>
      <c r="E252" s="3712"/>
      <c r="F252" s="2992"/>
      <c r="G252" s="2992"/>
      <c r="H252" s="2992"/>
      <c r="I252" s="2992"/>
      <c r="J252" s="2992"/>
      <c r="K252" s="2992"/>
      <c r="L252" s="2992"/>
      <c r="M252" s="3969"/>
    </row>
    <row r="253" spans="2:13" ht="12.75" customHeight="1">
      <c r="B253" s="4395"/>
      <c r="C253" s="3293"/>
      <c r="D253" s="4391"/>
      <c r="E253" s="4395"/>
      <c r="F253" s="3293"/>
      <c r="G253" s="3293"/>
      <c r="H253" s="3293"/>
      <c r="I253" s="3293"/>
      <c r="J253" s="3293"/>
      <c r="K253" s="3293"/>
      <c r="L253" s="3293"/>
      <c r="M253" s="4391"/>
    </row>
    <row r="254" spans="2:13" ht="15.75" customHeight="1">
      <c r="B254" s="4396" t="s">
        <v>1592</v>
      </c>
      <c r="C254" s="3468"/>
      <c r="D254" s="3468"/>
      <c r="E254" s="3468"/>
      <c r="F254" s="3468"/>
      <c r="G254" s="3468"/>
      <c r="H254" s="3468"/>
      <c r="I254" s="3468"/>
      <c r="J254" s="3468"/>
      <c r="K254" s="3468"/>
      <c r="L254" s="3468"/>
      <c r="M254" s="4397"/>
    </row>
    <row r="255" spans="2:13" ht="12.75" customHeight="1">
      <c r="B255" s="4383" t="s">
        <v>1624</v>
      </c>
      <c r="C255" s="2992"/>
      <c r="D255" s="3969"/>
      <c r="E255" s="4383" t="s">
        <v>1625</v>
      </c>
      <c r="F255" s="2992"/>
      <c r="G255" s="2992"/>
      <c r="H255" s="2992"/>
      <c r="I255" s="2992"/>
      <c r="J255" s="2992"/>
      <c r="K255" s="2992"/>
      <c r="L255" s="2992"/>
      <c r="M255" s="3969"/>
    </row>
    <row r="256" spans="2:13" ht="12.75" customHeight="1">
      <c r="B256" s="3712"/>
      <c r="C256" s="2992"/>
      <c r="D256" s="3969"/>
      <c r="E256" s="3712"/>
      <c r="F256" s="2992"/>
      <c r="G256" s="2992"/>
      <c r="H256" s="2992"/>
      <c r="I256" s="2992"/>
      <c r="J256" s="2992"/>
      <c r="K256" s="2992"/>
      <c r="L256" s="2992"/>
      <c r="M256" s="3969"/>
    </row>
    <row r="257" spans="2:13" ht="12.75" customHeight="1">
      <c r="B257" s="3712"/>
      <c r="C257" s="2992"/>
      <c r="D257" s="3969"/>
      <c r="E257" s="3712"/>
      <c r="F257" s="2992"/>
      <c r="G257" s="2992"/>
      <c r="H257" s="2992"/>
      <c r="I257" s="2992"/>
      <c r="J257" s="2992"/>
      <c r="K257" s="2992"/>
      <c r="L257" s="2992"/>
      <c r="M257" s="3969"/>
    </row>
    <row r="258" spans="2:13" ht="12.75" customHeight="1">
      <c r="B258" s="3712"/>
      <c r="C258" s="2992"/>
      <c r="D258" s="3969"/>
      <c r="E258" s="3712"/>
      <c r="F258" s="2992"/>
      <c r="G258" s="2992"/>
      <c r="H258" s="2992"/>
      <c r="I258" s="2992"/>
      <c r="J258" s="2992"/>
      <c r="K258" s="2992"/>
      <c r="L258" s="2992"/>
      <c r="M258" s="3969"/>
    </row>
    <row r="259" spans="2:13" ht="12.75" customHeight="1">
      <c r="B259" s="3712"/>
      <c r="C259" s="2992"/>
      <c r="D259" s="3969"/>
      <c r="E259" s="3712"/>
      <c r="F259" s="2992"/>
      <c r="G259" s="2992"/>
      <c r="H259" s="2992"/>
      <c r="I259" s="2992"/>
      <c r="J259" s="2992"/>
      <c r="K259" s="2992"/>
      <c r="L259" s="2992"/>
      <c r="M259" s="3969"/>
    </row>
    <row r="260" spans="2:13" ht="12.75" customHeight="1">
      <c r="B260" s="4384"/>
      <c r="C260" s="3371"/>
      <c r="D260" s="3373"/>
      <c r="E260" s="4384"/>
      <c r="F260" s="3371"/>
      <c r="G260" s="3371"/>
      <c r="H260" s="3371"/>
      <c r="I260" s="3371"/>
      <c r="J260" s="3371"/>
      <c r="K260" s="3371"/>
      <c r="L260" s="3371"/>
      <c r="M260" s="3373"/>
    </row>
    <row r="261" spans="2:13" ht="12.75" customHeight="1">
      <c r="B261" s="4392" t="s">
        <v>1626</v>
      </c>
      <c r="C261" s="3376"/>
      <c r="D261" s="3377"/>
      <c r="E261" s="4385" t="s">
        <v>1627</v>
      </c>
      <c r="F261" s="3376"/>
      <c r="G261" s="3376"/>
      <c r="H261" s="3376"/>
      <c r="I261" s="3376"/>
      <c r="J261" s="3376"/>
      <c r="K261" s="3376"/>
      <c r="L261" s="3376"/>
      <c r="M261" s="3377"/>
    </row>
    <row r="262" spans="2:13" ht="12.75" customHeight="1">
      <c r="B262" s="3712"/>
      <c r="C262" s="2992"/>
      <c r="D262" s="3969"/>
      <c r="E262" s="3712"/>
      <c r="F262" s="2992"/>
      <c r="G262" s="2992"/>
      <c r="H262" s="2992"/>
      <c r="I262" s="2992"/>
      <c r="J262" s="2992"/>
      <c r="K262" s="2992"/>
      <c r="L262" s="2992"/>
      <c r="M262" s="3969"/>
    </row>
    <row r="263" spans="2:13" ht="12.75" customHeight="1">
      <c r="B263" s="3712"/>
      <c r="C263" s="2992"/>
      <c r="D263" s="3969"/>
      <c r="E263" s="3712"/>
      <c r="F263" s="2992"/>
      <c r="G263" s="2992"/>
      <c r="H263" s="2992"/>
      <c r="I263" s="2992"/>
      <c r="J263" s="2992"/>
      <c r="K263" s="2992"/>
      <c r="L263" s="2992"/>
      <c r="M263" s="3969"/>
    </row>
    <row r="264" spans="2:13" ht="22.5" customHeight="1">
      <c r="B264" s="3712"/>
      <c r="C264" s="2992"/>
      <c r="D264" s="3969"/>
      <c r="E264" s="3712"/>
      <c r="F264" s="2992"/>
      <c r="G264" s="2992"/>
      <c r="H264" s="2992"/>
      <c r="I264" s="2992"/>
      <c r="J264" s="2992"/>
      <c r="K264" s="2992"/>
      <c r="L264" s="2992"/>
      <c r="M264" s="3969"/>
    </row>
    <row r="265" spans="2:13" ht="19.5" customHeight="1">
      <c r="B265" s="4384"/>
      <c r="C265" s="3371"/>
      <c r="D265" s="3373"/>
      <c r="E265" s="4384"/>
      <c r="F265" s="3371"/>
      <c r="G265" s="3371"/>
      <c r="H265" s="3371"/>
      <c r="I265" s="3371"/>
      <c r="J265" s="3371"/>
      <c r="K265" s="3371"/>
      <c r="L265" s="3371"/>
      <c r="M265" s="3373"/>
    </row>
    <row r="266" spans="2:13" ht="12.75" customHeight="1">
      <c r="B266" s="4385" t="s">
        <v>1628</v>
      </c>
      <c r="C266" s="3376"/>
      <c r="D266" s="3377"/>
      <c r="E266" s="4394" t="s">
        <v>1629</v>
      </c>
      <c r="F266" s="3376"/>
      <c r="G266" s="3376"/>
      <c r="H266" s="3376"/>
      <c r="I266" s="3376"/>
      <c r="J266" s="3376"/>
      <c r="K266" s="3376"/>
      <c r="L266" s="3376"/>
      <c r="M266" s="3377"/>
    </row>
    <row r="267" spans="2:13" ht="12.75" customHeight="1">
      <c r="B267" s="3712"/>
      <c r="C267" s="2992"/>
      <c r="D267" s="3969"/>
      <c r="E267" s="3712"/>
      <c r="F267" s="2992"/>
      <c r="G267" s="2992"/>
      <c r="H267" s="2992"/>
      <c r="I267" s="2992"/>
      <c r="J267" s="2992"/>
      <c r="K267" s="2992"/>
      <c r="L267" s="2992"/>
      <c r="M267" s="3969"/>
    </row>
    <row r="268" spans="2:13" ht="12.75" customHeight="1">
      <c r="B268" s="3712"/>
      <c r="C268" s="2992"/>
      <c r="D268" s="3969"/>
      <c r="E268" s="3712"/>
      <c r="F268" s="2992"/>
      <c r="G268" s="2992"/>
      <c r="H268" s="2992"/>
      <c r="I268" s="2992"/>
      <c r="J268" s="2992"/>
      <c r="K268" s="2992"/>
      <c r="L268" s="2992"/>
      <c r="M268" s="3969"/>
    </row>
    <row r="269" spans="2:13" ht="12.75" customHeight="1">
      <c r="B269" s="3712"/>
      <c r="C269" s="2992"/>
      <c r="D269" s="3969"/>
      <c r="E269" s="3712"/>
      <c r="F269" s="2992"/>
      <c r="G269" s="2992"/>
      <c r="H269" s="2992"/>
      <c r="I269" s="2992"/>
      <c r="J269" s="2992"/>
      <c r="K269" s="2992"/>
      <c r="L269" s="2992"/>
      <c r="M269" s="3969"/>
    </row>
    <row r="270" spans="2:13" ht="12.75" customHeight="1">
      <c r="B270" s="3712"/>
      <c r="C270" s="2992"/>
      <c r="D270" s="3969"/>
      <c r="E270" s="3712"/>
      <c r="F270" s="2992"/>
      <c r="G270" s="2992"/>
      <c r="H270" s="2992"/>
      <c r="I270" s="2992"/>
      <c r="J270" s="2992"/>
      <c r="K270" s="2992"/>
      <c r="L270" s="2992"/>
      <c r="M270" s="3969"/>
    </row>
    <row r="271" spans="2:13" ht="12.75" customHeight="1">
      <c r="B271" s="3712"/>
      <c r="C271" s="2992"/>
      <c r="D271" s="3969"/>
      <c r="E271" s="3712"/>
      <c r="F271" s="2992"/>
      <c r="G271" s="2992"/>
      <c r="H271" s="2992"/>
      <c r="I271" s="2992"/>
      <c r="J271" s="2992"/>
      <c r="K271" s="2992"/>
      <c r="L271" s="2992"/>
      <c r="M271" s="3969"/>
    </row>
    <row r="272" spans="2:13" ht="12.75" customHeight="1">
      <c r="B272" s="3712"/>
      <c r="C272" s="2992"/>
      <c r="D272" s="3969"/>
      <c r="E272" s="3712"/>
      <c r="F272" s="2992"/>
      <c r="G272" s="2992"/>
      <c r="H272" s="2992"/>
      <c r="I272" s="2992"/>
      <c r="J272" s="2992"/>
      <c r="K272" s="2992"/>
      <c r="L272" s="2992"/>
      <c r="M272" s="3969"/>
    </row>
    <row r="273" spans="2:13" ht="12.75" customHeight="1">
      <c r="B273" s="3712"/>
      <c r="C273" s="2992"/>
      <c r="D273" s="3969"/>
      <c r="E273" s="3712"/>
      <c r="F273" s="2992"/>
      <c r="G273" s="2992"/>
      <c r="H273" s="2992"/>
      <c r="I273" s="2992"/>
      <c r="J273" s="2992"/>
      <c r="K273" s="2992"/>
      <c r="L273" s="2992"/>
      <c r="M273" s="3969"/>
    </row>
    <row r="274" spans="2:13" ht="12.75" customHeight="1">
      <c r="B274" s="3712"/>
      <c r="C274" s="2992"/>
      <c r="D274" s="3969"/>
      <c r="E274" s="3712"/>
      <c r="F274" s="2992"/>
      <c r="G274" s="2992"/>
      <c r="H274" s="2992"/>
      <c r="I274" s="2992"/>
      <c r="J274" s="2992"/>
      <c r="K274" s="2992"/>
      <c r="L274" s="2992"/>
      <c r="M274" s="3969"/>
    </row>
    <row r="275" spans="2:13" ht="12.75" customHeight="1">
      <c r="B275" s="3712"/>
      <c r="C275" s="2992"/>
      <c r="D275" s="3969"/>
      <c r="E275" s="3712"/>
      <c r="F275" s="2992"/>
      <c r="G275" s="2992"/>
      <c r="H275" s="2992"/>
      <c r="I275" s="2992"/>
      <c r="J275" s="2992"/>
      <c r="K275" s="2992"/>
      <c r="L275" s="2992"/>
      <c r="M275" s="3969"/>
    </row>
    <row r="276" spans="2:13" ht="12.75" customHeight="1">
      <c r="B276" s="3712"/>
      <c r="C276" s="2992"/>
      <c r="D276" s="3969"/>
      <c r="E276" s="3712"/>
      <c r="F276" s="2992"/>
      <c r="G276" s="2992"/>
      <c r="H276" s="2992"/>
      <c r="I276" s="2992"/>
      <c r="J276" s="2992"/>
      <c r="K276" s="2992"/>
      <c r="L276" s="2992"/>
      <c r="M276" s="3969"/>
    </row>
    <row r="277" spans="2:13" ht="12.75" customHeight="1">
      <c r="B277" s="3712"/>
      <c r="C277" s="2992"/>
      <c r="D277" s="3969"/>
      <c r="E277" s="3712"/>
      <c r="F277" s="2992"/>
      <c r="G277" s="2992"/>
      <c r="H277" s="2992"/>
      <c r="I277" s="2992"/>
      <c r="J277" s="2992"/>
      <c r="K277" s="2992"/>
      <c r="L277" s="2992"/>
      <c r="M277" s="3969"/>
    </row>
    <row r="278" spans="2:13" ht="12.75" customHeight="1">
      <c r="B278" s="3712"/>
      <c r="C278" s="2992"/>
      <c r="D278" s="3969"/>
      <c r="E278" s="3712"/>
      <c r="F278" s="2992"/>
      <c r="G278" s="2992"/>
      <c r="H278" s="2992"/>
      <c r="I278" s="2992"/>
      <c r="J278" s="2992"/>
      <c r="K278" s="2992"/>
      <c r="L278" s="2992"/>
      <c r="M278" s="3969"/>
    </row>
    <row r="279" spans="2:13" ht="12.75" customHeight="1">
      <c r="B279" s="3712"/>
      <c r="C279" s="2992"/>
      <c r="D279" s="3969"/>
      <c r="E279" s="3712"/>
      <c r="F279" s="2992"/>
      <c r="G279" s="2992"/>
      <c r="H279" s="2992"/>
      <c r="I279" s="2992"/>
      <c r="J279" s="2992"/>
      <c r="K279" s="2992"/>
      <c r="L279" s="2992"/>
      <c r="M279" s="3969"/>
    </row>
    <row r="280" spans="2:13" ht="12.75" customHeight="1">
      <c r="B280" s="3712"/>
      <c r="C280" s="2992"/>
      <c r="D280" s="3969"/>
      <c r="E280" s="3712"/>
      <c r="F280" s="2992"/>
      <c r="G280" s="2992"/>
      <c r="H280" s="2992"/>
      <c r="I280" s="2992"/>
      <c r="J280" s="2992"/>
      <c r="K280" s="2992"/>
      <c r="L280" s="2992"/>
      <c r="M280" s="3969"/>
    </row>
    <row r="281" spans="2:13" ht="12.75" customHeight="1">
      <c r="B281" s="3712"/>
      <c r="C281" s="2992"/>
      <c r="D281" s="3969"/>
      <c r="E281" s="3712"/>
      <c r="F281" s="2992"/>
      <c r="G281" s="2992"/>
      <c r="H281" s="2992"/>
      <c r="I281" s="2992"/>
      <c r="J281" s="2992"/>
      <c r="K281" s="2992"/>
      <c r="L281" s="2992"/>
      <c r="M281" s="3969"/>
    </row>
    <row r="282" spans="2:13" ht="12.75" customHeight="1">
      <c r="B282" s="3712"/>
      <c r="C282" s="2992"/>
      <c r="D282" s="3969"/>
      <c r="E282" s="3712"/>
      <c r="F282" s="2992"/>
      <c r="G282" s="2992"/>
      <c r="H282" s="2992"/>
      <c r="I282" s="2992"/>
      <c r="J282" s="2992"/>
      <c r="K282" s="2992"/>
      <c r="L282" s="2992"/>
      <c r="M282" s="3969"/>
    </row>
    <row r="283" spans="2:13" ht="12.75" customHeight="1">
      <c r="B283" s="3712"/>
      <c r="C283" s="2992"/>
      <c r="D283" s="3969"/>
      <c r="E283" s="3712"/>
      <c r="F283" s="2992"/>
      <c r="G283" s="2992"/>
      <c r="H283" s="2992"/>
      <c r="I283" s="2992"/>
      <c r="J283" s="2992"/>
      <c r="K283" s="2992"/>
      <c r="L283" s="2992"/>
      <c r="M283" s="3969"/>
    </row>
    <row r="284" spans="2:13" ht="12.75" customHeight="1">
      <c r="B284" s="3712"/>
      <c r="C284" s="2992"/>
      <c r="D284" s="3969"/>
      <c r="E284" s="3712"/>
      <c r="F284" s="2992"/>
      <c r="G284" s="2992"/>
      <c r="H284" s="2992"/>
      <c r="I284" s="2992"/>
      <c r="J284" s="2992"/>
      <c r="K284" s="2992"/>
      <c r="L284" s="2992"/>
      <c r="M284" s="3969"/>
    </row>
    <row r="285" spans="2:13" ht="24.75" customHeight="1">
      <c r="B285" s="3712"/>
      <c r="C285" s="2992"/>
      <c r="D285" s="3969"/>
      <c r="E285" s="3712"/>
      <c r="F285" s="2992"/>
      <c r="G285" s="2992"/>
      <c r="H285" s="2992"/>
      <c r="I285" s="2992"/>
      <c r="J285" s="2992"/>
      <c r="K285" s="2992"/>
      <c r="L285" s="2992"/>
      <c r="M285" s="3969"/>
    </row>
    <row r="286" spans="2:13" ht="12.75" customHeight="1">
      <c r="B286" s="3712"/>
      <c r="C286" s="2992"/>
      <c r="D286" s="3969"/>
      <c r="E286" s="3712"/>
      <c r="F286" s="2992"/>
      <c r="G286" s="2992"/>
      <c r="H286" s="2992"/>
      <c r="I286" s="2992"/>
      <c r="J286" s="2992"/>
      <c r="K286" s="2992"/>
      <c r="L286" s="2992"/>
      <c r="M286" s="3969"/>
    </row>
    <row r="287" spans="2:13" ht="141.75" customHeight="1">
      <c r="B287" s="4384"/>
      <c r="C287" s="3371"/>
      <c r="D287" s="3373"/>
      <c r="E287" s="4384"/>
      <c r="F287" s="3371"/>
      <c r="G287" s="3371"/>
      <c r="H287" s="3371"/>
      <c r="I287" s="3371"/>
      <c r="J287" s="3371"/>
      <c r="K287" s="3371"/>
      <c r="L287" s="3371"/>
      <c r="M287" s="3373"/>
    </row>
  </sheetData>
  <sheetProtection algorithmName="SHA-512" hashValue="Ew1Fhgr7/C7x7RqpUG0UNYimAMky/N85Wo6JswdEtIO5wcw3nw6Qro8QnIicko4rWzeF0njQZay5lYI/NCsJog==" saltValue="qzHfaRu0wRUDAUVDP0jfNg==" spinCount="100000" sheet="1" objects="1" scenarios="1"/>
  <mergeCells count="83">
    <mergeCell ref="B106:M106"/>
    <mergeCell ref="B35:D52"/>
    <mergeCell ref="B53:D65"/>
    <mergeCell ref="B66:D81"/>
    <mergeCell ref="B83:D91"/>
    <mergeCell ref="B92:D100"/>
    <mergeCell ref="B101:D105"/>
    <mergeCell ref="E66:M81"/>
    <mergeCell ref="B82:M82"/>
    <mergeCell ref="E83:M91"/>
    <mergeCell ref="E92:M100"/>
    <mergeCell ref="E101:M105"/>
    <mergeCell ref="B23:D33"/>
    <mergeCell ref="E23:M33"/>
    <mergeCell ref="B34:M34"/>
    <mergeCell ref="E35:M52"/>
    <mergeCell ref="E53:M65"/>
    <mergeCell ref="E14:M14"/>
    <mergeCell ref="B15:M15"/>
    <mergeCell ref="B14:D14"/>
    <mergeCell ref="B16:D22"/>
    <mergeCell ref="E16:M22"/>
    <mergeCell ref="B6:M7"/>
    <mergeCell ref="B8:F8"/>
    <mergeCell ref="B9:F9"/>
    <mergeCell ref="B10:F10"/>
    <mergeCell ref="B11:F11"/>
    <mergeCell ref="M1:M2"/>
    <mergeCell ref="N1:O2"/>
    <mergeCell ref="A1:A2"/>
    <mergeCell ref="B1:B2"/>
    <mergeCell ref="C1:C2"/>
    <mergeCell ref="D1:D2"/>
    <mergeCell ref="E1:E2"/>
    <mergeCell ref="F1:F2"/>
    <mergeCell ref="G1:G2"/>
    <mergeCell ref="H1:H2"/>
    <mergeCell ref="I1:I2"/>
    <mergeCell ref="J1:J2"/>
    <mergeCell ref="K1:K2"/>
    <mergeCell ref="L1:L2"/>
    <mergeCell ref="B266:D287"/>
    <mergeCell ref="E266:M287"/>
    <mergeCell ref="B195:D207"/>
    <mergeCell ref="B208:D214"/>
    <mergeCell ref="B216:D226"/>
    <mergeCell ref="B227:D233"/>
    <mergeCell ref="B234:D246"/>
    <mergeCell ref="B247:D253"/>
    <mergeCell ref="B255:D260"/>
    <mergeCell ref="E255:M260"/>
    <mergeCell ref="E261:M265"/>
    <mergeCell ref="E195:M207"/>
    <mergeCell ref="B215:M215"/>
    <mergeCell ref="B261:D265"/>
    <mergeCell ref="E216:M226"/>
    <mergeCell ref="E227:M233"/>
    <mergeCell ref="E234:M246"/>
    <mergeCell ref="E247:M253"/>
    <mergeCell ref="B254:M254"/>
    <mergeCell ref="B142:D146"/>
    <mergeCell ref="B147:D155"/>
    <mergeCell ref="B157:D183"/>
    <mergeCell ref="B184:D194"/>
    <mergeCell ref="E208:M214"/>
    <mergeCell ref="E142:M146"/>
    <mergeCell ref="E147:M155"/>
    <mergeCell ref="B156:M156"/>
    <mergeCell ref="E157:M183"/>
    <mergeCell ref="E184:M194"/>
    <mergeCell ref="B135:D135"/>
    <mergeCell ref="B136:M136"/>
    <mergeCell ref="B113:D117"/>
    <mergeCell ref="B118:D126"/>
    <mergeCell ref="B137:D141"/>
    <mergeCell ref="E135:M135"/>
    <mergeCell ref="E137:M141"/>
    <mergeCell ref="E107:M112"/>
    <mergeCell ref="E113:M117"/>
    <mergeCell ref="E118:M126"/>
    <mergeCell ref="B132:M132"/>
    <mergeCell ref="B133:F133"/>
    <mergeCell ref="B107:D112"/>
  </mergeCells>
  <hyperlinks>
    <hyperlink ref="B8" r:id="rId1" xr:uid="{00000000-0004-0000-0B00-000000000000}"/>
    <hyperlink ref="B9" r:id="rId2" display="Relato Integrado 2024 do Grupo CSN" xr:uid="{00000000-0004-0000-0B00-000001000000}"/>
    <hyperlink ref="B10" r:id="rId3" display="Relatório de Ação Climática 2024 do Grupo CSN" xr:uid="{00000000-0004-0000-0B00-000002000000}"/>
    <hyperlink ref="B11" r:id="rId4" display="Questionário CDP 2024 do Grupo CSN" xr:uid="{00000000-0004-0000-0B00-000003000000}"/>
    <hyperlink ref="B9:F9" r:id="rId5" display="Relato Integrado 2025 do Grupo CSN" xr:uid="{336823CB-2BB2-4F05-BBDB-651651D14CFC}"/>
    <hyperlink ref="B10:F10" r:id="rId6" display="Relatório de Ação Climática 2025 do Grupo CSN" xr:uid="{B755F762-76CB-4F56-B240-6A5A2220573E}"/>
    <hyperlink ref="B11:F11" r:id="rId7" display="Questionário CDP 2025 do Grupo CSN" xr:uid="{79F714DC-ABFA-4DF9-A169-0639AAC33AC2}"/>
    <hyperlink ref="B8:F8" location="'Índice GRI'!B65" display="Indicadores do tema material Mudança do Clima neste Databook" xr:uid="{C01D0610-24C8-4DE2-A810-BB0E0A463C8A}"/>
    <hyperlink ref="B133:F133" r:id="rId8" display="Relato Integrado 2025 do Grupo CSN" xr:uid="{E244DAF8-56C8-41DD-A071-510023490FE1}"/>
  </hyperlinks>
  <pageMargins left="0.25" right="0.25" top="0.75" bottom="0.75" header="0" footer="0"/>
  <pageSetup paperSize="9" orientation="landscape"/>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985"/>
  <sheetViews>
    <sheetView showGridLines="0" workbookViewId="0">
      <pane ySplit="2" topLeftCell="A3" activePane="bottomLeft" state="frozen"/>
      <selection pane="bottomLeft" sqref="A1:A2"/>
    </sheetView>
  </sheetViews>
  <sheetFormatPr defaultColWidth="11.19921875" defaultRowHeight="15" customHeight="1"/>
  <cols>
    <col min="1" max="1" width="5.69921875" customWidth="1"/>
    <col min="17" max="17" width="2" customWidth="1"/>
    <col min="18" max="29" width="8.8984375" customWidth="1"/>
  </cols>
  <sheetData>
    <row r="1" spans="1:29" ht="12.75" customHeight="1">
      <c r="A1" s="3045"/>
      <c r="B1" s="4429"/>
      <c r="C1" s="1797"/>
      <c r="D1" s="3208"/>
      <c r="E1" s="3210"/>
      <c r="F1" s="3211"/>
      <c r="G1" s="3212"/>
      <c r="H1" s="1798"/>
      <c r="I1" s="1798"/>
      <c r="J1" s="3213"/>
      <c r="K1" s="3206"/>
      <c r="L1" s="3208"/>
      <c r="M1" s="3208"/>
      <c r="N1" s="3080"/>
      <c r="O1" s="3080"/>
      <c r="P1" s="3209"/>
      <c r="Q1" s="3080"/>
      <c r="R1" s="3207"/>
      <c r="S1" s="2796"/>
      <c r="T1" s="2796"/>
      <c r="U1" s="2796"/>
      <c r="V1" s="2796"/>
      <c r="W1" s="2796"/>
      <c r="X1" s="2796"/>
      <c r="Y1" s="2796"/>
      <c r="Z1" s="2796"/>
      <c r="AA1" s="2796"/>
      <c r="AB1" s="2796"/>
      <c r="AC1" s="2796"/>
    </row>
    <row r="2" spans="1:29" ht="12.75" customHeight="1">
      <c r="A2" s="3207"/>
      <c r="B2" s="3207"/>
      <c r="C2" s="1797"/>
      <c r="D2" s="3207"/>
      <c r="E2" s="3207"/>
      <c r="F2" s="3207"/>
      <c r="G2" s="3207"/>
      <c r="H2" s="1798"/>
      <c r="I2" s="1798"/>
      <c r="J2" s="3207"/>
      <c r="K2" s="3207"/>
      <c r="L2" s="3207"/>
      <c r="M2" s="3207"/>
      <c r="N2" s="3207"/>
      <c r="O2" s="3207"/>
      <c r="P2" s="3207"/>
      <c r="Q2" s="3207"/>
      <c r="R2" s="3207"/>
      <c r="S2" s="2796"/>
      <c r="T2" s="2796"/>
      <c r="U2" s="2796"/>
      <c r="V2" s="2796"/>
      <c r="W2" s="2796"/>
      <c r="X2" s="2796"/>
      <c r="Y2" s="2796"/>
      <c r="Z2" s="2796"/>
      <c r="AA2" s="2796"/>
      <c r="AB2" s="2796"/>
      <c r="AC2" s="2796"/>
    </row>
    <row r="3" spans="1:29" ht="12.75" customHeight="1">
      <c r="A3" s="1"/>
      <c r="B3" s="857"/>
      <c r="C3" s="1"/>
      <c r="D3" s="1"/>
      <c r="E3" s="1"/>
      <c r="F3" s="1"/>
      <c r="G3" s="1"/>
      <c r="H3" s="1"/>
      <c r="I3" s="1"/>
      <c r="J3" s="1"/>
      <c r="K3" s="1"/>
      <c r="L3" s="1"/>
      <c r="M3" s="1"/>
      <c r="N3" s="1"/>
      <c r="O3" s="1"/>
      <c r="P3" s="1"/>
      <c r="Q3" s="1"/>
      <c r="R3" s="1"/>
    </row>
    <row r="4" spans="1:29" ht="12.75" customHeight="1">
      <c r="A4" s="1"/>
      <c r="B4" s="857"/>
      <c r="C4" s="1"/>
      <c r="D4" s="1"/>
      <c r="E4" s="1"/>
      <c r="F4" s="1"/>
      <c r="G4" s="1"/>
      <c r="H4" s="1"/>
      <c r="I4" s="1"/>
      <c r="J4" s="1"/>
      <c r="K4" s="1"/>
      <c r="L4" s="1"/>
      <c r="M4" s="1"/>
      <c r="N4" s="1"/>
      <c r="O4" s="1"/>
      <c r="P4" s="1"/>
      <c r="Q4" s="1"/>
      <c r="R4" s="1"/>
    </row>
    <row r="5" spans="1:29" ht="29.25" customHeight="1">
      <c r="A5" s="1679"/>
      <c r="B5" s="1680" t="s">
        <v>1630</v>
      </c>
      <c r="C5" s="1679"/>
      <c r="D5" s="1679"/>
      <c r="E5" s="1679"/>
      <c r="F5" s="1679"/>
      <c r="G5" s="1679"/>
      <c r="H5" s="1679"/>
      <c r="I5" s="1679"/>
      <c r="J5" s="1679"/>
      <c r="K5" s="1679"/>
      <c r="L5" s="1679"/>
      <c r="M5" s="1679"/>
      <c r="N5" s="1679"/>
      <c r="O5" s="1679"/>
      <c r="P5" s="1679"/>
      <c r="Q5" s="1679"/>
      <c r="R5" s="1679"/>
      <c r="S5" s="1681"/>
      <c r="T5" s="1681"/>
      <c r="U5" s="1681"/>
      <c r="V5" s="1681"/>
      <c r="W5" s="1681"/>
      <c r="X5" s="1681"/>
      <c r="Y5" s="1681"/>
      <c r="Z5" s="1681"/>
      <c r="AA5" s="1681"/>
      <c r="AB5" s="1681"/>
      <c r="AC5" s="1681"/>
    </row>
    <row r="6" spans="1:29" ht="12.75" customHeight="1">
      <c r="A6" s="1"/>
      <c r="B6" s="2997" t="s">
        <v>1631</v>
      </c>
      <c r="C6" s="2992"/>
      <c r="D6" s="2992"/>
      <c r="E6" s="2992"/>
      <c r="F6" s="2992"/>
      <c r="G6" s="2992"/>
      <c r="H6" s="2992"/>
      <c r="I6" s="2992"/>
      <c r="J6" s="2992"/>
      <c r="K6" s="2992"/>
      <c r="L6" s="2992"/>
      <c r="M6" s="2992"/>
      <c r="N6" s="2992"/>
      <c r="O6" s="2992"/>
      <c r="P6" s="2992"/>
      <c r="Q6" s="1"/>
      <c r="R6" s="1"/>
    </row>
    <row r="7" spans="1:29" ht="12.75" customHeight="1">
      <c r="A7" s="1"/>
      <c r="B7" s="2992"/>
      <c r="C7" s="2992"/>
      <c r="D7" s="2992"/>
      <c r="E7" s="2992"/>
      <c r="F7" s="2992"/>
      <c r="G7" s="2992"/>
      <c r="H7" s="2992"/>
      <c r="I7" s="2992"/>
      <c r="J7" s="2992"/>
      <c r="K7" s="2992"/>
      <c r="L7" s="2992"/>
      <c r="M7" s="2992"/>
      <c r="N7" s="2992"/>
      <c r="O7" s="2992"/>
      <c r="P7" s="2992"/>
      <c r="Q7" s="1"/>
      <c r="R7" s="1"/>
    </row>
    <row r="8" spans="1:29" ht="18.75" customHeight="1">
      <c r="A8" s="1"/>
      <c r="B8" s="2992"/>
      <c r="C8" s="2992"/>
      <c r="D8" s="2992"/>
      <c r="E8" s="2992"/>
      <c r="F8" s="2992"/>
      <c r="G8" s="2992"/>
      <c r="H8" s="2992"/>
      <c r="I8" s="2992"/>
      <c r="J8" s="2992"/>
      <c r="K8" s="2992"/>
      <c r="L8" s="2992"/>
      <c r="M8" s="2992"/>
      <c r="N8" s="2992"/>
      <c r="O8" s="2992"/>
      <c r="P8" s="2992"/>
      <c r="Q8" s="1"/>
      <c r="R8" s="1"/>
    </row>
    <row r="9" spans="1:29" ht="18.75" customHeight="1">
      <c r="A9" s="1"/>
      <c r="B9" s="2944" t="s">
        <v>1632</v>
      </c>
      <c r="C9" s="2945"/>
      <c r="D9" s="2945"/>
      <c r="Q9" s="1"/>
      <c r="R9" s="1"/>
    </row>
    <row r="10" spans="1:29" ht="15" customHeight="1">
      <c r="A10" s="1"/>
      <c r="B10" s="2942"/>
      <c r="C10" s="2941"/>
      <c r="D10" s="2941"/>
      <c r="E10" s="2941"/>
      <c r="F10" s="2941"/>
      <c r="G10" s="2941"/>
      <c r="H10" s="2941"/>
      <c r="I10" s="2941"/>
      <c r="J10" s="2941"/>
      <c r="K10" s="2941"/>
      <c r="L10" s="2941"/>
      <c r="M10" s="2941"/>
      <c r="N10" s="2941"/>
      <c r="O10" s="2941"/>
      <c r="P10" s="2941"/>
      <c r="Q10" s="1"/>
      <c r="R10" s="1"/>
    </row>
    <row r="11" spans="1:29" ht="27" customHeight="1">
      <c r="A11" s="1"/>
      <c r="B11" s="4425" t="s">
        <v>1633</v>
      </c>
      <c r="C11" s="4426"/>
      <c r="D11" s="4426"/>
      <c r="E11" s="4425" t="s">
        <v>1634</v>
      </c>
      <c r="F11" s="4426"/>
      <c r="G11" s="4426"/>
      <c r="H11" s="4426"/>
      <c r="I11" s="4426"/>
      <c r="J11" s="4426"/>
      <c r="K11" s="4426"/>
      <c r="L11" s="4426"/>
      <c r="M11" s="4426"/>
      <c r="N11" s="2940"/>
      <c r="O11" s="4425" t="s">
        <v>1495</v>
      </c>
      <c r="P11" s="4426"/>
      <c r="Q11" s="1"/>
      <c r="R11" s="1"/>
    </row>
    <row r="12" spans="1:29" ht="15" customHeight="1">
      <c r="A12" s="1"/>
      <c r="B12" s="4427" t="s">
        <v>1635</v>
      </c>
      <c r="C12" s="4419"/>
      <c r="D12" s="4420"/>
      <c r="E12" s="4430" t="s">
        <v>17</v>
      </c>
      <c r="F12" s="4419"/>
      <c r="G12" s="4419"/>
      <c r="H12" s="4419"/>
      <c r="I12" s="4419"/>
      <c r="J12" s="4419"/>
      <c r="K12" s="4419"/>
      <c r="L12" s="4419"/>
      <c r="M12" s="4419"/>
      <c r="N12" s="4420"/>
      <c r="O12" s="4431" t="s">
        <v>50</v>
      </c>
      <c r="P12" s="4432"/>
      <c r="Q12" s="1"/>
      <c r="R12" s="1"/>
    </row>
    <row r="13" spans="1:29" ht="15" customHeight="1">
      <c r="A13" s="1"/>
      <c r="B13" s="4418"/>
      <c r="C13" s="4419"/>
      <c r="D13" s="4420"/>
      <c r="E13" s="4408"/>
      <c r="F13" s="4409"/>
      <c r="G13" s="4409"/>
      <c r="H13" s="4409"/>
      <c r="I13" s="4409"/>
      <c r="J13" s="4409"/>
      <c r="K13" s="4409"/>
      <c r="L13" s="4409"/>
      <c r="M13" s="4409"/>
      <c r="N13" s="4410"/>
      <c r="O13" s="4403" t="s">
        <v>1167</v>
      </c>
      <c r="P13" s="4404"/>
      <c r="Q13" s="1"/>
      <c r="R13" s="1"/>
    </row>
    <row r="14" spans="1:29" ht="15" customHeight="1">
      <c r="A14" s="1"/>
      <c r="B14" s="4418"/>
      <c r="C14" s="4419"/>
      <c r="D14" s="4420"/>
      <c r="E14" s="4405" t="s">
        <v>15</v>
      </c>
      <c r="F14" s="4406"/>
      <c r="G14" s="4406"/>
      <c r="H14" s="4406"/>
      <c r="I14" s="4406"/>
      <c r="J14" s="4406"/>
      <c r="K14" s="4406"/>
      <c r="L14" s="4406"/>
      <c r="M14" s="4406"/>
      <c r="N14" s="4407"/>
      <c r="O14" s="4403" t="s">
        <v>50</v>
      </c>
      <c r="P14" s="4404"/>
      <c r="Q14" s="1"/>
      <c r="R14" s="1"/>
    </row>
    <row r="15" spans="1:29" ht="15" customHeight="1">
      <c r="A15" s="1"/>
      <c r="B15" s="4418"/>
      <c r="C15" s="4419"/>
      <c r="D15" s="4420"/>
      <c r="E15" s="4408"/>
      <c r="F15" s="4409"/>
      <c r="G15" s="4409"/>
      <c r="H15" s="4409"/>
      <c r="I15" s="4409"/>
      <c r="J15" s="4409"/>
      <c r="K15" s="4409"/>
      <c r="L15" s="4409"/>
      <c r="M15" s="4409"/>
      <c r="N15" s="4410"/>
      <c r="O15" s="4403" t="s">
        <v>1167</v>
      </c>
      <c r="P15" s="4404"/>
      <c r="Q15" s="1"/>
      <c r="R15" s="1"/>
    </row>
    <row r="16" spans="1:29" ht="15" customHeight="1">
      <c r="A16" s="1"/>
      <c r="B16" s="4418"/>
      <c r="C16" s="4419"/>
      <c r="D16" s="4420"/>
      <c r="E16" s="4405" t="s">
        <v>48</v>
      </c>
      <c r="F16" s="4406"/>
      <c r="G16" s="4406"/>
      <c r="H16" s="4406"/>
      <c r="I16" s="4406"/>
      <c r="J16" s="4406"/>
      <c r="K16" s="4406"/>
      <c r="L16" s="4406"/>
      <c r="M16" s="4406"/>
      <c r="N16" s="4407"/>
      <c r="O16" s="4403" t="s">
        <v>50</v>
      </c>
      <c r="P16" s="4404"/>
      <c r="Q16" s="1"/>
      <c r="R16" s="1"/>
    </row>
    <row r="17" spans="2:16" ht="15" customHeight="1">
      <c r="B17" s="4418"/>
      <c r="C17" s="4419"/>
      <c r="D17" s="4420"/>
      <c r="E17" s="4408"/>
      <c r="F17" s="4409"/>
      <c r="G17" s="4409"/>
      <c r="H17" s="4409"/>
      <c r="I17" s="4409"/>
      <c r="J17" s="4409"/>
      <c r="K17" s="4409"/>
      <c r="L17" s="4409"/>
      <c r="M17" s="4409"/>
      <c r="N17" s="4410"/>
      <c r="O17" s="4403" t="s">
        <v>1167</v>
      </c>
      <c r="P17" s="4404"/>
    </row>
    <row r="18" spans="2:16" ht="15" customHeight="1">
      <c r="B18" s="4418"/>
      <c r="C18" s="4419"/>
      <c r="D18" s="4420"/>
      <c r="E18" s="4414" t="s">
        <v>605</v>
      </c>
      <c r="F18" s="4415"/>
      <c r="G18" s="4415"/>
      <c r="H18" s="4415"/>
      <c r="I18" s="4415"/>
      <c r="J18" s="4415"/>
      <c r="K18" s="4415"/>
      <c r="L18" s="4415"/>
      <c r="M18" s="4415"/>
      <c r="N18" s="4416"/>
      <c r="O18" s="4403" t="s">
        <v>1167</v>
      </c>
      <c r="P18" s="4404"/>
    </row>
    <row r="19" spans="2:16" ht="15" customHeight="1">
      <c r="B19" s="4418"/>
      <c r="C19" s="4419"/>
      <c r="D19" s="4420"/>
      <c r="E19" s="4405" t="s">
        <v>607</v>
      </c>
      <c r="F19" s="4406"/>
      <c r="G19" s="4406"/>
      <c r="H19" s="4406"/>
      <c r="I19" s="4406"/>
      <c r="J19" s="4406"/>
      <c r="K19" s="4406"/>
      <c r="L19" s="4406"/>
      <c r="M19" s="4406"/>
      <c r="N19" s="4407"/>
      <c r="O19" s="4434" t="s">
        <v>1167</v>
      </c>
      <c r="P19" s="4435"/>
    </row>
    <row r="20" spans="2:16" ht="15" customHeight="1">
      <c r="B20" s="4418"/>
      <c r="C20" s="4419"/>
      <c r="D20" s="4420"/>
      <c r="E20" s="4408"/>
      <c r="F20" s="4409"/>
      <c r="G20" s="4409"/>
      <c r="H20" s="4409"/>
      <c r="I20" s="4409"/>
      <c r="J20" s="4409"/>
      <c r="K20" s="4409"/>
      <c r="L20" s="4409"/>
      <c r="M20" s="4409"/>
      <c r="N20" s="4410"/>
      <c r="O20" s="4436"/>
      <c r="P20" s="4437"/>
    </row>
    <row r="21" spans="2:16" ht="15" customHeight="1">
      <c r="B21" s="4418"/>
      <c r="C21" s="4419"/>
      <c r="D21" s="4420"/>
      <c r="E21" s="4405" t="s">
        <v>946</v>
      </c>
      <c r="F21" s="4406"/>
      <c r="G21" s="4406"/>
      <c r="H21" s="4406"/>
      <c r="I21" s="4406"/>
      <c r="J21" s="4406"/>
      <c r="K21" s="4406"/>
      <c r="L21" s="4406"/>
      <c r="M21" s="4406"/>
      <c r="N21" s="4407"/>
      <c r="O21" s="4434" t="s">
        <v>1168</v>
      </c>
      <c r="P21" s="4435"/>
    </row>
    <row r="22" spans="2:16" ht="15" customHeight="1">
      <c r="B22" s="4408"/>
      <c r="C22" s="4409"/>
      <c r="D22" s="4410"/>
      <c r="E22" s="4408"/>
      <c r="F22" s="4409"/>
      <c r="G22" s="4409"/>
      <c r="H22" s="4409"/>
      <c r="I22" s="4409"/>
      <c r="J22" s="4409"/>
      <c r="K22" s="4409"/>
      <c r="L22" s="4409"/>
      <c r="M22" s="4409"/>
      <c r="N22" s="4410"/>
      <c r="O22" s="4436"/>
      <c r="P22" s="4437"/>
    </row>
    <row r="23" spans="2:16" ht="15" customHeight="1">
      <c r="B23" s="4428" t="s">
        <v>1636</v>
      </c>
      <c r="C23" s="4406"/>
      <c r="D23" s="4407"/>
      <c r="E23" s="4405" t="s">
        <v>101</v>
      </c>
      <c r="F23" s="4406"/>
      <c r="G23" s="4406"/>
      <c r="H23" s="4406"/>
      <c r="I23" s="4406"/>
      <c r="J23" s="4406"/>
      <c r="K23" s="4406"/>
      <c r="L23" s="4406"/>
      <c r="M23" s="4406"/>
      <c r="N23" s="4407"/>
      <c r="O23" s="4403" t="s">
        <v>50</v>
      </c>
      <c r="P23" s="4404"/>
    </row>
    <row r="24" spans="2:16" ht="15" customHeight="1">
      <c r="B24" s="4418"/>
      <c r="C24" s="4419"/>
      <c r="D24" s="4420"/>
      <c r="E24" s="4418"/>
      <c r="F24" s="4419"/>
      <c r="G24" s="4419"/>
      <c r="H24" s="4419"/>
      <c r="I24" s="4419"/>
      <c r="J24" s="4419"/>
      <c r="K24" s="4419"/>
      <c r="L24" s="4419"/>
      <c r="M24" s="4419"/>
      <c r="N24" s="4420"/>
      <c r="O24" s="4403" t="s">
        <v>1166</v>
      </c>
      <c r="P24" s="4404"/>
    </row>
    <row r="25" spans="2:16" ht="15" customHeight="1">
      <c r="B25" s="4418"/>
      <c r="C25" s="4419"/>
      <c r="D25" s="4420"/>
      <c r="E25" s="4418"/>
      <c r="F25" s="4419"/>
      <c r="G25" s="4419"/>
      <c r="H25" s="4419"/>
      <c r="I25" s="4419"/>
      <c r="J25" s="4419"/>
      <c r="K25" s="4419"/>
      <c r="L25" s="4419"/>
      <c r="M25" s="4419"/>
      <c r="N25" s="4420"/>
      <c r="O25" s="4403" t="s">
        <v>1167</v>
      </c>
      <c r="P25" s="4404"/>
    </row>
    <row r="26" spans="2:16" ht="15" customHeight="1">
      <c r="B26" s="4418"/>
      <c r="C26" s="4419"/>
      <c r="D26" s="4420"/>
      <c r="E26" s="4418"/>
      <c r="F26" s="4419"/>
      <c r="G26" s="4419"/>
      <c r="H26" s="4419"/>
      <c r="I26" s="4419"/>
      <c r="J26" s="4419"/>
      <c r="K26" s="4419"/>
      <c r="L26" s="4419"/>
      <c r="M26" s="4419"/>
      <c r="N26" s="4420"/>
      <c r="O26" s="4403" t="s">
        <v>1168</v>
      </c>
      <c r="P26" s="4404"/>
    </row>
    <row r="27" spans="2:16" ht="15" customHeight="1">
      <c r="B27" s="4418"/>
      <c r="C27" s="4419"/>
      <c r="D27" s="4420"/>
      <c r="E27" s="4418"/>
      <c r="F27" s="4419"/>
      <c r="G27" s="4419"/>
      <c r="H27" s="4419"/>
      <c r="I27" s="4419"/>
      <c r="J27" s="4419"/>
      <c r="K27" s="4419"/>
      <c r="L27" s="4419"/>
      <c r="M27" s="4419"/>
      <c r="N27" s="4420"/>
      <c r="O27" s="4403" t="s">
        <v>1169</v>
      </c>
      <c r="P27" s="4404"/>
    </row>
    <row r="28" spans="2:16" ht="15" customHeight="1">
      <c r="B28" s="4418"/>
      <c r="C28" s="4419"/>
      <c r="D28" s="4420"/>
      <c r="E28" s="4418"/>
      <c r="F28" s="4419"/>
      <c r="G28" s="4419"/>
      <c r="H28" s="4419"/>
      <c r="I28" s="4419"/>
      <c r="J28" s="4419"/>
      <c r="K28" s="4419"/>
      <c r="L28" s="4419"/>
      <c r="M28" s="4419"/>
      <c r="N28" s="4420"/>
      <c r="O28" s="4403" t="s">
        <v>1167</v>
      </c>
      <c r="P28" s="4404"/>
    </row>
    <row r="29" spans="2:16" ht="15" customHeight="1">
      <c r="B29" s="4418"/>
      <c r="C29" s="4419"/>
      <c r="D29" s="4420"/>
      <c r="E29" s="4408"/>
      <c r="F29" s="4409"/>
      <c r="G29" s="4409"/>
      <c r="H29" s="4409"/>
      <c r="I29" s="4409"/>
      <c r="J29" s="4409"/>
      <c r="K29" s="4409"/>
      <c r="L29" s="4409"/>
      <c r="M29" s="4409"/>
      <c r="N29" s="4410"/>
      <c r="O29" s="4403" t="s">
        <v>1168</v>
      </c>
      <c r="P29" s="4404"/>
    </row>
    <row r="30" spans="2:16" ht="15" customHeight="1">
      <c r="B30" s="4418"/>
      <c r="C30" s="4419"/>
      <c r="D30" s="4420"/>
      <c r="E30" s="4405" t="s">
        <v>115</v>
      </c>
      <c r="F30" s="4406"/>
      <c r="G30" s="4406"/>
      <c r="H30" s="4406"/>
      <c r="I30" s="4406"/>
      <c r="J30" s="4406"/>
      <c r="K30" s="4406"/>
      <c r="L30" s="4406"/>
      <c r="M30" s="4406"/>
      <c r="N30" s="4407"/>
      <c r="O30" s="4403" t="s">
        <v>50</v>
      </c>
      <c r="P30" s="4404"/>
    </row>
    <row r="31" spans="2:16" ht="15" customHeight="1">
      <c r="B31" s="4418"/>
      <c r="C31" s="4419"/>
      <c r="D31" s="4420"/>
      <c r="E31" s="4408"/>
      <c r="F31" s="4409"/>
      <c r="G31" s="4409"/>
      <c r="H31" s="4409"/>
      <c r="I31" s="4409"/>
      <c r="J31" s="4409"/>
      <c r="K31" s="4409"/>
      <c r="L31" s="4409"/>
      <c r="M31" s="4409"/>
      <c r="N31" s="4410"/>
      <c r="O31" s="4403" t="s">
        <v>1167</v>
      </c>
      <c r="P31" s="4404"/>
    </row>
    <row r="32" spans="2:16" ht="15" customHeight="1">
      <c r="B32" s="4418"/>
      <c r="C32" s="4419"/>
      <c r="D32" s="4420"/>
      <c r="E32" s="4405" t="s">
        <v>124</v>
      </c>
      <c r="F32" s="4406"/>
      <c r="G32" s="4406"/>
      <c r="H32" s="4406"/>
      <c r="I32" s="4406"/>
      <c r="J32" s="4406"/>
      <c r="K32" s="4406"/>
      <c r="L32" s="4406"/>
      <c r="M32" s="4406"/>
      <c r="N32" s="4407"/>
      <c r="O32" s="4403" t="s">
        <v>50</v>
      </c>
      <c r="P32" s="4404"/>
    </row>
    <row r="33" spans="2:16" ht="15" customHeight="1">
      <c r="B33" s="4418"/>
      <c r="C33" s="4419"/>
      <c r="D33" s="4420"/>
      <c r="E33" s="4418"/>
      <c r="F33" s="4419"/>
      <c r="G33" s="4419"/>
      <c r="H33" s="4419"/>
      <c r="I33" s="4419"/>
      <c r="J33" s="4419"/>
      <c r="K33" s="4419"/>
      <c r="L33" s="4419"/>
      <c r="M33" s="4419"/>
      <c r="N33" s="4420"/>
      <c r="O33" s="4403" t="s">
        <v>1166</v>
      </c>
      <c r="P33" s="4404"/>
    </row>
    <row r="34" spans="2:16" ht="15" customHeight="1">
      <c r="B34" s="4418"/>
      <c r="C34" s="4419"/>
      <c r="D34" s="4420"/>
      <c r="E34" s="4418"/>
      <c r="F34" s="4419"/>
      <c r="G34" s="4419"/>
      <c r="H34" s="4419"/>
      <c r="I34" s="4419"/>
      <c r="J34" s="4419"/>
      <c r="K34" s="4419"/>
      <c r="L34" s="4419"/>
      <c r="M34" s="4419"/>
      <c r="N34" s="4420"/>
      <c r="O34" s="4403" t="s">
        <v>1167</v>
      </c>
      <c r="P34" s="4404"/>
    </row>
    <row r="35" spans="2:16" ht="15" customHeight="1">
      <c r="B35" s="4418"/>
      <c r="C35" s="4419"/>
      <c r="D35" s="4420"/>
      <c r="E35" s="4418"/>
      <c r="F35" s="4419"/>
      <c r="G35" s="4419"/>
      <c r="H35" s="4419"/>
      <c r="I35" s="4419"/>
      <c r="J35" s="4419"/>
      <c r="K35" s="4419"/>
      <c r="L35" s="4419"/>
      <c r="M35" s="4419"/>
      <c r="N35" s="4420"/>
      <c r="O35" s="4403" t="s">
        <v>1168</v>
      </c>
      <c r="P35" s="4404"/>
    </row>
    <row r="36" spans="2:16" ht="15" customHeight="1">
      <c r="B36" s="4418"/>
      <c r="C36" s="4419"/>
      <c r="D36" s="4420"/>
      <c r="E36" s="4418"/>
      <c r="F36" s="4419"/>
      <c r="G36" s="4419"/>
      <c r="H36" s="4419"/>
      <c r="I36" s="4419"/>
      <c r="J36" s="4419"/>
      <c r="K36" s="4419"/>
      <c r="L36" s="4419"/>
      <c r="M36" s="4419"/>
      <c r="N36" s="4420"/>
      <c r="O36" s="4403" t="s">
        <v>1169</v>
      </c>
      <c r="P36" s="4404"/>
    </row>
    <row r="37" spans="2:16" ht="15" customHeight="1">
      <c r="B37" s="4418"/>
      <c r="C37" s="4419"/>
      <c r="D37" s="4420"/>
      <c r="E37" s="4408"/>
      <c r="F37" s="4409"/>
      <c r="G37" s="4409"/>
      <c r="H37" s="4409"/>
      <c r="I37" s="4409"/>
      <c r="J37" s="4409"/>
      <c r="K37" s="4409"/>
      <c r="L37" s="4409"/>
      <c r="M37" s="4409"/>
      <c r="N37" s="4410"/>
      <c r="O37" s="4403" t="s">
        <v>1170</v>
      </c>
      <c r="P37" s="4404"/>
    </row>
    <row r="38" spans="2:16" ht="15" customHeight="1">
      <c r="B38" s="4418"/>
      <c r="C38" s="4419"/>
      <c r="D38" s="4420"/>
      <c r="E38" s="4405" t="s">
        <v>129</v>
      </c>
      <c r="F38" s="4406"/>
      <c r="G38" s="4406"/>
      <c r="H38" s="4406"/>
      <c r="I38" s="4406"/>
      <c r="J38" s="4406"/>
      <c r="K38" s="4406"/>
      <c r="L38" s="4406"/>
      <c r="M38" s="4406"/>
      <c r="N38" s="4407"/>
      <c r="O38" s="4403" t="s">
        <v>50</v>
      </c>
      <c r="P38" s="4404"/>
    </row>
    <row r="39" spans="2:16" ht="15" customHeight="1">
      <c r="B39" s="4418"/>
      <c r="C39" s="4419"/>
      <c r="D39" s="4420"/>
      <c r="E39" s="4418"/>
      <c r="F39" s="4419"/>
      <c r="G39" s="4419"/>
      <c r="H39" s="4419"/>
      <c r="I39" s="4419"/>
      <c r="J39" s="4419"/>
      <c r="K39" s="4419"/>
      <c r="L39" s="4419"/>
      <c r="M39" s="4419"/>
      <c r="N39" s="4420"/>
      <c r="O39" s="4403" t="s">
        <v>1166</v>
      </c>
      <c r="P39" s="4404"/>
    </row>
    <row r="40" spans="2:16" ht="15" customHeight="1">
      <c r="B40" s="4418"/>
      <c r="C40" s="4419"/>
      <c r="D40" s="4420"/>
      <c r="E40" s="4418"/>
      <c r="F40" s="4419"/>
      <c r="G40" s="4419"/>
      <c r="H40" s="4419"/>
      <c r="I40" s="4419"/>
      <c r="J40" s="4419"/>
      <c r="K40" s="4419"/>
      <c r="L40" s="4419"/>
      <c r="M40" s="4419"/>
      <c r="N40" s="4420"/>
      <c r="O40" s="4403" t="s">
        <v>1167</v>
      </c>
      <c r="P40" s="4404"/>
    </row>
    <row r="41" spans="2:16" ht="15" customHeight="1">
      <c r="B41" s="4418"/>
      <c r="C41" s="4419"/>
      <c r="D41" s="4420"/>
      <c r="E41" s="4418"/>
      <c r="F41" s="4419"/>
      <c r="G41" s="4419"/>
      <c r="H41" s="4419"/>
      <c r="I41" s="4419"/>
      <c r="J41" s="4419"/>
      <c r="K41" s="4419"/>
      <c r="L41" s="4419"/>
      <c r="M41" s="4419"/>
      <c r="N41" s="4420"/>
      <c r="O41" s="4403" t="s">
        <v>1168</v>
      </c>
      <c r="P41" s="4404"/>
    </row>
    <row r="42" spans="2:16" ht="15" customHeight="1">
      <c r="B42" s="4418"/>
      <c r="C42" s="4419"/>
      <c r="D42" s="4420"/>
      <c r="E42" s="4408"/>
      <c r="F42" s="4409"/>
      <c r="G42" s="4409"/>
      <c r="H42" s="4409"/>
      <c r="I42" s="4409"/>
      <c r="J42" s="4409"/>
      <c r="K42" s="4409"/>
      <c r="L42" s="4409"/>
      <c r="M42" s="4409"/>
      <c r="N42" s="4410"/>
      <c r="O42" s="4403" t="s">
        <v>1169</v>
      </c>
      <c r="P42" s="4404"/>
    </row>
    <row r="43" spans="2:16" ht="15" customHeight="1">
      <c r="B43" s="4418"/>
      <c r="C43" s="4419"/>
      <c r="D43" s="4420"/>
      <c r="E43" s="4405" t="s">
        <v>133</v>
      </c>
      <c r="F43" s="4406"/>
      <c r="G43" s="4406"/>
      <c r="H43" s="4406"/>
      <c r="I43" s="4406"/>
      <c r="J43" s="4406"/>
      <c r="K43" s="4406"/>
      <c r="L43" s="4406"/>
      <c r="M43" s="4406"/>
      <c r="N43" s="4407"/>
      <c r="O43" s="4403" t="s">
        <v>50</v>
      </c>
      <c r="P43" s="4404"/>
    </row>
    <row r="44" spans="2:16" ht="15" customHeight="1">
      <c r="B44" s="4418"/>
      <c r="C44" s="4419"/>
      <c r="D44" s="4420"/>
      <c r="E44" s="4418"/>
      <c r="F44" s="4419"/>
      <c r="G44" s="4419"/>
      <c r="H44" s="4419"/>
      <c r="I44" s="4419"/>
      <c r="J44" s="4419"/>
      <c r="K44" s="4419"/>
      <c r="L44" s="4419"/>
      <c r="M44" s="4419"/>
      <c r="N44" s="4420"/>
      <c r="O44" s="4403" t="s">
        <v>1166</v>
      </c>
      <c r="P44" s="4404"/>
    </row>
    <row r="45" spans="2:16" ht="15" customHeight="1">
      <c r="B45" s="4418"/>
      <c r="C45" s="4419"/>
      <c r="D45" s="4420"/>
      <c r="E45" s="4418"/>
      <c r="F45" s="4419"/>
      <c r="G45" s="4419"/>
      <c r="H45" s="4419"/>
      <c r="I45" s="4419"/>
      <c r="J45" s="4419"/>
      <c r="K45" s="4419"/>
      <c r="L45" s="4419"/>
      <c r="M45" s="4419"/>
      <c r="N45" s="4420"/>
      <c r="O45" s="4403" t="s">
        <v>1167</v>
      </c>
      <c r="P45" s="4404"/>
    </row>
    <row r="46" spans="2:16" ht="15" customHeight="1">
      <c r="B46" s="4418"/>
      <c r="C46" s="4419"/>
      <c r="D46" s="4420"/>
      <c r="E46" s="4418"/>
      <c r="F46" s="4419"/>
      <c r="G46" s="4419"/>
      <c r="H46" s="4419"/>
      <c r="I46" s="4419"/>
      <c r="J46" s="4419"/>
      <c r="K46" s="4419"/>
      <c r="L46" s="4419"/>
      <c r="M46" s="4419"/>
      <c r="N46" s="4420"/>
      <c r="O46" s="4403" t="s">
        <v>1168</v>
      </c>
      <c r="P46" s="4404"/>
    </row>
    <row r="47" spans="2:16" ht="15" customHeight="1">
      <c r="B47" s="4418"/>
      <c r="C47" s="4419"/>
      <c r="D47" s="4420"/>
      <c r="E47" s="4418"/>
      <c r="F47" s="4419"/>
      <c r="G47" s="4419"/>
      <c r="H47" s="4419"/>
      <c r="I47" s="4419"/>
      <c r="J47" s="4419"/>
      <c r="K47" s="4419"/>
      <c r="L47" s="4419"/>
      <c r="M47" s="4419"/>
      <c r="N47" s="4420"/>
      <c r="O47" s="4403" t="s">
        <v>1169</v>
      </c>
      <c r="P47" s="4404"/>
    </row>
    <row r="48" spans="2:16" ht="15" customHeight="1">
      <c r="B48" s="4418"/>
      <c r="C48" s="4419"/>
      <c r="D48" s="4420"/>
      <c r="E48" s="4408"/>
      <c r="F48" s="4409"/>
      <c r="G48" s="4409"/>
      <c r="H48" s="4409"/>
      <c r="I48" s="4409"/>
      <c r="J48" s="4409"/>
      <c r="K48" s="4409"/>
      <c r="L48" s="4409"/>
      <c r="M48" s="4409"/>
      <c r="N48" s="4410"/>
      <c r="O48" s="4403" t="s">
        <v>1170</v>
      </c>
      <c r="P48" s="4404"/>
    </row>
    <row r="49" spans="2:16" ht="15" customHeight="1">
      <c r="B49" s="4418"/>
      <c r="C49" s="4419"/>
      <c r="D49" s="4420"/>
      <c r="E49" s="4405" t="s">
        <v>146</v>
      </c>
      <c r="F49" s="4406"/>
      <c r="G49" s="4406"/>
      <c r="H49" s="4406"/>
      <c r="I49" s="4406"/>
      <c r="J49" s="4406"/>
      <c r="K49" s="4406"/>
      <c r="L49" s="4406"/>
      <c r="M49" s="4406"/>
      <c r="N49" s="4407"/>
      <c r="O49" s="4403" t="s">
        <v>50</v>
      </c>
      <c r="P49" s="4404"/>
    </row>
    <row r="50" spans="2:16" ht="15" customHeight="1">
      <c r="B50" s="4418"/>
      <c r="C50" s="4419"/>
      <c r="D50" s="4420"/>
      <c r="E50" s="4418"/>
      <c r="F50" s="4419"/>
      <c r="G50" s="4419"/>
      <c r="H50" s="4419"/>
      <c r="I50" s="4419"/>
      <c r="J50" s="4419"/>
      <c r="K50" s="4419"/>
      <c r="L50" s="4419"/>
      <c r="M50" s="4419"/>
      <c r="N50" s="4420"/>
      <c r="O50" s="4403" t="s">
        <v>1166</v>
      </c>
      <c r="P50" s="4404"/>
    </row>
    <row r="51" spans="2:16" ht="15" customHeight="1">
      <c r="B51" s="4418"/>
      <c r="C51" s="4419"/>
      <c r="D51" s="4420"/>
      <c r="E51" s="4418"/>
      <c r="F51" s="4419"/>
      <c r="G51" s="4419"/>
      <c r="H51" s="4419"/>
      <c r="I51" s="4419"/>
      <c r="J51" s="4419"/>
      <c r="K51" s="4419"/>
      <c r="L51" s="4419"/>
      <c r="M51" s="4419"/>
      <c r="N51" s="4420"/>
      <c r="O51" s="4403" t="s">
        <v>1167</v>
      </c>
      <c r="P51" s="4404"/>
    </row>
    <row r="52" spans="2:16" ht="15" customHeight="1">
      <c r="B52" s="4418"/>
      <c r="C52" s="4419"/>
      <c r="D52" s="4420"/>
      <c r="E52" s="4418"/>
      <c r="F52" s="4419"/>
      <c r="G52" s="4419"/>
      <c r="H52" s="4419"/>
      <c r="I52" s="4419"/>
      <c r="J52" s="4419"/>
      <c r="K52" s="4419"/>
      <c r="L52" s="4419"/>
      <c r="M52" s="4419"/>
      <c r="N52" s="4420"/>
      <c r="O52" s="4403" t="s">
        <v>1168</v>
      </c>
      <c r="P52" s="4404"/>
    </row>
    <row r="53" spans="2:16" ht="15" customHeight="1">
      <c r="B53" s="4418"/>
      <c r="C53" s="4419"/>
      <c r="D53" s="4420"/>
      <c r="E53" s="4408"/>
      <c r="F53" s="4409"/>
      <c r="G53" s="4409"/>
      <c r="H53" s="4409"/>
      <c r="I53" s="4409"/>
      <c r="J53" s="4409"/>
      <c r="K53" s="4409"/>
      <c r="L53" s="4409"/>
      <c r="M53" s="4409"/>
      <c r="N53" s="4410"/>
      <c r="O53" s="4403" t="s">
        <v>1169</v>
      </c>
      <c r="P53" s="4404"/>
    </row>
    <row r="54" spans="2:16" ht="15" customHeight="1">
      <c r="B54" s="4418"/>
      <c r="C54" s="4419"/>
      <c r="D54" s="4420"/>
      <c r="E54" s="4413" t="s">
        <v>153</v>
      </c>
      <c r="F54" s="4406"/>
      <c r="G54" s="4406"/>
      <c r="H54" s="4406"/>
      <c r="I54" s="4406"/>
      <c r="J54" s="4406"/>
      <c r="K54" s="4406"/>
      <c r="L54" s="4406"/>
      <c r="M54" s="4406"/>
      <c r="N54" s="4407"/>
      <c r="O54" s="4403" t="s">
        <v>50</v>
      </c>
      <c r="P54" s="4404"/>
    </row>
    <row r="55" spans="2:16" ht="15" customHeight="1">
      <c r="B55" s="4418"/>
      <c r="C55" s="4419"/>
      <c r="D55" s="4420"/>
      <c r="E55" s="4408"/>
      <c r="F55" s="4409"/>
      <c r="G55" s="4409"/>
      <c r="H55" s="4409"/>
      <c r="I55" s="4409"/>
      <c r="J55" s="4409"/>
      <c r="K55" s="4409"/>
      <c r="L55" s="4409"/>
      <c r="M55" s="4409"/>
      <c r="N55" s="4410"/>
      <c r="O55" s="4403" t="s">
        <v>1167</v>
      </c>
      <c r="P55" s="4404"/>
    </row>
    <row r="56" spans="2:16" ht="15" customHeight="1">
      <c r="B56" s="4418"/>
      <c r="C56" s="4419"/>
      <c r="D56" s="4420"/>
      <c r="E56" s="4424" t="s">
        <v>1637</v>
      </c>
      <c r="F56" s="4415"/>
      <c r="G56" s="4415"/>
      <c r="H56" s="4415"/>
      <c r="I56" s="4415"/>
      <c r="J56" s="4415"/>
      <c r="K56" s="4415"/>
      <c r="L56" s="4415"/>
      <c r="M56" s="4415"/>
      <c r="N56" s="4416"/>
      <c r="O56" s="4438" t="s">
        <v>1167</v>
      </c>
      <c r="P56" s="4439"/>
    </row>
    <row r="57" spans="2:16" ht="15" customHeight="1">
      <c r="B57" s="4418"/>
      <c r="C57" s="4419"/>
      <c r="D57" s="4420"/>
      <c r="E57" s="4424" t="s">
        <v>656</v>
      </c>
      <c r="F57" s="4415"/>
      <c r="G57" s="4415"/>
      <c r="H57" s="4415"/>
      <c r="I57" s="4415"/>
      <c r="J57" s="4415"/>
      <c r="K57" s="4415"/>
      <c r="L57" s="4415"/>
      <c r="M57" s="4415"/>
      <c r="N57" s="4416"/>
      <c r="O57" s="4440"/>
      <c r="P57" s="4441"/>
    </row>
    <row r="58" spans="2:16" ht="15" customHeight="1">
      <c r="B58" s="4408"/>
      <c r="C58" s="4409"/>
      <c r="D58" s="4410"/>
      <c r="E58" s="4424" t="s">
        <v>615</v>
      </c>
      <c r="F58" s="4415"/>
      <c r="G58" s="4415"/>
      <c r="H58" s="4415"/>
      <c r="I58" s="4415"/>
      <c r="J58" s="4415"/>
      <c r="K58" s="4415"/>
      <c r="L58" s="4415"/>
      <c r="M58" s="4415"/>
      <c r="N58" s="4416"/>
      <c r="O58" s="4411" t="s">
        <v>1167</v>
      </c>
      <c r="P58" s="4412"/>
    </row>
    <row r="59" spans="2:16" ht="15" customHeight="1">
      <c r="B59" s="4413" t="s">
        <v>1638</v>
      </c>
      <c r="C59" s="4406"/>
      <c r="D59" s="4407"/>
      <c r="E59" s="4405" t="s">
        <v>156</v>
      </c>
      <c r="F59" s="4406"/>
      <c r="G59" s="4406"/>
      <c r="H59" s="4406"/>
      <c r="I59" s="4406"/>
      <c r="J59" s="4406"/>
      <c r="K59" s="4406"/>
      <c r="L59" s="4406"/>
      <c r="M59" s="4406"/>
      <c r="N59" s="4407"/>
      <c r="O59" s="4403" t="s">
        <v>50</v>
      </c>
      <c r="P59" s="4404"/>
    </row>
    <row r="60" spans="2:16" ht="15" customHeight="1">
      <c r="B60" s="4418"/>
      <c r="C60" s="4419"/>
      <c r="D60" s="4420"/>
      <c r="E60" s="4418"/>
      <c r="F60" s="4419"/>
      <c r="G60" s="4419"/>
      <c r="H60" s="4419"/>
      <c r="I60" s="4419"/>
      <c r="J60" s="4419"/>
      <c r="K60" s="4419"/>
      <c r="L60" s="4419"/>
      <c r="M60" s="4419"/>
      <c r="N60" s="4420"/>
      <c r="O60" s="4403" t="s">
        <v>1166</v>
      </c>
      <c r="P60" s="4404"/>
    </row>
    <row r="61" spans="2:16" ht="15" customHeight="1">
      <c r="B61" s="4418"/>
      <c r="C61" s="4419"/>
      <c r="D61" s="4420"/>
      <c r="E61" s="4418"/>
      <c r="F61" s="4419"/>
      <c r="G61" s="4419"/>
      <c r="H61" s="4419"/>
      <c r="I61" s="4419"/>
      <c r="J61" s="4419"/>
      <c r="K61" s="4419"/>
      <c r="L61" s="4419"/>
      <c r="M61" s="4419"/>
      <c r="N61" s="4420"/>
      <c r="O61" s="4403" t="s">
        <v>1167</v>
      </c>
      <c r="P61" s="4404"/>
    </row>
    <row r="62" spans="2:16" ht="15" customHeight="1">
      <c r="B62" s="4418"/>
      <c r="C62" s="4419"/>
      <c r="D62" s="4420"/>
      <c r="E62" s="4418"/>
      <c r="F62" s="4419"/>
      <c r="G62" s="4419"/>
      <c r="H62" s="4419"/>
      <c r="I62" s="4419"/>
      <c r="J62" s="4419"/>
      <c r="K62" s="4419"/>
      <c r="L62" s="4419"/>
      <c r="M62" s="4419"/>
      <c r="N62" s="4420"/>
      <c r="O62" s="4403" t="s">
        <v>1168</v>
      </c>
      <c r="P62" s="4404"/>
    </row>
    <row r="63" spans="2:16" ht="15" customHeight="1">
      <c r="B63" s="4418"/>
      <c r="C63" s="4419"/>
      <c r="D63" s="4420"/>
      <c r="E63" s="4418"/>
      <c r="F63" s="4419"/>
      <c r="G63" s="4419"/>
      <c r="H63" s="4419"/>
      <c r="I63" s="4419"/>
      <c r="J63" s="4419"/>
      <c r="K63" s="4419"/>
      <c r="L63" s="4419"/>
      <c r="M63" s="4419"/>
      <c r="N63" s="4420"/>
      <c r="O63" s="4403" t="s">
        <v>1169</v>
      </c>
      <c r="P63" s="4404"/>
    </row>
    <row r="64" spans="2:16" ht="15" customHeight="1">
      <c r="B64" s="4418"/>
      <c r="C64" s="4419"/>
      <c r="D64" s="4420"/>
      <c r="E64" s="4408"/>
      <c r="F64" s="4409"/>
      <c r="G64" s="4409"/>
      <c r="H64" s="4409"/>
      <c r="I64" s="4409"/>
      <c r="J64" s="4409"/>
      <c r="K64" s="4409"/>
      <c r="L64" s="4409"/>
      <c r="M64" s="4409"/>
      <c r="N64" s="4410"/>
      <c r="O64" s="4403" t="s">
        <v>1170</v>
      </c>
      <c r="P64" s="4404"/>
    </row>
    <row r="65" spans="2:16" ht="15" customHeight="1">
      <c r="B65" s="4418"/>
      <c r="C65" s="4419"/>
      <c r="D65" s="4420"/>
      <c r="E65" s="4405" t="s">
        <v>170</v>
      </c>
      <c r="F65" s="4406"/>
      <c r="G65" s="4406"/>
      <c r="H65" s="4406"/>
      <c r="I65" s="4406"/>
      <c r="J65" s="4406"/>
      <c r="K65" s="4406"/>
      <c r="L65" s="4406"/>
      <c r="M65" s="4406"/>
      <c r="N65" s="4407"/>
      <c r="O65" s="4403" t="s">
        <v>50</v>
      </c>
      <c r="P65" s="4404"/>
    </row>
    <row r="66" spans="2:16" ht="15" customHeight="1">
      <c r="B66" s="4418"/>
      <c r="C66" s="4419"/>
      <c r="D66" s="4420"/>
      <c r="E66" s="4408"/>
      <c r="F66" s="4409"/>
      <c r="G66" s="4409"/>
      <c r="H66" s="4409"/>
      <c r="I66" s="4409"/>
      <c r="J66" s="4409"/>
      <c r="K66" s="4409"/>
      <c r="L66" s="4409"/>
      <c r="M66" s="4409"/>
      <c r="N66" s="4410"/>
      <c r="O66" s="4403" t="s">
        <v>1167</v>
      </c>
      <c r="P66" s="4404"/>
    </row>
    <row r="67" spans="2:16" ht="15" customHeight="1">
      <c r="B67" s="4418"/>
      <c r="C67" s="4419"/>
      <c r="D67" s="4420"/>
      <c r="E67" s="4405" t="s">
        <v>428</v>
      </c>
      <c r="F67" s="4406"/>
      <c r="G67" s="4406"/>
      <c r="H67" s="4406"/>
      <c r="I67" s="4406"/>
      <c r="J67" s="4406"/>
      <c r="K67" s="4406"/>
      <c r="L67" s="4406"/>
      <c r="M67" s="4406"/>
      <c r="N67" s="4407"/>
      <c r="O67" s="4434" t="s">
        <v>1166</v>
      </c>
      <c r="P67" s="4435"/>
    </row>
    <row r="68" spans="2:16" ht="15" customHeight="1">
      <c r="B68" s="4418"/>
      <c r="C68" s="4419"/>
      <c r="D68" s="4420"/>
      <c r="E68" s="4408"/>
      <c r="F68" s="4409"/>
      <c r="G68" s="4409"/>
      <c r="H68" s="4409"/>
      <c r="I68" s="4409"/>
      <c r="J68" s="4409"/>
      <c r="K68" s="4409"/>
      <c r="L68" s="4409"/>
      <c r="M68" s="4409"/>
      <c r="N68" s="4410"/>
      <c r="O68" s="4436"/>
      <c r="P68" s="4437"/>
    </row>
    <row r="69" spans="2:16" ht="15" customHeight="1">
      <c r="B69" s="4418"/>
      <c r="C69" s="4419"/>
      <c r="D69" s="4420"/>
      <c r="E69" s="4417" t="s">
        <v>1556</v>
      </c>
      <c r="F69" s="4406"/>
      <c r="G69" s="4406"/>
      <c r="H69" s="4406"/>
      <c r="I69" s="4406"/>
      <c r="J69" s="4406"/>
      <c r="K69" s="4406"/>
      <c r="L69" s="4406"/>
      <c r="M69" s="4406"/>
      <c r="N69" s="4407"/>
      <c r="O69" s="4438" t="s">
        <v>1167</v>
      </c>
      <c r="P69" s="4439"/>
    </row>
    <row r="70" spans="2:16" ht="15" customHeight="1">
      <c r="B70" s="4418"/>
      <c r="C70" s="4419"/>
      <c r="D70" s="4420"/>
      <c r="E70" s="4418"/>
      <c r="F70" s="4419"/>
      <c r="G70" s="4419"/>
      <c r="H70" s="4419"/>
      <c r="I70" s="4419"/>
      <c r="J70" s="4419"/>
      <c r="K70" s="4419"/>
      <c r="L70" s="4419"/>
      <c r="M70" s="4419"/>
      <c r="N70" s="4420"/>
      <c r="O70" s="4443"/>
      <c r="P70" s="4444"/>
    </row>
    <row r="71" spans="2:16" ht="15" customHeight="1">
      <c r="B71" s="4418"/>
      <c r="C71" s="4419"/>
      <c r="D71" s="4420"/>
      <c r="E71" s="4408"/>
      <c r="F71" s="4409"/>
      <c r="G71" s="4409"/>
      <c r="H71" s="4409"/>
      <c r="I71" s="4409"/>
      <c r="J71" s="4409"/>
      <c r="K71" s="4409"/>
      <c r="L71" s="4409"/>
      <c r="M71" s="4409"/>
      <c r="N71" s="4410"/>
      <c r="O71" s="4440"/>
      <c r="P71" s="4441"/>
    </row>
    <row r="72" spans="2:16" ht="15" customHeight="1">
      <c r="B72" s="4418"/>
      <c r="C72" s="4419"/>
      <c r="D72" s="4420"/>
      <c r="E72" s="4405" t="s">
        <v>977</v>
      </c>
      <c r="F72" s="4406"/>
      <c r="G72" s="4406"/>
      <c r="H72" s="4406"/>
      <c r="I72" s="4406"/>
      <c r="J72" s="4406"/>
      <c r="K72" s="4406"/>
      <c r="L72" s="4406"/>
      <c r="M72" s="4406"/>
      <c r="N72" s="4407"/>
      <c r="O72" s="4434" t="s">
        <v>1168</v>
      </c>
      <c r="P72" s="4435"/>
    </row>
    <row r="73" spans="2:16" ht="15" customHeight="1">
      <c r="B73" s="4418"/>
      <c r="C73" s="4419"/>
      <c r="D73" s="4420"/>
      <c r="E73" s="4408"/>
      <c r="F73" s="4409"/>
      <c r="G73" s="4409"/>
      <c r="H73" s="4409"/>
      <c r="I73" s="4409"/>
      <c r="J73" s="4409"/>
      <c r="K73" s="4409"/>
      <c r="L73" s="4409"/>
      <c r="M73" s="4409"/>
      <c r="N73" s="4410"/>
      <c r="O73" s="4436"/>
      <c r="P73" s="4437"/>
    </row>
    <row r="74" spans="2:16" ht="15" customHeight="1">
      <c r="B74" s="4408"/>
      <c r="C74" s="4409"/>
      <c r="D74" s="4410"/>
      <c r="E74" s="4414" t="s">
        <v>983</v>
      </c>
      <c r="F74" s="4415"/>
      <c r="G74" s="4415"/>
      <c r="H74" s="4415"/>
      <c r="I74" s="4415"/>
      <c r="J74" s="4415"/>
      <c r="K74" s="4415"/>
      <c r="L74" s="4415"/>
      <c r="M74" s="4415"/>
      <c r="N74" s="4416"/>
      <c r="O74" s="4403" t="s">
        <v>1168</v>
      </c>
      <c r="P74" s="4404"/>
    </row>
    <row r="75" spans="2:16" ht="15" customHeight="1">
      <c r="B75" s="4413" t="s">
        <v>1639</v>
      </c>
      <c r="C75" s="4406"/>
      <c r="D75" s="4407"/>
      <c r="E75" s="4405" t="s">
        <v>178</v>
      </c>
      <c r="F75" s="4406"/>
      <c r="G75" s="4406"/>
      <c r="H75" s="4406"/>
      <c r="I75" s="4406"/>
      <c r="J75" s="4406"/>
      <c r="K75" s="4406"/>
      <c r="L75" s="4406"/>
      <c r="M75" s="4406"/>
      <c r="N75" s="4407"/>
      <c r="O75" s="4403" t="s">
        <v>50</v>
      </c>
      <c r="P75" s="4404"/>
    </row>
    <row r="76" spans="2:16" ht="15" customHeight="1">
      <c r="B76" s="4418"/>
      <c r="C76" s="4419"/>
      <c r="D76" s="4420"/>
      <c r="E76" s="4418"/>
      <c r="F76" s="4419"/>
      <c r="G76" s="4419"/>
      <c r="H76" s="4419"/>
      <c r="I76" s="4419"/>
      <c r="J76" s="4419"/>
      <c r="K76" s="4419"/>
      <c r="L76" s="4419"/>
      <c r="M76" s="4419"/>
      <c r="N76" s="4420"/>
      <c r="O76" s="4403" t="s">
        <v>1166</v>
      </c>
      <c r="P76" s="4404"/>
    </row>
    <row r="77" spans="2:16" ht="15" customHeight="1">
      <c r="B77" s="4418"/>
      <c r="C77" s="4419"/>
      <c r="D77" s="4420"/>
      <c r="E77" s="4418"/>
      <c r="F77" s="4419"/>
      <c r="G77" s="4419"/>
      <c r="H77" s="4419"/>
      <c r="I77" s="4419"/>
      <c r="J77" s="4419"/>
      <c r="K77" s="4419"/>
      <c r="L77" s="4419"/>
      <c r="M77" s="4419"/>
      <c r="N77" s="4420"/>
      <c r="O77" s="4403" t="s">
        <v>1167</v>
      </c>
      <c r="P77" s="4404"/>
    </row>
    <row r="78" spans="2:16" ht="15" customHeight="1">
      <c r="B78" s="4418"/>
      <c r="C78" s="4419"/>
      <c r="D78" s="4420"/>
      <c r="E78" s="4418"/>
      <c r="F78" s="4419"/>
      <c r="G78" s="4419"/>
      <c r="H78" s="4419"/>
      <c r="I78" s="4419"/>
      <c r="J78" s="4419"/>
      <c r="K78" s="4419"/>
      <c r="L78" s="4419"/>
      <c r="M78" s="4419"/>
      <c r="N78" s="4420"/>
      <c r="O78" s="4403" t="s">
        <v>1168</v>
      </c>
      <c r="P78" s="4404"/>
    </row>
    <row r="79" spans="2:16" ht="15" customHeight="1">
      <c r="B79" s="4418"/>
      <c r="C79" s="4419"/>
      <c r="D79" s="4420"/>
      <c r="E79" s="4408"/>
      <c r="F79" s="4409"/>
      <c r="G79" s="4409"/>
      <c r="H79" s="4409"/>
      <c r="I79" s="4409"/>
      <c r="J79" s="4409"/>
      <c r="K79" s="4409"/>
      <c r="L79" s="4409"/>
      <c r="M79" s="4409"/>
      <c r="N79" s="4410"/>
      <c r="O79" s="4403" t="s">
        <v>1169</v>
      </c>
      <c r="P79" s="4404"/>
    </row>
    <row r="80" spans="2:16" ht="15" customHeight="1">
      <c r="B80" s="4418"/>
      <c r="C80" s="4419"/>
      <c r="D80" s="4420"/>
      <c r="E80" s="4405" t="s">
        <v>184</v>
      </c>
      <c r="F80" s="4406"/>
      <c r="G80" s="4406"/>
      <c r="H80" s="4406"/>
      <c r="I80" s="4406"/>
      <c r="J80" s="4406"/>
      <c r="K80" s="4406"/>
      <c r="L80" s="4406"/>
      <c r="M80" s="4406"/>
      <c r="N80" s="4407"/>
      <c r="O80" s="4403" t="s">
        <v>50</v>
      </c>
      <c r="P80" s="4404"/>
    </row>
    <row r="81" spans="2:16" ht="15" customHeight="1">
      <c r="B81" s="4418"/>
      <c r="C81" s="4419"/>
      <c r="D81" s="4420"/>
      <c r="E81" s="4408"/>
      <c r="F81" s="4409"/>
      <c r="G81" s="4409"/>
      <c r="H81" s="4409"/>
      <c r="I81" s="4409"/>
      <c r="J81" s="4409"/>
      <c r="K81" s="4409"/>
      <c r="L81" s="4409"/>
      <c r="M81" s="4409"/>
      <c r="N81" s="4410"/>
      <c r="O81" s="4403" t="s">
        <v>1167</v>
      </c>
      <c r="P81" s="4404"/>
    </row>
    <row r="82" spans="2:16" ht="15" customHeight="1">
      <c r="B82" s="4418"/>
      <c r="C82" s="4419"/>
      <c r="D82" s="4420"/>
      <c r="E82" s="4405" t="s">
        <v>191</v>
      </c>
      <c r="F82" s="4406"/>
      <c r="G82" s="4406"/>
      <c r="H82" s="4406"/>
      <c r="I82" s="4406"/>
      <c r="J82" s="4406"/>
      <c r="K82" s="4406"/>
      <c r="L82" s="4406"/>
      <c r="M82" s="4406"/>
      <c r="N82" s="4407"/>
      <c r="O82" s="4403" t="s">
        <v>50</v>
      </c>
      <c r="P82" s="4404"/>
    </row>
    <row r="83" spans="2:16" ht="15" customHeight="1">
      <c r="B83" s="4418"/>
      <c r="C83" s="4419"/>
      <c r="D83" s="4420"/>
      <c r="E83" s="4408"/>
      <c r="F83" s="4409"/>
      <c r="G83" s="4409"/>
      <c r="H83" s="4409"/>
      <c r="I83" s="4409"/>
      <c r="J83" s="4409"/>
      <c r="K83" s="4409"/>
      <c r="L83" s="4409"/>
      <c r="M83" s="4409"/>
      <c r="N83" s="4410"/>
      <c r="O83" s="4403" t="s">
        <v>1167</v>
      </c>
      <c r="P83" s="4404"/>
    </row>
    <row r="84" spans="2:16" ht="15" customHeight="1">
      <c r="B84" s="4418"/>
      <c r="C84" s="4419"/>
      <c r="D84" s="4420"/>
      <c r="E84" s="4405" t="s">
        <v>443</v>
      </c>
      <c r="F84" s="4406"/>
      <c r="G84" s="4406"/>
      <c r="H84" s="4406"/>
      <c r="I84" s="4406"/>
      <c r="J84" s="4406"/>
      <c r="K84" s="4406"/>
      <c r="L84" s="4406"/>
      <c r="M84" s="4406"/>
      <c r="N84" s="4407"/>
      <c r="O84" s="4434" t="s">
        <v>1166</v>
      </c>
      <c r="P84" s="4435"/>
    </row>
    <row r="85" spans="2:16" ht="15" customHeight="1">
      <c r="B85" s="4408"/>
      <c r="C85" s="4409"/>
      <c r="D85" s="4410"/>
      <c r="E85" s="4408"/>
      <c r="F85" s="4409"/>
      <c r="G85" s="4409"/>
      <c r="H85" s="4409"/>
      <c r="I85" s="4409"/>
      <c r="J85" s="4409"/>
      <c r="K85" s="4409"/>
      <c r="L85" s="4409"/>
      <c r="M85" s="4409"/>
      <c r="N85" s="4410"/>
      <c r="O85" s="4436"/>
      <c r="P85" s="4437"/>
    </row>
    <row r="86" spans="2:16" ht="15" customHeight="1">
      <c r="B86" s="4413" t="s">
        <v>1640</v>
      </c>
      <c r="C86" s="4406"/>
      <c r="D86" s="4407"/>
      <c r="E86" s="4417" t="s">
        <v>151</v>
      </c>
      <c r="F86" s="4406"/>
      <c r="G86" s="4406"/>
      <c r="H86" s="4406"/>
      <c r="I86" s="4406"/>
      <c r="J86" s="4406"/>
      <c r="K86" s="4406"/>
      <c r="L86" s="4406"/>
      <c r="M86" s="4406"/>
      <c r="N86" s="4407"/>
      <c r="O86" s="4411" t="s">
        <v>50</v>
      </c>
      <c r="P86" s="4412"/>
    </row>
    <row r="87" spans="2:16" ht="15" customHeight="1">
      <c r="B87" s="4418"/>
      <c r="C87" s="4419"/>
      <c r="D87" s="4420"/>
      <c r="E87" s="4408"/>
      <c r="F87" s="4409"/>
      <c r="G87" s="4409"/>
      <c r="H87" s="4409"/>
      <c r="I87" s="4409"/>
      <c r="J87" s="4409"/>
      <c r="K87" s="4409"/>
      <c r="L87" s="4409"/>
      <c r="M87" s="4409"/>
      <c r="N87" s="4410"/>
      <c r="O87" s="4411" t="s">
        <v>1167</v>
      </c>
      <c r="P87" s="4412"/>
    </row>
    <row r="88" spans="2:16" ht="15" customHeight="1">
      <c r="B88" s="4418"/>
      <c r="C88" s="4419"/>
      <c r="D88" s="4420"/>
      <c r="E88" s="4413" t="s">
        <v>704</v>
      </c>
      <c r="F88" s="4406"/>
      <c r="G88" s="4406"/>
      <c r="H88" s="4406"/>
      <c r="I88" s="4406"/>
      <c r="J88" s="4406"/>
      <c r="K88" s="4406"/>
      <c r="L88" s="4406"/>
      <c r="M88" s="4406"/>
      <c r="N88" s="4407"/>
      <c r="O88" s="4434" t="s">
        <v>1167</v>
      </c>
      <c r="P88" s="4435"/>
    </row>
    <row r="89" spans="2:16" ht="15" customHeight="1">
      <c r="B89" s="4418"/>
      <c r="C89" s="4419"/>
      <c r="D89" s="4420"/>
      <c r="E89" s="4408"/>
      <c r="F89" s="4409"/>
      <c r="G89" s="4409"/>
      <c r="H89" s="4409"/>
      <c r="I89" s="4409"/>
      <c r="J89" s="4409"/>
      <c r="K89" s="4409"/>
      <c r="L89" s="4409"/>
      <c r="M89" s="4409"/>
      <c r="N89" s="4410"/>
      <c r="O89" s="4436"/>
      <c r="P89" s="4437"/>
    </row>
    <row r="90" spans="2:16" ht="15" customHeight="1">
      <c r="B90" s="4418"/>
      <c r="C90" s="4419"/>
      <c r="D90" s="4420"/>
      <c r="E90" s="4433" t="s">
        <v>1527</v>
      </c>
      <c r="F90" s="4415"/>
      <c r="G90" s="4415"/>
      <c r="H90" s="4415"/>
      <c r="I90" s="4415"/>
      <c r="J90" s="4415"/>
      <c r="K90" s="4415"/>
      <c r="L90" s="4415"/>
      <c r="M90" s="4415"/>
      <c r="N90" s="4416"/>
      <c r="O90" s="4403" t="s">
        <v>1167</v>
      </c>
      <c r="P90" s="4404"/>
    </row>
    <row r="91" spans="2:16" ht="15" customHeight="1">
      <c r="B91" s="4418"/>
      <c r="C91" s="4419"/>
      <c r="D91" s="4420"/>
      <c r="E91" s="4433" t="s">
        <v>1528</v>
      </c>
      <c r="F91" s="4415"/>
      <c r="G91" s="4415"/>
      <c r="H91" s="4415"/>
      <c r="I91" s="4415"/>
      <c r="J91" s="4415"/>
      <c r="K91" s="4415"/>
      <c r="L91" s="4415"/>
      <c r="M91" s="4415"/>
      <c r="N91" s="4416"/>
      <c r="O91" s="4403" t="s">
        <v>1167</v>
      </c>
      <c r="P91" s="4404"/>
    </row>
    <row r="92" spans="2:16" ht="15" customHeight="1">
      <c r="B92" s="4418"/>
      <c r="C92" s="4419"/>
      <c r="D92" s="4420"/>
      <c r="E92" s="4433" t="s">
        <v>659</v>
      </c>
      <c r="F92" s="4415"/>
      <c r="G92" s="4415"/>
      <c r="H92" s="4415"/>
      <c r="I92" s="4415"/>
      <c r="J92" s="4415"/>
      <c r="K92" s="4415"/>
      <c r="L92" s="4415"/>
      <c r="M92" s="4415"/>
      <c r="N92" s="4416"/>
      <c r="O92" s="4403" t="s">
        <v>1167</v>
      </c>
      <c r="P92" s="4404"/>
    </row>
    <row r="93" spans="2:16" ht="15" customHeight="1">
      <c r="B93" s="4418"/>
      <c r="C93" s="4419"/>
      <c r="D93" s="4420"/>
      <c r="E93" s="4433" t="s">
        <v>661</v>
      </c>
      <c r="F93" s="4415"/>
      <c r="G93" s="4415"/>
      <c r="H93" s="4415"/>
      <c r="I93" s="4415"/>
      <c r="J93" s="4415"/>
      <c r="K93" s="4415"/>
      <c r="L93" s="4415"/>
      <c r="M93" s="4415"/>
      <c r="N93" s="4416"/>
      <c r="O93" s="4403" t="s">
        <v>1167</v>
      </c>
      <c r="P93" s="4404"/>
    </row>
    <row r="94" spans="2:16" ht="15" customHeight="1">
      <c r="B94" s="4418"/>
      <c r="C94" s="4419"/>
      <c r="D94" s="4420"/>
      <c r="E94" s="4413" t="s">
        <v>1641</v>
      </c>
      <c r="F94" s="4406"/>
      <c r="G94" s="4406"/>
      <c r="H94" s="4406"/>
      <c r="I94" s="4406"/>
      <c r="J94" s="4406"/>
      <c r="K94" s="4406"/>
      <c r="L94" s="4406"/>
      <c r="M94" s="4406"/>
      <c r="N94" s="4407"/>
      <c r="O94" s="4434" t="s">
        <v>1167</v>
      </c>
      <c r="P94" s="4435"/>
    </row>
    <row r="95" spans="2:16" ht="15" customHeight="1">
      <c r="B95" s="4408"/>
      <c r="C95" s="4409"/>
      <c r="D95" s="4410"/>
      <c r="E95" s="4408"/>
      <c r="F95" s="4409"/>
      <c r="G95" s="4409"/>
      <c r="H95" s="4409"/>
      <c r="I95" s="4409"/>
      <c r="J95" s="4409"/>
      <c r="K95" s="4409"/>
      <c r="L95" s="4409"/>
      <c r="M95" s="4409"/>
      <c r="N95" s="4410"/>
      <c r="O95" s="4436"/>
      <c r="P95" s="4437"/>
    </row>
    <row r="96" spans="2:16" ht="31.5" customHeight="1">
      <c r="B96" s="4413" t="s">
        <v>1642</v>
      </c>
      <c r="C96" s="4406"/>
      <c r="D96" s="4407"/>
      <c r="E96" s="4414" t="s">
        <v>1501</v>
      </c>
      <c r="F96" s="4415"/>
      <c r="G96" s="4415"/>
      <c r="H96" s="4415"/>
      <c r="I96" s="4415"/>
      <c r="J96" s="4415"/>
      <c r="K96" s="4415"/>
      <c r="L96" s="4415"/>
      <c r="M96" s="4415"/>
      <c r="N96" s="4416"/>
      <c r="O96" s="4403" t="s">
        <v>1502</v>
      </c>
      <c r="P96" s="4421"/>
    </row>
    <row r="97" spans="2:16" ht="15" customHeight="1">
      <c r="B97" s="4418"/>
      <c r="C97" s="4419"/>
      <c r="D97" s="4420"/>
      <c r="E97" s="4405" t="s">
        <v>239</v>
      </c>
      <c r="F97" s="4406"/>
      <c r="G97" s="4406"/>
      <c r="H97" s="4406"/>
      <c r="I97" s="4406"/>
      <c r="J97" s="4406"/>
      <c r="K97" s="4406"/>
      <c r="L97" s="4406"/>
      <c r="M97" s="4406"/>
      <c r="N97" s="4407"/>
      <c r="O97" s="4422" t="s">
        <v>50</v>
      </c>
      <c r="P97" s="4423"/>
    </row>
    <row r="98" spans="2:16" ht="15" customHeight="1">
      <c r="B98" s="4418"/>
      <c r="C98" s="4419"/>
      <c r="D98" s="4420"/>
      <c r="E98" s="4418"/>
      <c r="F98" s="4419"/>
      <c r="G98" s="4419"/>
      <c r="H98" s="4419"/>
      <c r="I98" s="4419"/>
      <c r="J98" s="4419"/>
      <c r="K98" s="4419"/>
      <c r="L98" s="4419"/>
      <c r="M98" s="4419"/>
      <c r="N98" s="4420"/>
      <c r="O98" s="4422" t="s">
        <v>1166</v>
      </c>
      <c r="P98" s="4423"/>
    </row>
    <row r="99" spans="2:16" ht="15" customHeight="1">
      <c r="B99" s="4418"/>
      <c r="C99" s="4419"/>
      <c r="D99" s="4420"/>
      <c r="E99" s="4418"/>
      <c r="F99" s="4419"/>
      <c r="G99" s="4419"/>
      <c r="H99" s="4419"/>
      <c r="I99" s="4419"/>
      <c r="J99" s="4419"/>
      <c r="K99" s="4419"/>
      <c r="L99" s="4419"/>
      <c r="M99" s="4419"/>
      <c r="N99" s="4420"/>
      <c r="O99" s="4422" t="s">
        <v>1167</v>
      </c>
      <c r="P99" s="4423"/>
    </row>
    <row r="100" spans="2:16" ht="15" customHeight="1">
      <c r="B100" s="4418"/>
      <c r="C100" s="4419"/>
      <c r="D100" s="4420"/>
      <c r="E100" s="4418"/>
      <c r="F100" s="4419"/>
      <c r="G100" s="4419"/>
      <c r="H100" s="4419"/>
      <c r="I100" s="4419"/>
      <c r="J100" s="4419"/>
      <c r="K100" s="4419"/>
      <c r="L100" s="4419"/>
      <c r="M100" s="4419"/>
      <c r="N100" s="4420"/>
      <c r="O100" s="4422" t="s">
        <v>1168</v>
      </c>
      <c r="P100" s="4423"/>
    </row>
    <row r="101" spans="2:16" ht="15" customHeight="1">
      <c r="B101" s="4418"/>
      <c r="C101" s="4419"/>
      <c r="D101" s="4420"/>
      <c r="E101" s="4418"/>
      <c r="F101" s="4419"/>
      <c r="G101" s="4419"/>
      <c r="H101" s="4419"/>
      <c r="I101" s="4419"/>
      <c r="J101" s="4419"/>
      <c r="K101" s="4419"/>
      <c r="L101" s="4419"/>
      <c r="M101" s="4419"/>
      <c r="N101" s="4420"/>
      <c r="O101" s="4422" t="s">
        <v>1169</v>
      </c>
      <c r="P101" s="4423"/>
    </row>
    <row r="102" spans="2:16" ht="15" customHeight="1">
      <c r="B102" s="4418"/>
      <c r="C102" s="4419"/>
      <c r="D102" s="4420"/>
      <c r="E102" s="4408"/>
      <c r="F102" s="4409"/>
      <c r="G102" s="4409"/>
      <c r="H102" s="4409"/>
      <c r="I102" s="4409"/>
      <c r="J102" s="4409"/>
      <c r="K102" s="4409"/>
      <c r="L102" s="4409"/>
      <c r="M102" s="4409"/>
      <c r="N102" s="4410"/>
      <c r="O102" s="4422" t="s">
        <v>1170</v>
      </c>
      <c r="P102" s="4423"/>
    </row>
    <row r="103" spans="2:16" ht="15" customHeight="1">
      <c r="B103" s="4418"/>
      <c r="C103" s="4419"/>
      <c r="D103" s="4420"/>
      <c r="E103" s="4405" t="s">
        <v>240</v>
      </c>
      <c r="F103" s="4406"/>
      <c r="G103" s="4406"/>
      <c r="H103" s="4406"/>
      <c r="I103" s="4406"/>
      <c r="J103" s="4406"/>
      <c r="K103" s="4406"/>
      <c r="L103" s="4406"/>
      <c r="M103" s="4406"/>
      <c r="N103" s="4407"/>
      <c r="O103" s="4422" t="s">
        <v>50</v>
      </c>
      <c r="P103" s="4423"/>
    </row>
    <row r="104" spans="2:16" ht="15" customHeight="1">
      <c r="B104" s="4418"/>
      <c r="C104" s="4419"/>
      <c r="D104" s="4420"/>
      <c r="E104" s="4418"/>
      <c r="F104" s="4419"/>
      <c r="G104" s="4419"/>
      <c r="H104" s="4419"/>
      <c r="I104" s="4419"/>
      <c r="J104" s="4419"/>
      <c r="K104" s="4419"/>
      <c r="L104" s="4419"/>
      <c r="M104" s="4419"/>
      <c r="N104" s="4420"/>
      <c r="O104" s="4422" t="s">
        <v>1166</v>
      </c>
      <c r="P104" s="4423"/>
    </row>
    <row r="105" spans="2:16" ht="15" customHeight="1">
      <c r="B105" s="4418"/>
      <c r="C105" s="4419"/>
      <c r="D105" s="4420"/>
      <c r="E105" s="4418"/>
      <c r="F105" s="4419"/>
      <c r="G105" s="4419"/>
      <c r="H105" s="4419"/>
      <c r="I105" s="4419"/>
      <c r="J105" s="4419"/>
      <c r="K105" s="4419"/>
      <c r="L105" s="4419"/>
      <c r="M105" s="4419"/>
      <c r="N105" s="4420"/>
      <c r="O105" s="4422" t="s">
        <v>1167</v>
      </c>
      <c r="P105" s="4423"/>
    </row>
    <row r="106" spans="2:16" ht="15" customHeight="1">
      <c r="B106" s="4418"/>
      <c r="C106" s="4419"/>
      <c r="D106" s="4420"/>
      <c r="E106" s="4418"/>
      <c r="F106" s="4419"/>
      <c r="G106" s="4419"/>
      <c r="H106" s="4419"/>
      <c r="I106" s="4419"/>
      <c r="J106" s="4419"/>
      <c r="K106" s="4419"/>
      <c r="L106" s="4419"/>
      <c r="M106" s="4419"/>
      <c r="N106" s="4420"/>
      <c r="O106" s="4422" t="s">
        <v>1168</v>
      </c>
      <c r="P106" s="4423"/>
    </row>
    <row r="107" spans="2:16" ht="15" customHeight="1">
      <c r="B107" s="4418"/>
      <c r="C107" s="4419"/>
      <c r="D107" s="4420"/>
      <c r="E107" s="4418"/>
      <c r="F107" s="4419"/>
      <c r="G107" s="4419"/>
      <c r="H107" s="4419"/>
      <c r="I107" s="4419"/>
      <c r="J107" s="4419"/>
      <c r="K107" s="4419"/>
      <c r="L107" s="4419"/>
      <c r="M107" s="4419"/>
      <c r="N107" s="4420"/>
      <c r="O107" s="4422" t="s">
        <v>1169</v>
      </c>
      <c r="P107" s="4423"/>
    </row>
    <row r="108" spans="2:16" ht="15" customHeight="1">
      <c r="B108" s="4418"/>
      <c r="C108" s="4419"/>
      <c r="D108" s="4420"/>
      <c r="E108" s="4408"/>
      <c r="F108" s="4409"/>
      <c r="G108" s="4409"/>
      <c r="H108" s="4409"/>
      <c r="I108" s="4409"/>
      <c r="J108" s="4409"/>
      <c r="K108" s="4409"/>
      <c r="L108" s="4409"/>
      <c r="M108" s="4409"/>
      <c r="N108" s="4410"/>
      <c r="O108" s="4422" t="s">
        <v>1170</v>
      </c>
      <c r="P108" s="4423"/>
    </row>
    <row r="109" spans="2:16" ht="15" customHeight="1">
      <c r="B109" s="4418"/>
      <c r="C109" s="4419"/>
      <c r="D109" s="4420"/>
      <c r="E109" s="4405" t="s">
        <v>241</v>
      </c>
      <c r="F109" s="4406"/>
      <c r="G109" s="4406"/>
      <c r="H109" s="4406"/>
      <c r="I109" s="4406"/>
      <c r="J109" s="4406"/>
      <c r="K109" s="4406"/>
      <c r="L109" s="4406"/>
      <c r="M109" s="4406"/>
      <c r="N109" s="4407"/>
      <c r="O109" s="4422" t="s">
        <v>50</v>
      </c>
      <c r="P109" s="4423"/>
    </row>
    <row r="110" spans="2:16" ht="15" customHeight="1">
      <c r="B110" s="4418"/>
      <c r="C110" s="4419"/>
      <c r="D110" s="4420"/>
      <c r="E110" s="4418"/>
      <c r="F110" s="4419"/>
      <c r="G110" s="4419"/>
      <c r="H110" s="4419"/>
      <c r="I110" s="4419"/>
      <c r="J110" s="4419"/>
      <c r="K110" s="4419"/>
      <c r="L110" s="4419"/>
      <c r="M110" s="4419"/>
      <c r="N110" s="4420"/>
      <c r="O110" s="4422" t="s">
        <v>1166</v>
      </c>
      <c r="P110" s="4423"/>
    </row>
    <row r="111" spans="2:16" ht="15" customHeight="1">
      <c r="B111" s="4418"/>
      <c r="C111" s="4419"/>
      <c r="D111" s="4420"/>
      <c r="E111" s="4418"/>
      <c r="F111" s="4419"/>
      <c r="G111" s="4419"/>
      <c r="H111" s="4419"/>
      <c r="I111" s="4419"/>
      <c r="J111" s="4419"/>
      <c r="K111" s="4419"/>
      <c r="L111" s="4419"/>
      <c r="M111" s="4419"/>
      <c r="N111" s="4420"/>
      <c r="O111" s="4422" t="s">
        <v>1167</v>
      </c>
      <c r="P111" s="4423"/>
    </row>
    <row r="112" spans="2:16" ht="15" customHeight="1">
      <c r="B112" s="4418"/>
      <c r="C112" s="4419"/>
      <c r="D112" s="4420"/>
      <c r="E112" s="4418"/>
      <c r="F112" s="4419"/>
      <c r="G112" s="4419"/>
      <c r="H112" s="4419"/>
      <c r="I112" s="4419"/>
      <c r="J112" s="4419"/>
      <c r="K112" s="4419"/>
      <c r="L112" s="4419"/>
      <c r="M112" s="4419"/>
      <c r="N112" s="4420"/>
      <c r="O112" s="4422" t="s">
        <v>1168</v>
      </c>
      <c r="P112" s="4423"/>
    </row>
    <row r="113" spans="2:16" ht="15" customHeight="1">
      <c r="B113" s="4418"/>
      <c r="C113" s="4419"/>
      <c r="D113" s="4420"/>
      <c r="E113" s="4418"/>
      <c r="F113" s="4419"/>
      <c r="G113" s="4419"/>
      <c r="H113" s="4419"/>
      <c r="I113" s="4419"/>
      <c r="J113" s="4419"/>
      <c r="K113" s="4419"/>
      <c r="L113" s="4419"/>
      <c r="M113" s="4419"/>
      <c r="N113" s="4420"/>
      <c r="O113" s="4422" t="s">
        <v>1169</v>
      </c>
      <c r="P113" s="4423"/>
    </row>
    <row r="114" spans="2:16" ht="15" customHeight="1">
      <c r="B114" s="4418"/>
      <c r="C114" s="4419"/>
      <c r="D114" s="4420"/>
      <c r="E114" s="4408"/>
      <c r="F114" s="4409"/>
      <c r="G114" s="4409"/>
      <c r="H114" s="4409"/>
      <c r="I114" s="4409"/>
      <c r="J114" s="4409"/>
      <c r="K114" s="4409"/>
      <c r="L114" s="4409"/>
      <c r="M114" s="4409"/>
      <c r="N114" s="4410"/>
      <c r="O114" s="4422" t="s">
        <v>1170</v>
      </c>
      <c r="P114" s="4423"/>
    </row>
    <row r="115" spans="2:16" ht="15" customHeight="1">
      <c r="B115" s="4418"/>
      <c r="C115" s="4419"/>
      <c r="D115" s="4420"/>
      <c r="E115" s="4405" t="s">
        <v>1503</v>
      </c>
      <c r="F115" s="4406"/>
      <c r="G115" s="4406"/>
      <c r="H115" s="4406"/>
      <c r="I115" s="4406"/>
      <c r="J115" s="4406"/>
      <c r="K115" s="4406"/>
      <c r="L115" s="4406"/>
      <c r="M115" s="4406"/>
      <c r="N115" s="4407"/>
      <c r="O115" s="4422" t="s">
        <v>50</v>
      </c>
      <c r="P115" s="4423"/>
    </row>
    <row r="116" spans="2:16" ht="15" customHeight="1">
      <c r="B116" s="4418"/>
      <c r="C116" s="4419"/>
      <c r="D116" s="4420"/>
      <c r="E116" s="4418"/>
      <c r="F116" s="4419"/>
      <c r="G116" s="4419"/>
      <c r="H116" s="4419"/>
      <c r="I116" s="4419"/>
      <c r="J116" s="4419"/>
      <c r="K116" s="4419"/>
      <c r="L116" s="4419"/>
      <c r="M116" s="4419"/>
      <c r="N116" s="4420"/>
      <c r="O116" s="4422" t="s">
        <v>1166</v>
      </c>
      <c r="P116" s="4423"/>
    </row>
    <row r="117" spans="2:16" ht="15" customHeight="1">
      <c r="B117" s="4418"/>
      <c r="C117" s="4419"/>
      <c r="D117" s="4420"/>
      <c r="E117" s="4418"/>
      <c r="F117" s="4419"/>
      <c r="G117" s="4419"/>
      <c r="H117" s="4419"/>
      <c r="I117" s="4419"/>
      <c r="J117" s="4419"/>
      <c r="K117" s="4419"/>
      <c r="L117" s="4419"/>
      <c r="M117" s="4419"/>
      <c r="N117" s="4420"/>
      <c r="O117" s="4422" t="s">
        <v>1167</v>
      </c>
      <c r="P117" s="4423"/>
    </row>
    <row r="118" spans="2:16" ht="15" customHeight="1">
      <c r="B118" s="4418"/>
      <c r="C118" s="4419"/>
      <c r="D118" s="4420"/>
      <c r="E118" s="4408"/>
      <c r="F118" s="4409"/>
      <c r="G118" s="4409"/>
      <c r="H118" s="4409"/>
      <c r="I118" s="4409"/>
      <c r="J118" s="4409"/>
      <c r="K118" s="4409"/>
      <c r="L118" s="4409"/>
      <c r="M118" s="4409"/>
      <c r="N118" s="4410"/>
      <c r="O118" s="4422" t="s">
        <v>1168</v>
      </c>
      <c r="P118" s="4423"/>
    </row>
    <row r="119" spans="2:16" ht="15" customHeight="1">
      <c r="B119" s="4418"/>
      <c r="C119" s="4419"/>
      <c r="D119" s="4420"/>
      <c r="E119" s="4405" t="s">
        <v>445</v>
      </c>
      <c r="F119" s="4406"/>
      <c r="G119" s="4406"/>
      <c r="H119" s="4406"/>
      <c r="I119" s="4406"/>
      <c r="J119" s="4406"/>
      <c r="K119" s="4406"/>
      <c r="L119" s="4406"/>
      <c r="M119" s="4406"/>
      <c r="N119" s="4407"/>
      <c r="O119" s="4422" t="s">
        <v>50</v>
      </c>
      <c r="P119" s="4423"/>
    </row>
    <row r="120" spans="2:16" ht="15" customHeight="1">
      <c r="B120" s="4418"/>
      <c r="C120" s="4419"/>
      <c r="D120" s="4420"/>
      <c r="E120" s="4418"/>
      <c r="F120" s="4419"/>
      <c r="G120" s="4419"/>
      <c r="H120" s="4419"/>
      <c r="I120" s="4419"/>
      <c r="J120" s="4419"/>
      <c r="K120" s="4419"/>
      <c r="L120" s="4419"/>
      <c r="M120" s="4419"/>
      <c r="N120" s="4420"/>
      <c r="O120" s="4422" t="s">
        <v>1166</v>
      </c>
      <c r="P120" s="4423"/>
    </row>
    <row r="121" spans="2:16" ht="15" customHeight="1">
      <c r="B121" s="4418"/>
      <c r="C121" s="4419"/>
      <c r="D121" s="4420"/>
      <c r="E121" s="4418"/>
      <c r="F121" s="4419"/>
      <c r="G121" s="4419"/>
      <c r="H121" s="4419"/>
      <c r="I121" s="4419"/>
      <c r="J121" s="4419"/>
      <c r="K121" s="4419"/>
      <c r="L121" s="4419"/>
      <c r="M121" s="4419"/>
      <c r="N121" s="4420"/>
      <c r="O121" s="4422" t="s">
        <v>1167</v>
      </c>
      <c r="P121" s="4423"/>
    </row>
    <row r="122" spans="2:16" ht="15" customHeight="1">
      <c r="B122" s="4418"/>
      <c r="C122" s="4419"/>
      <c r="D122" s="4420"/>
      <c r="E122" s="4418"/>
      <c r="F122" s="4419"/>
      <c r="G122" s="4419"/>
      <c r="H122" s="4419"/>
      <c r="I122" s="4419"/>
      <c r="J122" s="4419"/>
      <c r="K122" s="4419"/>
      <c r="L122" s="4419"/>
      <c r="M122" s="4419"/>
      <c r="N122" s="4420"/>
      <c r="O122" s="4422" t="s">
        <v>1168</v>
      </c>
      <c r="P122" s="4423"/>
    </row>
    <row r="123" spans="2:16" ht="15" customHeight="1">
      <c r="B123" s="4418"/>
      <c r="C123" s="4419"/>
      <c r="D123" s="4420"/>
      <c r="E123" s="4418"/>
      <c r="F123" s="4419"/>
      <c r="G123" s="4419"/>
      <c r="H123" s="4419"/>
      <c r="I123" s="4419"/>
      <c r="J123" s="4419"/>
      <c r="K123" s="4419"/>
      <c r="L123" s="4419"/>
      <c r="M123" s="4419"/>
      <c r="N123" s="4420"/>
      <c r="O123" s="4422" t="s">
        <v>1169</v>
      </c>
      <c r="P123" s="4423"/>
    </row>
    <row r="124" spans="2:16" ht="15" customHeight="1">
      <c r="B124" s="4418"/>
      <c r="C124" s="4419"/>
      <c r="D124" s="4420"/>
      <c r="E124" s="4408"/>
      <c r="F124" s="4409"/>
      <c r="G124" s="4409"/>
      <c r="H124" s="4409"/>
      <c r="I124" s="4409"/>
      <c r="J124" s="4409"/>
      <c r="K124" s="4409"/>
      <c r="L124" s="4409"/>
      <c r="M124" s="4409"/>
      <c r="N124" s="4410"/>
      <c r="O124" s="4422" t="s">
        <v>1170</v>
      </c>
      <c r="P124" s="4423"/>
    </row>
    <row r="125" spans="2:16" ht="15" customHeight="1">
      <c r="B125" s="4418"/>
      <c r="C125" s="4419"/>
      <c r="D125" s="4420"/>
      <c r="E125" s="4405" t="s">
        <v>454</v>
      </c>
      <c r="F125" s="4406"/>
      <c r="G125" s="4406"/>
      <c r="H125" s="4406"/>
      <c r="I125" s="4406"/>
      <c r="J125" s="4406"/>
      <c r="K125" s="4406"/>
      <c r="L125" s="4406"/>
      <c r="M125" s="4406"/>
      <c r="N125" s="4407"/>
      <c r="O125" s="4422" t="s">
        <v>50</v>
      </c>
      <c r="P125" s="4423"/>
    </row>
    <row r="126" spans="2:16" ht="15" customHeight="1">
      <c r="B126" s="4418"/>
      <c r="C126" s="4419"/>
      <c r="D126" s="4420"/>
      <c r="E126" s="4418"/>
      <c r="F126" s="4419"/>
      <c r="G126" s="4419"/>
      <c r="H126" s="4419"/>
      <c r="I126" s="4419"/>
      <c r="J126" s="4419"/>
      <c r="K126" s="4419"/>
      <c r="L126" s="4419"/>
      <c r="M126" s="4419"/>
      <c r="N126" s="4420"/>
      <c r="O126" s="4422" t="s">
        <v>1166</v>
      </c>
      <c r="P126" s="4423"/>
    </row>
    <row r="127" spans="2:16" ht="15" customHeight="1">
      <c r="B127" s="4418"/>
      <c r="C127" s="4419"/>
      <c r="D127" s="4420"/>
      <c r="E127" s="4418"/>
      <c r="F127" s="4419"/>
      <c r="G127" s="4419"/>
      <c r="H127" s="4419"/>
      <c r="I127" s="4419"/>
      <c r="J127" s="4419"/>
      <c r="K127" s="4419"/>
      <c r="L127" s="4419"/>
      <c r="M127" s="4419"/>
      <c r="N127" s="4420"/>
      <c r="O127" s="4422" t="s">
        <v>1167</v>
      </c>
      <c r="P127" s="4423"/>
    </row>
    <row r="128" spans="2:16" ht="15" customHeight="1">
      <c r="B128" s="4418"/>
      <c r="C128" s="4419"/>
      <c r="D128" s="4420"/>
      <c r="E128" s="4418"/>
      <c r="F128" s="4419"/>
      <c r="G128" s="4419"/>
      <c r="H128" s="4419"/>
      <c r="I128" s="4419"/>
      <c r="J128" s="4419"/>
      <c r="K128" s="4419"/>
      <c r="L128" s="4419"/>
      <c r="M128" s="4419"/>
      <c r="N128" s="4420"/>
      <c r="O128" s="4422" t="s">
        <v>1168</v>
      </c>
      <c r="P128" s="4423"/>
    </row>
    <row r="129" spans="2:16" ht="15" customHeight="1">
      <c r="B129" s="4418"/>
      <c r="C129" s="4419"/>
      <c r="D129" s="4420"/>
      <c r="E129" s="4418"/>
      <c r="F129" s="4419"/>
      <c r="G129" s="4419"/>
      <c r="H129" s="4419"/>
      <c r="I129" s="4419"/>
      <c r="J129" s="4419"/>
      <c r="K129" s="4419"/>
      <c r="L129" s="4419"/>
      <c r="M129" s="4419"/>
      <c r="N129" s="4420"/>
      <c r="O129" s="4422" t="s">
        <v>1169</v>
      </c>
      <c r="P129" s="4423"/>
    </row>
    <row r="130" spans="2:16" ht="15" customHeight="1">
      <c r="B130" s="4418"/>
      <c r="C130" s="4419"/>
      <c r="D130" s="4420"/>
      <c r="E130" s="4408"/>
      <c r="F130" s="4409"/>
      <c r="G130" s="4409"/>
      <c r="H130" s="4409"/>
      <c r="I130" s="4409"/>
      <c r="J130" s="4409"/>
      <c r="K130" s="4409"/>
      <c r="L130" s="4409"/>
      <c r="M130" s="4409"/>
      <c r="N130" s="4410"/>
      <c r="O130" s="4422" t="s">
        <v>1170</v>
      </c>
      <c r="P130" s="4423"/>
    </row>
    <row r="131" spans="2:16" ht="15" customHeight="1">
      <c r="B131" s="4418"/>
      <c r="C131" s="4419"/>
      <c r="D131" s="4420"/>
      <c r="E131" s="4405" t="s">
        <v>457</v>
      </c>
      <c r="F131" s="4406"/>
      <c r="G131" s="4406"/>
      <c r="H131" s="4406"/>
      <c r="I131" s="4406"/>
      <c r="J131" s="4406"/>
      <c r="K131" s="4406"/>
      <c r="L131" s="4406"/>
      <c r="M131" s="4406"/>
      <c r="N131" s="4407"/>
      <c r="O131" s="4422" t="s">
        <v>50</v>
      </c>
      <c r="P131" s="4423"/>
    </row>
    <row r="132" spans="2:16" ht="15" customHeight="1">
      <c r="B132" s="4418"/>
      <c r="C132" s="4419"/>
      <c r="D132" s="4420"/>
      <c r="E132" s="4418"/>
      <c r="F132" s="4419"/>
      <c r="G132" s="4419"/>
      <c r="H132" s="4419"/>
      <c r="I132" s="4419"/>
      <c r="J132" s="4419"/>
      <c r="K132" s="4419"/>
      <c r="L132" s="4419"/>
      <c r="M132" s="4419"/>
      <c r="N132" s="4420"/>
      <c r="O132" s="4422" t="s">
        <v>1166</v>
      </c>
      <c r="P132" s="4423"/>
    </row>
    <row r="133" spans="2:16" ht="15" customHeight="1">
      <c r="B133" s="4418"/>
      <c r="C133" s="4419"/>
      <c r="D133" s="4420"/>
      <c r="E133" s="4418"/>
      <c r="F133" s="4419"/>
      <c r="G133" s="4419"/>
      <c r="H133" s="4419"/>
      <c r="I133" s="4419"/>
      <c r="J133" s="4419"/>
      <c r="K133" s="4419"/>
      <c r="L133" s="4419"/>
      <c r="M133" s="4419"/>
      <c r="N133" s="4420"/>
      <c r="O133" s="4422" t="s">
        <v>1167</v>
      </c>
      <c r="P133" s="4423"/>
    </row>
    <row r="134" spans="2:16" ht="15" customHeight="1">
      <c r="B134" s="4418"/>
      <c r="C134" s="4419"/>
      <c r="D134" s="4420"/>
      <c r="E134" s="4408"/>
      <c r="F134" s="4409"/>
      <c r="G134" s="4409"/>
      <c r="H134" s="4409"/>
      <c r="I134" s="4409"/>
      <c r="J134" s="4409"/>
      <c r="K134" s="4409"/>
      <c r="L134" s="4409"/>
      <c r="M134" s="4409"/>
      <c r="N134" s="4410"/>
      <c r="O134" s="4422" t="s">
        <v>1168</v>
      </c>
      <c r="P134" s="4423"/>
    </row>
    <row r="135" spans="2:16" ht="15" customHeight="1">
      <c r="B135" s="4418"/>
      <c r="C135" s="4419"/>
      <c r="D135" s="4420"/>
      <c r="E135" s="4405" t="s">
        <v>254</v>
      </c>
      <c r="F135" s="4406"/>
      <c r="G135" s="4406"/>
      <c r="H135" s="4406"/>
      <c r="I135" s="4406"/>
      <c r="J135" s="4406"/>
      <c r="K135" s="4406"/>
      <c r="L135" s="4406"/>
      <c r="M135" s="4406"/>
      <c r="N135" s="4407"/>
      <c r="O135" s="4422" t="s">
        <v>50</v>
      </c>
      <c r="P135" s="4423"/>
    </row>
    <row r="136" spans="2:16" ht="15" customHeight="1">
      <c r="B136" s="4418"/>
      <c r="C136" s="4419"/>
      <c r="D136" s="4420"/>
      <c r="E136" s="4408"/>
      <c r="F136" s="4409"/>
      <c r="G136" s="4409"/>
      <c r="H136" s="4409"/>
      <c r="I136" s="4409"/>
      <c r="J136" s="4409"/>
      <c r="K136" s="4409"/>
      <c r="L136" s="4409"/>
      <c r="M136" s="4409"/>
      <c r="N136" s="4410"/>
      <c r="O136" s="4422" t="s">
        <v>1167</v>
      </c>
      <c r="P136" s="4423"/>
    </row>
    <row r="137" spans="2:16" ht="15" customHeight="1">
      <c r="B137" s="4418"/>
      <c r="C137" s="4419"/>
      <c r="D137" s="4420"/>
      <c r="E137" s="4405" t="s">
        <v>257</v>
      </c>
      <c r="F137" s="4406"/>
      <c r="G137" s="4406"/>
      <c r="H137" s="4406"/>
      <c r="I137" s="4406"/>
      <c r="J137" s="4406"/>
      <c r="K137" s="4406"/>
      <c r="L137" s="4406"/>
      <c r="M137" s="4406"/>
      <c r="N137" s="4407"/>
      <c r="O137" s="4422" t="s">
        <v>50</v>
      </c>
      <c r="P137" s="4423"/>
    </row>
    <row r="138" spans="2:16" ht="15" customHeight="1">
      <c r="B138" s="4418"/>
      <c r="C138" s="4419"/>
      <c r="D138" s="4420"/>
      <c r="E138" s="4418"/>
      <c r="F138" s="4419"/>
      <c r="G138" s="4419"/>
      <c r="H138" s="4419"/>
      <c r="I138" s="4419"/>
      <c r="J138" s="4419"/>
      <c r="K138" s="4419"/>
      <c r="L138" s="4419"/>
      <c r="M138" s="4419"/>
      <c r="N138" s="4420"/>
      <c r="O138" s="4422" t="s">
        <v>1166</v>
      </c>
      <c r="P138" s="4423"/>
    </row>
    <row r="139" spans="2:16" ht="15" customHeight="1">
      <c r="B139" s="4418"/>
      <c r="C139" s="4419"/>
      <c r="D139" s="4420"/>
      <c r="E139" s="4418"/>
      <c r="F139" s="4419"/>
      <c r="G139" s="4419"/>
      <c r="H139" s="4419"/>
      <c r="I139" s="4419"/>
      <c r="J139" s="4419"/>
      <c r="K139" s="4419"/>
      <c r="L139" s="4419"/>
      <c r="M139" s="4419"/>
      <c r="N139" s="4420"/>
      <c r="O139" s="4422" t="s">
        <v>1167</v>
      </c>
      <c r="P139" s="4423"/>
    </row>
    <row r="140" spans="2:16" ht="15" customHeight="1">
      <c r="B140" s="4418"/>
      <c r="C140" s="4419"/>
      <c r="D140" s="4420"/>
      <c r="E140" s="4408"/>
      <c r="F140" s="4409"/>
      <c r="G140" s="4409"/>
      <c r="H140" s="4409"/>
      <c r="I140" s="4409"/>
      <c r="J140" s="4409"/>
      <c r="K140" s="4409"/>
      <c r="L140" s="4409"/>
      <c r="M140" s="4409"/>
      <c r="N140" s="4410"/>
      <c r="O140" s="4422" t="s">
        <v>1168</v>
      </c>
      <c r="P140" s="4423"/>
    </row>
    <row r="141" spans="2:16" ht="15" customHeight="1">
      <c r="B141" s="4418"/>
      <c r="C141" s="4419"/>
      <c r="D141" s="4420"/>
      <c r="E141" s="4414" t="s">
        <v>491</v>
      </c>
      <c r="F141" s="4415"/>
      <c r="G141" s="4415"/>
      <c r="H141" s="4415"/>
      <c r="I141" s="4415"/>
      <c r="J141" s="4415"/>
      <c r="K141" s="4415"/>
      <c r="L141" s="4415"/>
      <c r="M141" s="4415"/>
      <c r="N141" s="4416"/>
      <c r="O141" s="4422" t="s">
        <v>1166</v>
      </c>
      <c r="P141" s="4423"/>
    </row>
    <row r="142" spans="2:16" ht="15" customHeight="1">
      <c r="B142" s="4418"/>
      <c r="C142" s="4419"/>
      <c r="D142" s="4420"/>
      <c r="E142" s="4405" t="s">
        <v>1643</v>
      </c>
      <c r="F142" s="4406"/>
      <c r="G142" s="4406"/>
      <c r="H142" s="4406"/>
      <c r="I142" s="4406"/>
      <c r="J142" s="4406"/>
      <c r="K142" s="4406"/>
      <c r="L142" s="4406"/>
      <c r="M142" s="4406"/>
      <c r="N142" s="4407"/>
      <c r="O142" s="4434" t="s">
        <v>1166</v>
      </c>
      <c r="P142" s="4435"/>
    </row>
    <row r="143" spans="2:16" ht="15" customHeight="1">
      <c r="B143" s="4418"/>
      <c r="C143" s="4419"/>
      <c r="D143" s="4420"/>
      <c r="E143" s="4418"/>
      <c r="F143" s="4419"/>
      <c r="G143" s="4419"/>
      <c r="H143" s="4419"/>
      <c r="I143" s="4419"/>
      <c r="J143" s="4419"/>
      <c r="K143" s="4419"/>
      <c r="L143" s="4419"/>
      <c r="M143" s="4419"/>
      <c r="N143" s="4420"/>
      <c r="O143" s="4445"/>
      <c r="P143" s="4446"/>
    </row>
    <row r="144" spans="2:16" ht="15" customHeight="1">
      <c r="B144" s="4418"/>
      <c r="C144" s="4419"/>
      <c r="D144" s="4420"/>
      <c r="E144" s="4408"/>
      <c r="F144" s="4409"/>
      <c r="G144" s="4409"/>
      <c r="H144" s="4409"/>
      <c r="I144" s="4409"/>
      <c r="J144" s="4409"/>
      <c r="K144" s="4409"/>
      <c r="L144" s="4409"/>
      <c r="M144" s="4409"/>
      <c r="N144" s="4410"/>
      <c r="O144" s="4436"/>
      <c r="P144" s="4437"/>
    </row>
    <row r="145" spans="2:16" ht="15" customHeight="1">
      <c r="B145" s="4418"/>
      <c r="C145" s="4419"/>
      <c r="D145" s="4420"/>
      <c r="E145" s="4414" t="s">
        <v>500</v>
      </c>
      <c r="F145" s="4415"/>
      <c r="G145" s="4415"/>
      <c r="H145" s="4415"/>
      <c r="I145" s="4415"/>
      <c r="J145" s="4415"/>
      <c r="K145" s="4415"/>
      <c r="L145" s="4415"/>
      <c r="M145" s="4415"/>
      <c r="N145" s="4416"/>
      <c r="O145" s="4422" t="s">
        <v>1166</v>
      </c>
      <c r="P145" s="4423"/>
    </row>
    <row r="146" spans="2:16" ht="15" customHeight="1">
      <c r="B146" s="4418"/>
      <c r="C146" s="4419"/>
      <c r="D146" s="4420"/>
      <c r="E146" s="4405" t="s">
        <v>507</v>
      </c>
      <c r="F146" s="4406"/>
      <c r="G146" s="4406"/>
      <c r="H146" s="4406"/>
      <c r="I146" s="4406"/>
      <c r="J146" s="4406"/>
      <c r="K146" s="4406"/>
      <c r="L146" s="4406"/>
      <c r="M146" s="4406"/>
      <c r="N146" s="4407"/>
      <c r="O146" s="4434" t="s">
        <v>1166</v>
      </c>
      <c r="P146" s="4435"/>
    </row>
    <row r="147" spans="2:16" ht="15" customHeight="1">
      <c r="B147" s="4418"/>
      <c r="C147" s="4419"/>
      <c r="D147" s="4420"/>
      <c r="E147" s="4408"/>
      <c r="F147" s="4409"/>
      <c r="G147" s="4409"/>
      <c r="H147" s="4409"/>
      <c r="I147" s="4409"/>
      <c r="J147" s="4409"/>
      <c r="K147" s="4409"/>
      <c r="L147" s="4409"/>
      <c r="M147" s="4409"/>
      <c r="N147" s="4410"/>
      <c r="O147" s="4436"/>
      <c r="P147" s="4437"/>
    </row>
    <row r="148" spans="2:16" ht="15" customHeight="1">
      <c r="B148" s="4418"/>
      <c r="C148" s="4419"/>
      <c r="D148" s="4420"/>
      <c r="E148" s="4414" t="s">
        <v>746</v>
      </c>
      <c r="F148" s="4415"/>
      <c r="G148" s="4415"/>
      <c r="H148" s="4415"/>
      <c r="I148" s="4415"/>
      <c r="J148" s="4415"/>
      <c r="K148" s="4415"/>
      <c r="L148" s="4415"/>
      <c r="M148" s="4415"/>
      <c r="N148" s="4416"/>
      <c r="O148" s="4422" t="s">
        <v>1167</v>
      </c>
      <c r="P148" s="4423"/>
    </row>
    <row r="149" spans="2:16" ht="15" customHeight="1">
      <c r="B149" s="4418"/>
      <c r="C149" s="4419"/>
      <c r="D149" s="4420"/>
      <c r="E149" s="4405" t="s">
        <v>1644</v>
      </c>
      <c r="F149" s="4406"/>
      <c r="G149" s="4406"/>
      <c r="H149" s="4406"/>
      <c r="I149" s="4406"/>
      <c r="J149" s="4406"/>
      <c r="K149" s="4406"/>
      <c r="L149" s="4406"/>
      <c r="M149" s="4406"/>
      <c r="N149" s="4407"/>
      <c r="O149" s="4434" t="s">
        <v>1167</v>
      </c>
      <c r="P149" s="4435"/>
    </row>
    <row r="150" spans="2:16" ht="15" customHeight="1">
      <c r="B150" s="4418"/>
      <c r="C150" s="4419"/>
      <c r="D150" s="4420"/>
      <c r="E150" s="4408"/>
      <c r="F150" s="4409"/>
      <c r="G150" s="4409"/>
      <c r="H150" s="4409"/>
      <c r="I150" s="4409"/>
      <c r="J150" s="4409"/>
      <c r="K150" s="4409"/>
      <c r="L150" s="4409"/>
      <c r="M150" s="4409"/>
      <c r="N150" s="4410"/>
      <c r="O150" s="4436"/>
      <c r="P150" s="4437"/>
    </row>
    <row r="151" spans="2:16" ht="15" customHeight="1">
      <c r="B151" s="4418"/>
      <c r="C151" s="4419"/>
      <c r="D151" s="4420"/>
      <c r="E151" s="4414" t="s">
        <v>749</v>
      </c>
      <c r="F151" s="4415"/>
      <c r="G151" s="4415"/>
      <c r="H151" s="4415"/>
      <c r="I151" s="4415"/>
      <c r="J151" s="4415"/>
      <c r="K151" s="4415"/>
      <c r="L151" s="4415"/>
      <c r="M151" s="4415"/>
      <c r="N151" s="4416"/>
      <c r="O151" s="4422" t="s">
        <v>1167</v>
      </c>
      <c r="P151" s="4423"/>
    </row>
    <row r="152" spans="2:16" ht="15" customHeight="1">
      <c r="B152" s="4418"/>
      <c r="C152" s="4419"/>
      <c r="D152" s="4420"/>
      <c r="E152" s="4414" t="s">
        <v>1008</v>
      </c>
      <c r="F152" s="4415"/>
      <c r="G152" s="4415"/>
      <c r="H152" s="4415"/>
      <c r="I152" s="4415"/>
      <c r="J152" s="4415"/>
      <c r="K152" s="4415"/>
      <c r="L152" s="4415"/>
      <c r="M152" s="4415"/>
      <c r="N152" s="4416"/>
      <c r="O152" s="4422" t="s">
        <v>1168</v>
      </c>
      <c r="P152" s="4423"/>
    </row>
    <row r="153" spans="2:16" ht="15" customHeight="1">
      <c r="B153" s="4418"/>
      <c r="C153" s="4419"/>
      <c r="D153" s="4420"/>
      <c r="E153" s="4405" t="s">
        <v>1645</v>
      </c>
      <c r="F153" s="4406"/>
      <c r="G153" s="4406"/>
      <c r="H153" s="4406"/>
      <c r="I153" s="4406"/>
      <c r="J153" s="4406"/>
      <c r="K153" s="4406"/>
      <c r="L153" s="4406"/>
      <c r="M153" s="4406"/>
      <c r="N153" s="4407"/>
      <c r="O153" s="4434" t="s">
        <v>1168</v>
      </c>
      <c r="P153" s="4435"/>
    </row>
    <row r="154" spans="2:16" ht="15" customHeight="1">
      <c r="B154" s="4418"/>
      <c r="C154" s="4419"/>
      <c r="D154" s="4420"/>
      <c r="E154" s="4418"/>
      <c r="F154" s="4419"/>
      <c r="G154" s="4419"/>
      <c r="H154" s="4419"/>
      <c r="I154" s="4419"/>
      <c r="J154" s="4419"/>
      <c r="K154" s="4419"/>
      <c r="L154" s="4419"/>
      <c r="M154" s="4419"/>
      <c r="N154" s="4420"/>
      <c r="O154" s="4445"/>
      <c r="P154" s="4446"/>
    </row>
    <row r="155" spans="2:16" ht="15" customHeight="1">
      <c r="B155" s="4418"/>
      <c r="C155" s="4419"/>
      <c r="D155" s="4420"/>
      <c r="E155" s="4408"/>
      <c r="F155" s="4409"/>
      <c r="G155" s="4409"/>
      <c r="H155" s="4409"/>
      <c r="I155" s="4409"/>
      <c r="J155" s="4409"/>
      <c r="K155" s="4409"/>
      <c r="L155" s="4409"/>
      <c r="M155" s="4409"/>
      <c r="N155" s="4410"/>
      <c r="O155" s="4436"/>
      <c r="P155" s="4437"/>
    </row>
    <row r="156" spans="2:16" ht="15" customHeight="1">
      <c r="B156" s="4418"/>
      <c r="C156" s="4419"/>
      <c r="D156" s="4420"/>
      <c r="E156" s="4405" t="s">
        <v>1010</v>
      </c>
      <c r="F156" s="4406"/>
      <c r="G156" s="4406"/>
      <c r="H156" s="4406"/>
      <c r="I156" s="4406"/>
      <c r="J156" s="4406"/>
      <c r="K156" s="4406"/>
      <c r="L156" s="4406"/>
      <c r="M156" s="4406"/>
      <c r="N156" s="4407"/>
      <c r="O156" s="4434" t="s">
        <v>1168</v>
      </c>
      <c r="P156" s="4435"/>
    </row>
    <row r="157" spans="2:16" ht="15" customHeight="1">
      <c r="B157" s="4408"/>
      <c r="C157" s="4409"/>
      <c r="D157" s="4410"/>
      <c r="E157" s="4408"/>
      <c r="F157" s="4409"/>
      <c r="G157" s="4409"/>
      <c r="H157" s="4409"/>
      <c r="I157" s="4409"/>
      <c r="J157" s="4409"/>
      <c r="K157" s="4409"/>
      <c r="L157" s="4409"/>
      <c r="M157" s="4409"/>
      <c r="N157" s="4410"/>
      <c r="O157" s="4436"/>
      <c r="P157" s="4437"/>
    </row>
    <row r="158" spans="2:16" ht="15" customHeight="1">
      <c r="B158" s="4442" t="s">
        <v>1646</v>
      </c>
      <c r="C158" s="4406"/>
      <c r="D158" s="4407"/>
      <c r="E158" s="4405" t="s">
        <v>279</v>
      </c>
      <c r="F158" s="4406"/>
      <c r="G158" s="4406"/>
      <c r="H158" s="4406"/>
      <c r="I158" s="4406"/>
      <c r="J158" s="4406"/>
      <c r="K158" s="4406"/>
      <c r="L158" s="4406"/>
      <c r="M158" s="4406"/>
      <c r="N158" s="4407"/>
      <c r="O158" s="4422" t="s">
        <v>50</v>
      </c>
      <c r="P158" s="4423"/>
    </row>
    <row r="159" spans="2:16" ht="15" customHeight="1">
      <c r="B159" s="4418"/>
      <c r="C159" s="4419"/>
      <c r="D159" s="4420"/>
      <c r="E159" s="4418"/>
      <c r="F159" s="4419"/>
      <c r="G159" s="4419"/>
      <c r="H159" s="4419"/>
      <c r="I159" s="4419"/>
      <c r="J159" s="4419"/>
      <c r="K159" s="4419"/>
      <c r="L159" s="4419"/>
      <c r="M159" s="4419"/>
      <c r="N159" s="4420"/>
      <c r="O159" s="4422" t="s">
        <v>1166</v>
      </c>
      <c r="P159" s="4423"/>
    </row>
    <row r="160" spans="2:16" ht="15" customHeight="1">
      <c r="B160" s="4418"/>
      <c r="C160" s="4419"/>
      <c r="D160" s="4420"/>
      <c r="E160" s="4418"/>
      <c r="F160" s="4419"/>
      <c r="G160" s="4419"/>
      <c r="H160" s="4419"/>
      <c r="I160" s="4419"/>
      <c r="J160" s="4419"/>
      <c r="K160" s="4419"/>
      <c r="L160" s="4419"/>
      <c r="M160" s="4419"/>
      <c r="N160" s="4420"/>
      <c r="O160" s="4422" t="s">
        <v>1167</v>
      </c>
      <c r="P160" s="4423"/>
    </row>
    <row r="161" spans="2:16" ht="15" customHeight="1">
      <c r="B161" s="4418"/>
      <c r="C161" s="4419"/>
      <c r="D161" s="4420"/>
      <c r="E161" s="4418"/>
      <c r="F161" s="4419"/>
      <c r="G161" s="4419"/>
      <c r="H161" s="4419"/>
      <c r="I161" s="4419"/>
      <c r="J161" s="4419"/>
      <c r="K161" s="4419"/>
      <c r="L161" s="4419"/>
      <c r="M161" s="4419"/>
      <c r="N161" s="4420"/>
      <c r="O161" s="4422" t="s">
        <v>1168</v>
      </c>
      <c r="P161" s="4423"/>
    </row>
    <row r="162" spans="2:16" ht="15" customHeight="1">
      <c r="B162" s="4418"/>
      <c r="C162" s="4419"/>
      <c r="D162" s="4420"/>
      <c r="E162" s="4418"/>
      <c r="F162" s="4419"/>
      <c r="G162" s="4419"/>
      <c r="H162" s="4419"/>
      <c r="I162" s="4419"/>
      <c r="J162" s="4419"/>
      <c r="K162" s="4419"/>
      <c r="L162" s="4419"/>
      <c r="M162" s="4419"/>
      <c r="N162" s="4420"/>
      <c r="O162" s="4422" t="s">
        <v>1169</v>
      </c>
      <c r="P162" s="4423"/>
    </row>
    <row r="163" spans="2:16" ht="15" customHeight="1">
      <c r="B163" s="4418"/>
      <c r="C163" s="4419"/>
      <c r="D163" s="4420"/>
      <c r="E163" s="4408"/>
      <c r="F163" s="4409"/>
      <c r="G163" s="4409"/>
      <c r="H163" s="4409"/>
      <c r="I163" s="4409"/>
      <c r="J163" s="4409"/>
      <c r="K163" s="4409"/>
      <c r="L163" s="4409"/>
      <c r="M163" s="4409"/>
      <c r="N163" s="4410"/>
      <c r="O163" s="4422" t="s">
        <v>1170</v>
      </c>
      <c r="P163" s="4423"/>
    </row>
    <row r="164" spans="2:16" ht="15" customHeight="1">
      <c r="B164" s="4418"/>
      <c r="C164" s="4419"/>
      <c r="D164" s="4420"/>
      <c r="E164" s="4405" t="s">
        <v>297</v>
      </c>
      <c r="F164" s="4406"/>
      <c r="G164" s="4406"/>
      <c r="H164" s="4406"/>
      <c r="I164" s="4406"/>
      <c r="J164" s="4406"/>
      <c r="K164" s="4406"/>
      <c r="L164" s="4406"/>
      <c r="M164" s="4406"/>
      <c r="N164" s="4407"/>
      <c r="O164" s="4422" t="s">
        <v>50</v>
      </c>
      <c r="P164" s="4423"/>
    </row>
    <row r="165" spans="2:16" ht="15" customHeight="1">
      <c r="B165" s="4418"/>
      <c r="C165" s="4419"/>
      <c r="D165" s="4420"/>
      <c r="E165" s="4418"/>
      <c r="F165" s="4419"/>
      <c r="G165" s="4419"/>
      <c r="H165" s="4419"/>
      <c r="I165" s="4419"/>
      <c r="J165" s="4419"/>
      <c r="K165" s="4419"/>
      <c r="L165" s="4419"/>
      <c r="M165" s="4419"/>
      <c r="N165" s="4420"/>
      <c r="O165" s="4422" t="s">
        <v>1166</v>
      </c>
      <c r="P165" s="4423"/>
    </row>
    <row r="166" spans="2:16" ht="15" customHeight="1">
      <c r="B166" s="4418"/>
      <c r="C166" s="4419"/>
      <c r="D166" s="4420"/>
      <c r="E166" s="4418"/>
      <c r="F166" s="4419"/>
      <c r="G166" s="4419"/>
      <c r="H166" s="4419"/>
      <c r="I166" s="4419"/>
      <c r="J166" s="4419"/>
      <c r="K166" s="4419"/>
      <c r="L166" s="4419"/>
      <c r="M166" s="4419"/>
      <c r="N166" s="4420"/>
      <c r="O166" s="4422" t="s">
        <v>1167</v>
      </c>
      <c r="P166" s="4423"/>
    </row>
    <row r="167" spans="2:16" ht="15" customHeight="1">
      <c r="B167" s="4418"/>
      <c r="C167" s="4419"/>
      <c r="D167" s="4420"/>
      <c r="E167" s="4418"/>
      <c r="F167" s="4419"/>
      <c r="G167" s="4419"/>
      <c r="H167" s="4419"/>
      <c r="I167" s="4419"/>
      <c r="J167" s="4419"/>
      <c r="K167" s="4419"/>
      <c r="L167" s="4419"/>
      <c r="M167" s="4419"/>
      <c r="N167" s="4420"/>
      <c r="O167" s="4422" t="s">
        <v>1168</v>
      </c>
      <c r="P167" s="4423"/>
    </row>
    <row r="168" spans="2:16" ht="15" customHeight="1">
      <c r="B168" s="4418"/>
      <c r="C168" s="4419"/>
      <c r="D168" s="4420"/>
      <c r="E168" s="4418"/>
      <c r="F168" s="4419"/>
      <c r="G168" s="4419"/>
      <c r="H168" s="4419"/>
      <c r="I168" s="4419"/>
      <c r="J168" s="4419"/>
      <c r="K168" s="4419"/>
      <c r="L168" s="4419"/>
      <c r="M168" s="4419"/>
      <c r="N168" s="4420"/>
      <c r="O168" s="4422" t="s">
        <v>1169</v>
      </c>
      <c r="P168" s="4423"/>
    </row>
    <row r="169" spans="2:16" ht="15" customHeight="1">
      <c r="B169" s="4418"/>
      <c r="C169" s="4419"/>
      <c r="D169" s="4420"/>
      <c r="E169" s="4408"/>
      <c r="F169" s="4409"/>
      <c r="G169" s="4409"/>
      <c r="H169" s="4409"/>
      <c r="I169" s="4409"/>
      <c r="J169" s="4409"/>
      <c r="K169" s="4409"/>
      <c r="L169" s="4409"/>
      <c r="M169" s="4409"/>
      <c r="N169" s="4410"/>
      <c r="O169" s="4422" t="s">
        <v>1170</v>
      </c>
      <c r="P169" s="4423"/>
    </row>
    <row r="170" spans="2:16" ht="15" customHeight="1">
      <c r="B170" s="4418"/>
      <c r="C170" s="4419"/>
      <c r="D170" s="4420"/>
      <c r="E170" s="4405" t="s">
        <v>306</v>
      </c>
      <c r="F170" s="4406"/>
      <c r="G170" s="4406"/>
      <c r="H170" s="4406"/>
      <c r="I170" s="4406"/>
      <c r="J170" s="4406"/>
      <c r="K170" s="4406"/>
      <c r="L170" s="4406"/>
      <c r="M170" s="4406"/>
      <c r="N170" s="4407"/>
      <c r="O170" s="4422" t="s">
        <v>50</v>
      </c>
      <c r="P170" s="4423"/>
    </row>
    <row r="171" spans="2:16" ht="15" customHeight="1">
      <c r="B171" s="4418"/>
      <c r="C171" s="4419"/>
      <c r="D171" s="4420"/>
      <c r="E171" s="4418"/>
      <c r="F171" s="4419"/>
      <c r="G171" s="4419"/>
      <c r="H171" s="4419"/>
      <c r="I171" s="4419"/>
      <c r="J171" s="4419"/>
      <c r="K171" s="4419"/>
      <c r="L171" s="4419"/>
      <c r="M171" s="4419"/>
      <c r="N171" s="4420"/>
      <c r="O171" s="4422" t="s">
        <v>1166</v>
      </c>
      <c r="P171" s="4423"/>
    </row>
    <row r="172" spans="2:16" ht="15" customHeight="1">
      <c r="B172" s="4418"/>
      <c r="C172" s="4419"/>
      <c r="D172" s="4420"/>
      <c r="E172" s="4418"/>
      <c r="F172" s="4419"/>
      <c r="G172" s="4419"/>
      <c r="H172" s="4419"/>
      <c r="I172" s="4419"/>
      <c r="J172" s="4419"/>
      <c r="K172" s="4419"/>
      <c r="L172" s="4419"/>
      <c r="M172" s="4419"/>
      <c r="N172" s="4420"/>
      <c r="O172" s="4422" t="s">
        <v>1167</v>
      </c>
      <c r="P172" s="4423"/>
    </row>
    <row r="173" spans="2:16" ht="15" customHeight="1">
      <c r="B173" s="4418"/>
      <c r="C173" s="4419"/>
      <c r="D173" s="4420"/>
      <c r="E173" s="4418"/>
      <c r="F173" s="4419"/>
      <c r="G173" s="4419"/>
      <c r="H173" s="4419"/>
      <c r="I173" s="4419"/>
      <c r="J173" s="4419"/>
      <c r="K173" s="4419"/>
      <c r="L173" s="4419"/>
      <c r="M173" s="4419"/>
      <c r="N173" s="4420"/>
      <c r="O173" s="4422" t="s">
        <v>1168</v>
      </c>
      <c r="P173" s="4423"/>
    </row>
    <row r="174" spans="2:16" ht="15" customHeight="1">
      <c r="B174" s="4418"/>
      <c r="C174" s="4419"/>
      <c r="D174" s="4420"/>
      <c r="E174" s="4418"/>
      <c r="F174" s="4419"/>
      <c r="G174" s="4419"/>
      <c r="H174" s="4419"/>
      <c r="I174" s="4419"/>
      <c r="J174" s="4419"/>
      <c r="K174" s="4419"/>
      <c r="L174" s="4419"/>
      <c r="M174" s="4419"/>
      <c r="N174" s="4420"/>
      <c r="O174" s="4422" t="s">
        <v>1169</v>
      </c>
      <c r="P174" s="4423"/>
    </row>
    <row r="175" spans="2:16" ht="15" customHeight="1">
      <c r="B175" s="4418"/>
      <c r="C175" s="4419"/>
      <c r="D175" s="4420"/>
      <c r="E175" s="4408"/>
      <c r="F175" s="4409"/>
      <c r="G175" s="4409"/>
      <c r="H175" s="4409"/>
      <c r="I175" s="4409"/>
      <c r="J175" s="4409"/>
      <c r="K175" s="4409"/>
      <c r="L175" s="4409"/>
      <c r="M175" s="4409"/>
      <c r="N175" s="4410"/>
      <c r="O175" s="4422" t="s">
        <v>1170</v>
      </c>
      <c r="P175" s="4423"/>
    </row>
    <row r="176" spans="2:16" ht="15" customHeight="1">
      <c r="B176" s="4418"/>
      <c r="C176" s="4419"/>
      <c r="D176" s="4420"/>
      <c r="E176" s="4414" t="s">
        <v>535</v>
      </c>
      <c r="F176" s="4415"/>
      <c r="G176" s="4415"/>
      <c r="H176" s="4415"/>
      <c r="I176" s="4415"/>
      <c r="J176" s="4415"/>
      <c r="K176" s="4415"/>
      <c r="L176" s="4415"/>
      <c r="M176" s="4415"/>
      <c r="N176" s="4416"/>
      <c r="O176" s="4422" t="s">
        <v>1166</v>
      </c>
      <c r="P176" s="4423"/>
    </row>
    <row r="177" spans="2:16" ht="15" customHeight="1">
      <c r="B177" s="4418"/>
      <c r="C177" s="4419"/>
      <c r="D177" s="4420"/>
      <c r="E177" s="4414" t="s">
        <v>761</v>
      </c>
      <c r="F177" s="4415"/>
      <c r="G177" s="4415"/>
      <c r="H177" s="4415"/>
      <c r="I177" s="4415"/>
      <c r="J177" s="4415"/>
      <c r="K177" s="4415"/>
      <c r="L177" s="4415"/>
      <c r="M177" s="4415"/>
      <c r="N177" s="4416"/>
      <c r="O177" s="4422" t="s">
        <v>1167</v>
      </c>
      <c r="P177" s="4423"/>
    </row>
    <row r="178" spans="2:16" ht="15" customHeight="1">
      <c r="B178" s="4418"/>
      <c r="C178" s="4419"/>
      <c r="D178" s="4420"/>
      <c r="E178" s="4414" t="s">
        <v>762</v>
      </c>
      <c r="F178" s="4415"/>
      <c r="G178" s="4415"/>
      <c r="H178" s="4415"/>
      <c r="I178" s="4415"/>
      <c r="J178" s="4415"/>
      <c r="K178" s="4415"/>
      <c r="L178" s="4415"/>
      <c r="M178" s="4415"/>
      <c r="N178" s="4416"/>
      <c r="O178" s="4422" t="s">
        <v>1167</v>
      </c>
      <c r="P178" s="4423"/>
    </row>
    <row r="179" spans="2:16" ht="15" customHeight="1">
      <c r="B179" s="4418"/>
      <c r="C179" s="4419"/>
      <c r="D179" s="4420"/>
      <c r="E179" s="4414" t="s">
        <v>763</v>
      </c>
      <c r="F179" s="4415"/>
      <c r="G179" s="4415"/>
      <c r="H179" s="4415"/>
      <c r="I179" s="4415"/>
      <c r="J179" s="4415"/>
      <c r="K179" s="4415"/>
      <c r="L179" s="4415"/>
      <c r="M179" s="4415"/>
      <c r="N179" s="4416"/>
      <c r="O179" s="4422" t="s">
        <v>1167</v>
      </c>
      <c r="P179" s="4423"/>
    </row>
    <row r="180" spans="2:16" ht="15" customHeight="1">
      <c r="B180" s="4418"/>
      <c r="C180" s="4419"/>
      <c r="D180" s="4420"/>
      <c r="E180" s="4414" t="s">
        <v>768</v>
      </c>
      <c r="F180" s="4415"/>
      <c r="G180" s="4415"/>
      <c r="H180" s="4415"/>
      <c r="I180" s="4415"/>
      <c r="J180" s="4415"/>
      <c r="K180" s="4415"/>
      <c r="L180" s="4415"/>
      <c r="M180" s="4415"/>
      <c r="N180" s="4416"/>
      <c r="O180" s="4422" t="s">
        <v>1167</v>
      </c>
      <c r="P180" s="4423"/>
    </row>
    <row r="181" spans="2:16" ht="15" customHeight="1">
      <c r="B181" s="4418"/>
      <c r="C181" s="4419"/>
      <c r="D181" s="4420"/>
      <c r="E181" s="4405" t="s">
        <v>1098</v>
      </c>
      <c r="F181" s="4406"/>
      <c r="G181" s="4406"/>
      <c r="H181" s="4406"/>
      <c r="I181" s="4406"/>
      <c r="J181" s="4406"/>
      <c r="K181" s="4406"/>
      <c r="L181" s="4406"/>
      <c r="M181" s="4406"/>
      <c r="N181" s="4407"/>
      <c r="O181" s="4434" t="s">
        <v>1168</v>
      </c>
      <c r="P181" s="4435"/>
    </row>
    <row r="182" spans="2:16" ht="15" customHeight="1">
      <c r="B182" s="4418"/>
      <c r="C182" s="4419"/>
      <c r="D182" s="4420"/>
      <c r="E182" s="4408"/>
      <c r="F182" s="4409"/>
      <c r="G182" s="4409"/>
      <c r="H182" s="4409"/>
      <c r="I182" s="4409"/>
      <c r="J182" s="4409"/>
      <c r="K182" s="4409"/>
      <c r="L182" s="4409"/>
      <c r="M182" s="4409"/>
      <c r="N182" s="4410"/>
      <c r="O182" s="4436"/>
      <c r="P182" s="4437"/>
    </row>
    <row r="183" spans="2:16" ht="15" customHeight="1">
      <c r="B183" s="4408"/>
      <c r="C183" s="4409"/>
      <c r="D183" s="4410"/>
      <c r="E183" s="4414" t="s">
        <v>1027</v>
      </c>
      <c r="F183" s="4415"/>
      <c r="G183" s="4415"/>
      <c r="H183" s="4415"/>
      <c r="I183" s="4415"/>
      <c r="J183" s="4415"/>
      <c r="K183" s="4415"/>
      <c r="L183" s="4415"/>
      <c r="M183" s="4415"/>
      <c r="N183" s="4416"/>
      <c r="O183" s="4422" t="s">
        <v>1168</v>
      </c>
      <c r="P183" s="4423"/>
    </row>
    <row r="184" spans="2:16" ht="15" customHeight="1">
      <c r="B184" s="4413" t="s">
        <v>770</v>
      </c>
      <c r="C184" s="4406"/>
      <c r="D184" s="4407"/>
      <c r="E184" s="4414" t="s">
        <v>771</v>
      </c>
      <c r="F184" s="4415"/>
      <c r="G184" s="4415"/>
      <c r="H184" s="4415"/>
      <c r="I184" s="4415"/>
      <c r="J184" s="4415"/>
      <c r="K184" s="4415"/>
      <c r="L184" s="4415"/>
      <c r="M184" s="4415"/>
      <c r="N184" s="4416"/>
      <c r="O184" s="4422" t="s">
        <v>1167</v>
      </c>
      <c r="P184" s="4423"/>
    </row>
    <row r="185" spans="2:16" ht="15" customHeight="1">
      <c r="B185" s="4418"/>
      <c r="C185" s="4419"/>
      <c r="D185" s="4420"/>
      <c r="E185" s="4414" t="s">
        <v>772</v>
      </c>
      <c r="F185" s="4415"/>
      <c r="G185" s="4415"/>
      <c r="H185" s="4415"/>
      <c r="I185" s="4415"/>
      <c r="J185" s="4415"/>
      <c r="K185" s="4415"/>
      <c r="L185" s="4415"/>
      <c r="M185" s="4415"/>
      <c r="N185" s="4416"/>
      <c r="O185" s="4422" t="s">
        <v>1167</v>
      </c>
      <c r="P185" s="4423"/>
    </row>
    <row r="186" spans="2:16" ht="15" customHeight="1">
      <c r="B186" s="4418"/>
      <c r="C186" s="4419"/>
      <c r="D186" s="4420"/>
      <c r="E186" s="4417" t="s">
        <v>1647</v>
      </c>
      <c r="F186" s="4406"/>
      <c r="G186" s="4406"/>
      <c r="H186" s="4406"/>
      <c r="I186" s="4406"/>
      <c r="J186" s="4406"/>
      <c r="K186" s="4406"/>
      <c r="L186" s="4406"/>
      <c r="M186" s="4406"/>
      <c r="N186" s="4407"/>
      <c r="O186" s="4438" t="s">
        <v>1167</v>
      </c>
      <c r="P186" s="4439"/>
    </row>
    <row r="187" spans="2:16" ht="15" customHeight="1">
      <c r="B187" s="4418"/>
      <c r="C187" s="4419"/>
      <c r="D187" s="4420"/>
      <c r="E187" s="4418"/>
      <c r="F187" s="4419"/>
      <c r="G187" s="4419"/>
      <c r="H187" s="4419"/>
      <c r="I187" s="4419"/>
      <c r="J187" s="4419"/>
      <c r="K187" s="4419"/>
      <c r="L187" s="4419"/>
      <c r="M187" s="4419"/>
      <c r="N187" s="4420"/>
      <c r="O187" s="4443"/>
      <c r="P187" s="4444"/>
    </row>
    <row r="188" spans="2:16" ht="15" customHeight="1">
      <c r="B188" s="4418"/>
      <c r="C188" s="4419"/>
      <c r="D188" s="4420"/>
      <c r="E188" s="4418"/>
      <c r="F188" s="4419"/>
      <c r="G188" s="4419"/>
      <c r="H188" s="4419"/>
      <c r="I188" s="4419"/>
      <c r="J188" s="4419"/>
      <c r="K188" s="4419"/>
      <c r="L188" s="4419"/>
      <c r="M188" s="4419"/>
      <c r="N188" s="4420"/>
      <c r="O188" s="4443"/>
      <c r="P188" s="4444"/>
    </row>
    <row r="189" spans="2:16" ht="15" customHeight="1">
      <c r="B189" s="4408"/>
      <c r="C189" s="4409"/>
      <c r="D189" s="4410"/>
      <c r="E189" s="4408"/>
      <c r="F189" s="4409"/>
      <c r="G189" s="4409"/>
      <c r="H189" s="4409"/>
      <c r="I189" s="4409"/>
      <c r="J189" s="4409"/>
      <c r="K189" s="4409"/>
      <c r="L189" s="4409"/>
      <c r="M189" s="4409"/>
      <c r="N189" s="4410"/>
      <c r="O189" s="4440"/>
      <c r="P189" s="4441"/>
    </row>
    <row r="190" spans="2:16" ht="15" customHeight="1">
      <c r="B190" s="4413" t="s">
        <v>1648</v>
      </c>
      <c r="C190" s="4406"/>
      <c r="D190" s="4407"/>
      <c r="E190" s="4405" t="s">
        <v>820</v>
      </c>
      <c r="F190" s="4406"/>
      <c r="G190" s="4406"/>
      <c r="H190" s="4406"/>
      <c r="I190" s="4406"/>
      <c r="J190" s="4406"/>
      <c r="K190" s="4406"/>
      <c r="L190" s="4406"/>
      <c r="M190" s="4406"/>
      <c r="N190" s="4407"/>
      <c r="O190" s="4422" t="s">
        <v>1167</v>
      </c>
      <c r="P190" s="4423"/>
    </row>
    <row r="191" spans="2:16" ht="15" customHeight="1">
      <c r="B191" s="4418"/>
      <c r="C191" s="4419"/>
      <c r="D191" s="4420"/>
      <c r="E191" s="4418"/>
      <c r="F191" s="4419"/>
      <c r="G191" s="4419"/>
      <c r="H191" s="4419"/>
      <c r="I191" s="4419"/>
      <c r="J191" s="4419"/>
      <c r="K191" s="4419"/>
      <c r="L191" s="4419"/>
      <c r="M191" s="4419"/>
      <c r="N191" s="4420"/>
      <c r="O191" s="4422" t="s">
        <v>1169</v>
      </c>
      <c r="P191" s="4423"/>
    </row>
    <row r="192" spans="2:16" ht="15" customHeight="1">
      <c r="B192" s="4418"/>
      <c r="C192" s="4419"/>
      <c r="D192" s="4420"/>
      <c r="E192" s="4408"/>
      <c r="F192" s="4409"/>
      <c r="G192" s="4409"/>
      <c r="H192" s="4409"/>
      <c r="I192" s="4409"/>
      <c r="J192" s="4409"/>
      <c r="K192" s="4409"/>
      <c r="L192" s="4409"/>
      <c r="M192" s="4409"/>
      <c r="N192" s="4410"/>
      <c r="O192" s="4422" t="s">
        <v>1168</v>
      </c>
      <c r="P192" s="4423"/>
    </row>
    <row r="193" spans="2:16" ht="15" customHeight="1">
      <c r="B193" s="4418"/>
      <c r="C193" s="4419"/>
      <c r="D193" s="4420"/>
      <c r="E193" s="4405" t="s">
        <v>838</v>
      </c>
      <c r="F193" s="4406"/>
      <c r="G193" s="4406"/>
      <c r="H193" s="4406"/>
      <c r="I193" s="4406"/>
      <c r="J193" s="4406"/>
      <c r="K193" s="4406"/>
      <c r="L193" s="4406"/>
      <c r="M193" s="4406"/>
      <c r="N193" s="4407"/>
      <c r="O193" s="4422" t="s">
        <v>1167</v>
      </c>
      <c r="P193" s="4423"/>
    </row>
    <row r="194" spans="2:16" ht="15" customHeight="1">
      <c r="B194" s="4418"/>
      <c r="C194" s="4419"/>
      <c r="D194" s="4420"/>
      <c r="E194" s="4418"/>
      <c r="F194" s="4419"/>
      <c r="G194" s="4419"/>
      <c r="H194" s="4419"/>
      <c r="I194" s="4419"/>
      <c r="J194" s="4419"/>
      <c r="K194" s="4419"/>
      <c r="L194" s="4419"/>
      <c r="M194" s="4419"/>
      <c r="N194" s="4420"/>
      <c r="O194" s="4422" t="s">
        <v>1169</v>
      </c>
      <c r="P194" s="4423"/>
    </row>
    <row r="195" spans="2:16" ht="15" customHeight="1">
      <c r="B195" s="4418"/>
      <c r="C195" s="4419"/>
      <c r="D195" s="4420"/>
      <c r="E195" s="4408"/>
      <c r="F195" s="4409"/>
      <c r="G195" s="4409"/>
      <c r="H195" s="4409"/>
      <c r="I195" s="4409"/>
      <c r="J195" s="4409"/>
      <c r="K195" s="4409"/>
      <c r="L195" s="4409"/>
      <c r="M195" s="4409"/>
      <c r="N195" s="4410"/>
      <c r="O195" s="4422" t="s">
        <v>1168</v>
      </c>
      <c r="P195" s="4423"/>
    </row>
    <row r="196" spans="2:16" ht="15" customHeight="1">
      <c r="B196" s="4418"/>
      <c r="C196" s="4419"/>
      <c r="D196" s="4420"/>
      <c r="E196" s="4405" t="s">
        <v>847</v>
      </c>
      <c r="F196" s="4406"/>
      <c r="G196" s="4406"/>
      <c r="H196" s="4406"/>
      <c r="I196" s="4406"/>
      <c r="J196" s="4406"/>
      <c r="K196" s="4406"/>
      <c r="L196" s="4406"/>
      <c r="M196" s="4406"/>
      <c r="N196" s="4407"/>
      <c r="O196" s="4434" t="s">
        <v>1167</v>
      </c>
      <c r="P196" s="4435"/>
    </row>
    <row r="197" spans="2:16" ht="15" customHeight="1">
      <c r="B197" s="4418"/>
      <c r="C197" s="4419"/>
      <c r="D197" s="4420"/>
      <c r="E197" s="4408"/>
      <c r="F197" s="4409"/>
      <c r="G197" s="4409"/>
      <c r="H197" s="4409"/>
      <c r="I197" s="4409"/>
      <c r="J197" s="4409"/>
      <c r="K197" s="4409"/>
      <c r="L197" s="4409"/>
      <c r="M197" s="4409"/>
      <c r="N197" s="4410"/>
      <c r="O197" s="4436"/>
      <c r="P197" s="4437"/>
    </row>
    <row r="198" spans="2:16" ht="15" customHeight="1">
      <c r="B198" s="4418"/>
      <c r="C198" s="4419"/>
      <c r="D198" s="4420"/>
      <c r="E198" s="4405" t="s">
        <v>1649</v>
      </c>
      <c r="F198" s="4406"/>
      <c r="G198" s="4406"/>
      <c r="H198" s="4406"/>
      <c r="I198" s="4406"/>
      <c r="J198" s="4406"/>
      <c r="K198" s="4406"/>
      <c r="L198" s="4406"/>
      <c r="M198" s="4406"/>
      <c r="N198" s="4407"/>
      <c r="O198" s="4434" t="s">
        <v>1167</v>
      </c>
      <c r="P198" s="4435"/>
    </row>
    <row r="199" spans="2:16" ht="15" customHeight="1">
      <c r="B199" s="4418"/>
      <c r="C199" s="4419"/>
      <c r="D199" s="4420"/>
      <c r="E199" s="4408"/>
      <c r="F199" s="4409"/>
      <c r="G199" s="4409"/>
      <c r="H199" s="4409"/>
      <c r="I199" s="4409"/>
      <c r="J199" s="4409"/>
      <c r="K199" s="4409"/>
      <c r="L199" s="4409"/>
      <c r="M199" s="4409"/>
      <c r="N199" s="4410"/>
      <c r="O199" s="4436"/>
      <c r="P199" s="4437"/>
    </row>
    <row r="200" spans="2:16" ht="15" customHeight="1">
      <c r="B200" s="4408"/>
      <c r="C200" s="4409"/>
      <c r="D200" s="4410"/>
      <c r="E200" s="4414" t="s">
        <v>1069</v>
      </c>
      <c r="F200" s="4415"/>
      <c r="G200" s="4415"/>
      <c r="H200" s="4415"/>
      <c r="I200" s="4415"/>
      <c r="J200" s="4415"/>
      <c r="K200" s="4415"/>
      <c r="L200" s="4415"/>
      <c r="M200" s="4415"/>
      <c r="N200" s="4416"/>
      <c r="O200" s="4422" t="s">
        <v>1168</v>
      </c>
      <c r="P200" s="4423"/>
    </row>
    <row r="201" spans="2:16" ht="14.25">
      <c r="B201" s="1682"/>
    </row>
    <row r="202" spans="2:16" ht="14.25">
      <c r="B202" s="1682"/>
    </row>
    <row r="203" spans="2:16" ht="14.25">
      <c r="B203" s="1682"/>
    </row>
    <row r="204" spans="2:16" ht="14.25">
      <c r="B204" s="1682"/>
    </row>
    <row r="205" spans="2:16" ht="14.25">
      <c r="B205" s="1682"/>
    </row>
    <row r="206" spans="2:16" ht="14.25">
      <c r="B206" s="1682"/>
    </row>
    <row r="207" spans="2:16" ht="14.25">
      <c r="B207" s="1682"/>
    </row>
    <row r="208" spans="2:16" ht="14.25">
      <c r="B208" s="1682"/>
    </row>
    <row r="209" spans="2:2" ht="14.25">
      <c r="B209" s="1682"/>
    </row>
    <row r="210" spans="2:2" ht="14.25">
      <c r="B210" s="1682"/>
    </row>
    <row r="211" spans="2:2" ht="14.25">
      <c r="B211" s="1682"/>
    </row>
    <row r="212" spans="2:2" ht="14.25">
      <c r="B212" s="1682"/>
    </row>
    <row r="213" spans="2:2" ht="14.25">
      <c r="B213" s="1682"/>
    </row>
    <row r="214" spans="2:2" ht="14.25">
      <c r="B214" s="1682"/>
    </row>
    <row r="215" spans="2:2" ht="14.25">
      <c r="B215" s="1682"/>
    </row>
    <row r="216" spans="2:2" ht="14.25">
      <c r="B216" s="1682"/>
    </row>
    <row r="217" spans="2:2" ht="14.25">
      <c r="B217" s="1682"/>
    </row>
    <row r="218" spans="2:2" ht="14.25">
      <c r="B218" s="1682"/>
    </row>
    <row r="219" spans="2:2" ht="14.25">
      <c r="B219" s="1682"/>
    </row>
    <row r="220" spans="2:2" ht="14.25">
      <c r="B220" s="1682"/>
    </row>
    <row r="221" spans="2:2" ht="14.25">
      <c r="B221" s="1682"/>
    </row>
    <row r="222" spans="2:2" ht="14.25">
      <c r="B222" s="1682"/>
    </row>
    <row r="223" spans="2:2" ht="14.25">
      <c r="B223" s="1682"/>
    </row>
    <row r="224" spans="2:2" ht="14.25">
      <c r="B224" s="1682"/>
    </row>
    <row r="225" spans="2:2" ht="14.25">
      <c r="B225" s="1682"/>
    </row>
    <row r="226" spans="2:2" ht="14.25">
      <c r="B226" s="1682"/>
    </row>
    <row r="227" spans="2:2" ht="14.25">
      <c r="B227" s="1682"/>
    </row>
    <row r="228" spans="2:2" ht="14.25">
      <c r="B228" s="1682"/>
    </row>
    <row r="229" spans="2:2" ht="14.25">
      <c r="B229" s="1682"/>
    </row>
    <row r="230" spans="2:2" ht="14.25">
      <c r="B230" s="1682"/>
    </row>
    <row r="231" spans="2:2" ht="14.25">
      <c r="B231" s="1682"/>
    </row>
    <row r="232" spans="2:2" ht="14.25">
      <c r="B232" s="1682"/>
    </row>
    <row r="233" spans="2:2" ht="14.25">
      <c r="B233" s="1682"/>
    </row>
    <row r="234" spans="2:2" ht="14.25">
      <c r="B234" s="1682"/>
    </row>
    <row r="235" spans="2:2" ht="14.25">
      <c r="B235" s="1682"/>
    </row>
    <row r="236" spans="2:2" ht="14.25">
      <c r="B236" s="1682"/>
    </row>
    <row r="237" spans="2:2" ht="14.25">
      <c r="B237" s="1682"/>
    </row>
    <row r="238" spans="2:2" ht="14.25">
      <c r="B238" s="1682"/>
    </row>
    <row r="239" spans="2:2" ht="14.25">
      <c r="B239" s="1682"/>
    </row>
    <row r="240" spans="2:2" ht="14.25">
      <c r="B240" s="1682"/>
    </row>
    <row r="241" spans="2:2" ht="14.25">
      <c r="B241" s="1682"/>
    </row>
    <row r="242" spans="2:2" ht="14.25">
      <c r="B242" s="1682"/>
    </row>
    <row r="243" spans="2:2" ht="14.25">
      <c r="B243" s="1682"/>
    </row>
    <row r="244" spans="2:2" ht="14.25">
      <c r="B244" s="1682"/>
    </row>
    <row r="245" spans="2:2" ht="14.25">
      <c r="B245" s="1682"/>
    </row>
    <row r="246" spans="2:2" ht="14.25">
      <c r="B246" s="1682"/>
    </row>
    <row r="247" spans="2:2" ht="14.25">
      <c r="B247" s="1682"/>
    </row>
    <row r="248" spans="2:2" ht="14.25">
      <c r="B248" s="1682"/>
    </row>
    <row r="249" spans="2:2" ht="14.25">
      <c r="B249" s="1682"/>
    </row>
    <row r="250" spans="2:2" ht="14.25">
      <c r="B250" s="1682"/>
    </row>
    <row r="251" spans="2:2" ht="14.25">
      <c r="B251" s="1682"/>
    </row>
    <row r="252" spans="2:2" ht="14.25">
      <c r="B252" s="1682"/>
    </row>
    <row r="253" spans="2:2" ht="14.25">
      <c r="B253" s="1682"/>
    </row>
    <row r="254" spans="2:2" ht="14.25">
      <c r="B254" s="1682"/>
    </row>
    <row r="255" spans="2:2" ht="14.25">
      <c r="B255" s="1682"/>
    </row>
    <row r="256" spans="2:2" ht="14.25">
      <c r="B256" s="1682"/>
    </row>
    <row r="257" spans="2:2" ht="14.25">
      <c r="B257" s="1682"/>
    </row>
    <row r="258" spans="2:2" ht="14.25">
      <c r="B258" s="1682"/>
    </row>
    <row r="259" spans="2:2" ht="14.25">
      <c r="B259" s="1682"/>
    </row>
    <row r="260" spans="2:2" ht="14.25">
      <c r="B260" s="1682"/>
    </row>
    <row r="261" spans="2:2" ht="14.25">
      <c r="B261" s="1682"/>
    </row>
    <row r="262" spans="2:2" ht="14.25">
      <c r="B262" s="1682"/>
    </row>
    <row r="263" spans="2:2" ht="14.25">
      <c r="B263" s="1682"/>
    </row>
    <row r="264" spans="2:2" ht="14.25">
      <c r="B264" s="1682"/>
    </row>
    <row r="265" spans="2:2" ht="14.25">
      <c r="B265" s="1682"/>
    </row>
    <row r="266" spans="2:2" ht="14.25">
      <c r="B266" s="1682"/>
    </row>
    <row r="267" spans="2:2" ht="14.25">
      <c r="B267" s="1682"/>
    </row>
    <row r="268" spans="2:2" ht="14.25">
      <c r="B268" s="1682"/>
    </row>
    <row r="269" spans="2:2" ht="14.25">
      <c r="B269" s="1682"/>
    </row>
    <row r="270" spans="2:2" ht="14.25">
      <c r="B270" s="1682"/>
    </row>
    <row r="271" spans="2:2" ht="14.25">
      <c r="B271" s="1682"/>
    </row>
    <row r="272" spans="2:2" ht="14.25">
      <c r="B272" s="1682"/>
    </row>
    <row r="273" spans="2:2" ht="14.25">
      <c r="B273" s="1682"/>
    </row>
    <row r="274" spans="2:2" ht="14.25">
      <c r="B274" s="1682"/>
    </row>
    <row r="275" spans="2:2" ht="14.25">
      <c r="B275" s="1682"/>
    </row>
    <row r="276" spans="2:2" ht="14.25">
      <c r="B276" s="1682"/>
    </row>
    <row r="277" spans="2:2" ht="14.25">
      <c r="B277" s="1682"/>
    </row>
    <row r="278" spans="2:2" ht="14.25">
      <c r="B278" s="1682"/>
    </row>
    <row r="279" spans="2:2" ht="14.25">
      <c r="B279" s="1682"/>
    </row>
    <row r="280" spans="2:2" ht="14.25">
      <c r="B280" s="1682"/>
    </row>
    <row r="281" spans="2:2" ht="14.25">
      <c r="B281" s="1682"/>
    </row>
    <row r="282" spans="2:2" ht="14.25">
      <c r="B282" s="1682"/>
    </row>
    <row r="283" spans="2:2" ht="14.25">
      <c r="B283" s="1682"/>
    </row>
    <row r="284" spans="2:2" ht="14.25">
      <c r="B284" s="1682"/>
    </row>
    <row r="285" spans="2:2" ht="14.25">
      <c r="B285" s="1682"/>
    </row>
    <row r="286" spans="2:2" ht="14.25">
      <c r="B286" s="1682"/>
    </row>
    <row r="287" spans="2:2" ht="14.25">
      <c r="B287" s="1682"/>
    </row>
    <row r="288" spans="2:2" ht="14.25">
      <c r="B288" s="1682"/>
    </row>
    <row r="289" spans="2:2" ht="14.25">
      <c r="B289" s="1682"/>
    </row>
    <row r="290" spans="2:2" ht="14.25">
      <c r="B290" s="1682"/>
    </row>
    <row r="291" spans="2:2" ht="14.25">
      <c r="B291" s="1682"/>
    </row>
    <row r="292" spans="2:2" ht="14.25">
      <c r="B292" s="1682"/>
    </row>
    <row r="293" spans="2:2" ht="14.25">
      <c r="B293" s="1682"/>
    </row>
    <row r="294" spans="2:2" ht="14.25">
      <c r="B294" s="1682"/>
    </row>
    <row r="295" spans="2:2" ht="14.25">
      <c r="B295" s="1682"/>
    </row>
    <row r="296" spans="2:2" ht="14.25">
      <c r="B296" s="1682"/>
    </row>
    <row r="297" spans="2:2" ht="14.25">
      <c r="B297" s="1682"/>
    </row>
    <row r="298" spans="2:2" ht="14.25">
      <c r="B298" s="1682"/>
    </row>
    <row r="299" spans="2:2" ht="14.25">
      <c r="B299" s="1682"/>
    </row>
    <row r="300" spans="2:2" ht="14.25">
      <c r="B300" s="1682"/>
    </row>
    <row r="301" spans="2:2" ht="14.25">
      <c r="B301" s="1682"/>
    </row>
    <row r="302" spans="2:2" ht="14.25">
      <c r="B302" s="1682"/>
    </row>
    <row r="303" spans="2:2" ht="14.25">
      <c r="B303" s="1682"/>
    </row>
    <row r="304" spans="2:2" ht="14.25">
      <c r="B304" s="1682"/>
    </row>
    <row r="305" spans="2:2" ht="14.25">
      <c r="B305" s="1682"/>
    </row>
    <row r="306" spans="2:2" ht="14.25">
      <c r="B306" s="1682"/>
    </row>
    <row r="307" spans="2:2" ht="14.25">
      <c r="B307" s="1682"/>
    </row>
    <row r="308" spans="2:2" ht="14.25">
      <c r="B308" s="1682"/>
    </row>
    <row r="309" spans="2:2" ht="14.25">
      <c r="B309" s="1682"/>
    </row>
    <row r="310" spans="2:2" ht="14.25">
      <c r="B310" s="1682"/>
    </row>
    <row r="311" spans="2:2" ht="14.25">
      <c r="B311" s="1682"/>
    </row>
    <row r="312" spans="2:2" ht="14.25">
      <c r="B312" s="1682"/>
    </row>
    <row r="313" spans="2:2" ht="14.25">
      <c r="B313" s="1682"/>
    </row>
    <row r="314" spans="2:2" ht="14.25">
      <c r="B314" s="1682"/>
    </row>
    <row r="315" spans="2:2" ht="14.25">
      <c r="B315" s="1682"/>
    </row>
    <row r="316" spans="2:2" ht="14.25">
      <c r="B316" s="1682"/>
    </row>
    <row r="317" spans="2:2" ht="14.25">
      <c r="B317" s="1682"/>
    </row>
    <row r="318" spans="2:2" ht="14.25">
      <c r="B318" s="1682"/>
    </row>
    <row r="319" spans="2:2" ht="14.25">
      <c r="B319" s="1682"/>
    </row>
    <row r="320" spans="2:2" ht="14.25">
      <c r="B320" s="1682"/>
    </row>
    <row r="321" spans="2:2" ht="14.25">
      <c r="B321" s="1682"/>
    </row>
    <row r="322" spans="2:2" ht="14.25">
      <c r="B322" s="1682"/>
    </row>
    <row r="323" spans="2:2" ht="14.25">
      <c r="B323" s="1682"/>
    </row>
    <row r="324" spans="2:2" ht="14.25">
      <c r="B324" s="1682"/>
    </row>
    <row r="325" spans="2:2" ht="14.25">
      <c r="B325" s="1682"/>
    </row>
    <row r="326" spans="2:2" ht="14.25">
      <c r="B326" s="1682"/>
    </row>
    <row r="327" spans="2:2" ht="14.25">
      <c r="B327" s="1682"/>
    </row>
    <row r="328" spans="2:2" ht="14.25">
      <c r="B328" s="1682"/>
    </row>
    <row r="329" spans="2:2" ht="14.25">
      <c r="B329" s="1682"/>
    </row>
    <row r="330" spans="2:2" ht="14.25">
      <c r="B330" s="1682"/>
    </row>
    <row r="331" spans="2:2" ht="14.25">
      <c r="B331" s="1682"/>
    </row>
    <row r="332" spans="2:2" ht="14.25">
      <c r="B332" s="1682"/>
    </row>
    <row r="333" spans="2:2" ht="14.25">
      <c r="B333" s="1682"/>
    </row>
    <row r="334" spans="2:2" ht="14.25">
      <c r="B334" s="1682"/>
    </row>
    <row r="335" spans="2:2" ht="14.25">
      <c r="B335" s="1682"/>
    </row>
    <row r="336" spans="2:2" ht="14.25">
      <c r="B336" s="1682"/>
    </row>
    <row r="337" spans="2:2" ht="14.25">
      <c r="B337" s="1682"/>
    </row>
    <row r="338" spans="2:2" ht="14.25">
      <c r="B338" s="1682"/>
    </row>
    <row r="339" spans="2:2" ht="14.25">
      <c r="B339" s="1682"/>
    </row>
    <row r="340" spans="2:2" ht="14.25">
      <c r="B340" s="1682"/>
    </row>
    <row r="341" spans="2:2" ht="14.25">
      <c r="B341" s="1682"/>
    </row>
    <row r="342" spans="2:2" ht="14.25">
      <c r="B342" s="1682"/>
    </row>
    <row r="343" spans="2:2" ht="14.25">
      <c r="B343" s="1682"/>
    </row>
    <row r="344" spans="2:2" ht="14.25">
      <c r="B344" s="1682"/>
    </row>
    <row r="345" spans="2:2" ht="14.25">
      <c r="B345" s="1682"/>
    </row>
    <row r="346" spans="2:2" ht="14.25">
      <c r="B346" s="1682"/>
    </row>
    <row r="347" spans="2:2" ht="14.25">
      <c r="B347" s="1682"/>
    </row>
    <row r="348" spans="2:2" ht="14.25">
      <c r="B348" s="1682"/>
    </row>
    <row r="349" spans="2:2" ht="14.25">
      <c r="B349" s="1682"/>
    </row>
    <row r="350" spans="2:2" ht="14.25">
      <c r="B350" s="1682"/>
    </row>
    <row r="351" spans="2:2" ht="14.25">
      <c r="B351" s="1682"/>
    </row>
    <row r="352" spans="2:2" ht="14.25">
      <c r="B352" s="1682"/>
    </row>
    <row r="353" spans="2:2" ht="14.25">
      <c r="B353" s="1682"/>
    </row>
    <row r="354" spans="2:2" ht="14.25">
      <c r="B354" s="1682"/>
    </row>
    <row r="355" spans="2:2" ht="14.25">
      <c r="B355" s="1682"/>
    </row>
    <row r="356" spans="2:2" ht="14.25">
      <c r="B356" s="1682"/>
    </row>
    <row r="357" spans="2:2" ht="14.25">
      <c r="B357" s="1682"/>
    </row>
    <row r="358" spans="2:2" ht="14.25">
      <c r="B358" s="1682"/>
    </row>
    <row r="359" spans="2:2" ht="14.25">
      <c r="B359" s="1682"/>
    </row>
    <row r="360" spans="2:2" ht="14.25">
      <c r="B360" s="1682"/>
    </row>
    <row r="361" spans="2:2" ht="14.25">
      <c r="B361" s="1682"/>
    </row>
    <row r="362" spans="2:2" ht="14.25">
      <c r="B362" s="1682"/>
    </row>
    <row r="363" spans="2:2" ht="14.25">
      <c r="B363" s="1682"/>
    </row>
    <row r="364" spans="2:2" ht="14.25">
      <c r="B364" s="1682"/>
    </row>
    <row r="365" spans="2:2" ht="14.25">
      <c r="B365" s="1682"/>
    </row>
    <row r="366" spans="2:2" ht="14.25">
      <c r="B366" s="1682"/>
    </row>
    <row r="367" spans="2:2" ht="14.25">
      <c r="B367" s="1682"/>
    </row>
    <row r="368" spans="2:2" ht="14.25">
      <c r="B368" s="1682"/>
    </row>
    <row r="369" spans="2:2" ht="14.25">
      <c r="B369" s="1682"/>
    </row>
    <row r="370" spans="2:2" ht="14.25">
      <c r="B370" s="1682"/>
    </row>
    <row r="371" spans="2:2" ht="14.25">
      <c r="B371" s="1682"/>
    </row>
    <row r="372" spans="2:2" ht="14.25">
      <c r="B372" s="1682"/>
    </row>
    <row r="373" spans="2:2" ht="14.25">
      <c r="B373" s="1682"/>
    </row>
    <row r="374" spans="2:2" ht="14.25">
      <c r="B374" s="1682"/>
    </row>
    <row r="375" spans="2:2" ht="14.25">
      <c r="B375" s="1682"/>
    </row>
    <row r="376" spans="2:2" ht="14.25">
      <c r="B376" s="1682"/>
    </row>
    <row r="377" spans="2:2" ht="14.25">
      <c r="B377" s="1682"/>
    </row>
    <row r="378" spans="2:2" ht="14.25">
      <c r="B378" s="1682"/>
    </row>
    <row r="379" spans="2:2" ht="14.25">
      <c r="B379" s="1682"/>
    </row>
    <row r="380" spans="2:2" ht="14.25">
      <c r="B380" s="1682"/>
    </row>
    <row r="381" spans="2:2" ht="14.25">
      <c r="B381" s="1682"/>
    </row>
    <row r="382" spans="2:2" ht="14.25">
      <c r="B382" s="1682"/>
    </row>
    <row r="383" spans="2:2" ht="14.25">
      <c r="B383" s="1682"/>
    </row>
    <row r="384" spans="2:2" ht="14.25">
      <c r="B384" s="1682"/>
    </row>
    <row r="385" spans="2:2" ht="14.25">
      <c r="B385" s="1682"/>
    </row>
    <row r="386" spans="2:2" ht="14.25">
      <c r="B386" s="1682"/>
    </row>
    <row r="387" spans="2:2" ht="14.25">
      <c r="B387" s="1682"/>
    </row>
    <row r="388" spans="2:2" ht="14.25">
      <c r="B388" s="1682"/>
    </row>
    <row r="389" spans="2:2" ht="14.25">
      <c r="B389" s="1682"/>
    </row>
    <row r="390" spans="2:2" ht="14.25">
      <c r="B390" s="1682"/>
    </row>
    <row r="391" spans="2:2" ht="14.25">
      <c r="B391" s="1682"/>
    </row>
    <row r="392" spans="2:2" ht="14.25">
      <c r="B392" s="1682"/>
    </row>
    <row r="393" spans="2:2" ht="14.25">
      <c r="B393" s="1682"/>
    </row>
    <row r="394" spans="2:2" ht="14.25">
      <c r="B394" s="1682"/>
    </row>
    <row r="395" spans="2:2" ht="14.25">
      <c r="B395" s="1682"/>
    </row>
    <row r="396" spans="2:2" ht="14.25">
      <c r="B396" s="1682"/>
    </row>
    <row r="397" spans="2:2" ht="14.25">
      <c r="B397" s="1682"/>
    </row>
    <row r="398" spans="2:2" ht="14.25">
      <c r="B398" s="1682"/>
    </row>
    <row r="399" spans="2:2" ht="14.25">
      <c r="B399" s="1682"/>
    </row>
    <row r="400" spans="2:2" ht="14.25">
      <c r="B400" s="1682"/>
    </row>
    <row r="401" spans="2:2" ht="14.25">
      <c r="B401" s="1682"/>
    </row>
    <row r="402" spans="2:2" ht="14.25">
      <c r="B402" s="1682"/>
    </row>
    <row r="403" spans="2:2" ht="14.25">
      <c r="B403" s="1682"/>
    </row>
    <row r="404" spans="2:2" ht="14.25">
      <c r="B404" s="1682"/>
    </row>
    <row r="405" spans="2:2" ht="14.25">
      <c r="B405" s="1682"/>
    </row>
    <row r="406" spans="2:2" ht="14.25">
      <c r="B406" s="1682"/>
    </row>
    <row r="407" spans="2:2" ht="14.25">
      <c r="B407" s="1682"/>
    </row>
    <row r="408" spans="2:2" ht="14.25">
      <c r="B408" s="1682"/>
    </row>
    <row r="409" spans="2:2" ht="14.25">
      <c r="B409" s="1682"/>
    </row>
    <row r="410" spans="2:2" ht="14.25">
      <c r="B410" s="1682"/>
    </row>
    <row r="411" spans="2:2" ht="14.25">
      <c r="B411" s="1682"/>
    </row>
    <row r="412" spans="2:2" ht="14.25">
      <c r="B412" s="1682"/>
    </row>
    <row r="413" spans="2:2" ht="14.25">
      <c r="B413" s="1682"/>
    </row>
    <row r="414" spans="2:2" ht="14.25">
      <c r="B414" s="1682"/>
    </row>
    <row r="415" spans="2:2" ht="14.25">
      <c r="B415" s="1682"/>
    </row>
    <row r="416" spans="2:2" ht="14.25">
      <c r="B416" s="1682"/>
    </row>
    <row r="417" spans="2:2" ht="14.25">
      <c r="B417" s="1682"/>
    </row>
    <row r="418" spans="2:2" ht="14.25">
      <c r="B418" s="1682"/>
    </row>
    <row r="419" spans="2:2" ht="14.25">
      <c r="B419" s="1682"/>
    </row>
    <row r="420" spans="2:2" ht="14.25">
      <c r="B420" s="1682"/>
    </row>
    <row r="421" spans="2:2" ht="14.25">
      <c r="B421" s="1682"/>
    </row>
    <row r="422" spans="2:2" ht="14.25">
      <c r="B422" s="1682"/>
    </row>
    <row r="423" spans="2:2" ht="14.25">
      <c r="B423" s="1682"/>
    </row>
    <row r="424" spans="2:2" ht="14.25">
      <c r="B424" s="1682"/>
    </row>
    <row r="425" spans="2:2" ht="14.25">
      <c r="B425" s="1682"/>
    </row>
    <row r="426" spans="2:2" ht="14.25">
      <c r="B426" s="1682"/>
    </row>
    <row r="427" spans="2:2" ht="14.25">
      <c r="B427" s="1682"/>
    </row>
    <row r="428" spans="2:2" ht="14.25">
      <c r="B428" s="1682"/>
    </row>
    <row r="429" spans="2:2" ht="14.25">
      <c r="B429" s="1682"/>
    </row>
    <row r="430" spans="2:2" ht="14.25">
      <c r="B430" s="1682"/>
    </row>
    <row r="431" spans="2:2" ht="14.25">
      <c r="B431" s="1682"/>
    </row>
    <row r="432" spans="2:2" ht="14.25">
      <c r="B432" s="1682"/>
    </row>
    <row r="433" spans="2:2" ht="14.25">
      <c r="B433" s="1682"/>
    </row>
    <row r="434" spans="2:2" ht="14.25">
      <c r="B434" s="1682"/>
    </row>
    <row r="435" spans="2:2" ht="14.25">
      <c r="B435" s="1682"/>
    </row>
    <row r="436" spans="2:2" ht="14.25">
      <c r="B436" s="1682"/>
    </row>
    <row r="437" spans="2:2" ht="14.25">
      <c r="B437" s="1682"/>
    </row>
    <row r="438" spans="2:2" ht="14.25">
      <c r="B438" s="1682"/>
    </row>
    <row r="439" spans="2:2" ht="14.25">
      <c r="B439" s="1682"/>
    </row>
    <row r="440" spans="2:2" ht="14.25">
      <c r="B440" s="1682"/>
    </row>
    <row r="441" spans="2:2" ht="14.25">
      <c r="B441" s="1682"/>
    </row>
    <row r="442" spans="2:2" ht="14.25">
      <c r="B442" s="1682"/>
    </row>
    <row r="443" spans="2:2" ht="14.25">
      <c r="B443" s="1682"/>
    </row>
    <row r="444" spans="2:2" ht="14.25">
      <c r="B444" s="1682"/>
    </row>
    <row r="445" spans="2:2" ht="14.25">
      <c r="B445" s="1682"/>
    </row>
    <row r="446" spans="2:2" ht="14.25">
      <c r="B446" s="1682"/>
    </row>
    <row r="447" spans="2:2" ht="14.25">
      <c r="B447" s="1682"/>
    </row>
    <row r="448" spans="2:2" ht="14.25">
      <c r="B448" s="1682"/>
    </row>
    <row r="449" spans="2:2" ht="14.25">
      <c r="B449" s="1682"/>
    </row>
    <row r="450" spans="2:2" ht="14.25">
      <c r="B450" s="1682"/>
    </row>
    <row r="451" spans="2:2" ht="14.25">
      <c r="B451" s="1682"/>
    </row>
    <row r="452" spans="2:2" ht="14.25">
      <c r="B452" s="1682"/>
    </row>
    <row r="453" spans="2:2" ht="14.25">
      <c r="B453" s="1682"/>
    </row>
    <row r="454" spans="2:2" ht="14.25">
      <c r="B454" s="1682"/>
    </row>
    <row r="455" spans="2:2" ht="14.25">
      <c r="B455" s="1682"/>
    </row>
    <row r="456" spans="2:2" ht="14.25">
      <c r="B456" s="1682"/>
    </row>
    <row r="457" spans="2:2" ht="14.25">
      <c r="B457" s="1682"/>
    </row>
    <row r="458" spans="2:2" ht="14.25">
      <c r="B458" s="1682"/>
    </row>
    <row r="459" spans="2:2" ht="14.25">
      <c r="B459" s="1682"/>
    </row>
    <row r="460" spans="2:2" ht="14.25">
      <c r="B460" s="1682"/>
    </row>
    <row r="461" spans="2:2" ht="14.25">
      <c r="B461" s="1682"/>
    </row>
    <row r="462" spans="2:2" ht="14.25">
      <c r="B462" s="1682"/>
    </row>
    <row r="463" spans="2:2" ht="14.25">
      <c r="B463" s="1682"/>
    </row>
    <row r="464" spans="2:2" ht="14.25">
      <c r="B464" s="1682"/>
    </row>
    <row r="465" spans="2:2" ht="14.25">
      <c r="B465" s="1682"/>
    </row>
    <row r="466" spans="2:2" ht="14.25">
      <c r="B466" s="1682"/>
    </row>
    <row r="467" spans="2:2" ht="14.25">
      <c r="B467" s="1682"/>
    </row>
    <row r="468" spans="2:2" ht="14.25">
      <c r="B468" s="1682"/>
    </row>
    <row r="469" spans="2:2" ht="14.25">
      <c r="B469" s="1682"/>
    </row>
    <row r="470" spans="2:2" ht="14.25">
      <c r="B470" s="1682"/>
    </row>
    <row r="471" spans="2:2" ht="14.25">
      <c r="B471" s="1682"/>
    </row>
    <row r="472" spans="2:2" ht="14.25">
      <c r="B472" s="1682"/>
    </row>
    <row r="473" spans="2:2" ht="14.25">
      <c r="B473" s="1682"/>
    </row>
    <row r="474" spans="2:2" ht="14.25">
      <c r="B474" s="1682"/>
    </row>
    <row r="475" spans="2:2" ht="14.25">
      <c r="B475" s="1682"/>
    </row>
    <row r="476" spans="2:2" ht="14.25">
      <c r="B476" s="1682"/>
    </row>
    <row r="477" spans="2:2" ht="14.25">
      <c r="B477" s="1682"/>
    </row>
    <row r="478" spans="2:2" ht="14.25">
      <c r="B478" s="1682"/>
    </row>
    <row r="479" spans="2:2" ht="14.25">
      <c r="B479" s="1682"/>
    </row>
    <row r="480" spans="2:2" ht="14.25">
      <c r="B480" s="1682"/>
    </row>
    <row r="481" spans="2:2" ht="14.25">
      <c r="B481" s="1682"/>
    </row>
    <row r="482" spans="2:2" ht="14.25">
      <c r="B482" s="1682"/>
    </row>
    <row r="483" spans="2:2" ht="14.25">
      <c r="B483" s="1682"/>
    </row>
    <row r="484" spans="2:2" ht="14.25">
      <c r="B484" s="1682"/>
    </row>
    <row r="485" spans="2:2" ht="14.25">
      <c r="B485" s="1682"/>
    </row>
    <row r="486" spans="2:2" ht="14.25">
      <c r="B486" s="1682"/>
    </row>
    <row r="487" spans="2:2" ht="14.25">
      <c r="B487" s="1682"/>
    </row>
    <row r="488" spans="2:2" ht="14.25">
      <c r="B488" s="1682"/>
    </row>
    <row r="489" spans="2:2" ht="14.25">
      <c r="B489" s="1682"/>
    </row>
    <row r="490" spans="2:2" ht="14.25">
      <c r="B490" s="1682"/>
    </row>
    <row r="491" spans="2:2" ht="14.25">
      <c r="B491" s="1682"/>
    </row>
    <row r="492" spans="2:2" ht="14.25">
      <c r="B492" s="1682"/>
    </row>
    <row r="493" spans="2:2" ht="14.25">
      <c r="B493" s="1682"/>
    </row>
    <row r="494" spans="2:2" ht="14.25">
      <c r="B494" s="1682"/>
    </row>
    <row r="495" spans="2:2" ht="14.25">
      <c r="B495" s="1682"/>
    </row>
    <row r="496" spans="2:2" ht="14.25">
      <c r="B496" s="1682"/>
    </row>
    <row r="497" spans="2:2" ht="14.25">
      <c r="B497" s="1682"/>
    </row>
    <row r="498" spans="2:2" ht="14.25">
      <c r="B498" s="1682"/>
    </row>
    <row r="499" spans="2:2" ht="14.25">
      <c r="B499" s="1682"/>
    </row>
    <row r="500" spans="2:2" ht="14.25">
      <c r="B500" s="1682"/>
    </row>
    <row r="501" spans="2:2" ht="14.25">
      <c r="B501" s="1682"/>
    </row>
    <row r="502" spans="2:2" ht="14.25">
      <c r="B502" s="1682"/>
    </row>
    <row r="503" spans="2:2" ht="14.25">
      <c r="B503" s="1682"/>
    </row>
    <row r="504" spans="2:2" ht="14.25">
      <c r="B504" s="1682"/>
    </row>
    <row r="505" spans="2:2" ht="14.25">
      <c r="B505" s="1682"/>
    </row>
    <row r="506" spans="2:2" ht="14.25">
      <c r="B506" s="1682"/>
    </row>
    <row r="507" spans="2:2" ht="14.25">
      <c r="B507" s="1682"/>
    </row>
    <row r="508" spans="2:2" ht="14.25">
      <c r="B508" s="1682"/>
    </row>
    <row r="509" spans="2:2" ht="14.25">
      <c r="B509" s="1682"/>
    </row>
    <row r="510" spans="2:2" ht="14.25">
      <c r="B510" s="1682"/>
    </row>
    <row r="511" spans="2:2" ht="14.25">
      <c r="B511" s="1682"/>
    </row>
    <row r="512" spans="2:2" ht="14.25">
      <c r="B512" s="1682"/>
    </row>
    <row r="513" spans="2:2" ht="14.25">
      <c r="B513" s="1682"/>
    </row>
    <row r="514" spans="2:2" ht="14.25">
      <c r="B514" s="1682"/>
    </row>
    <row r="515" spans="2:2" ht="14.25">
      <c r="B515" s="1682"/>
    </row>
    <row r="516" spans="2:2" ht="14.25">
      <c r="B516" s="1682"/>
    </row>
    <row r="517" spans="2:2" ht="14.25">
      <c r="B517" s="1682"/>
    </row>
    <row r="518" spans="2:2" ht="14.25">
      <c r="B518" s="1682"/>
    </row>
    <row r="519" spans="2:2" ht="14.25">
      <c r="B519" s="1682"/>
    </row>
    <row r="520" spans="2:2" ht="14.25">
      <c r="B520" s="1682"/>
    </row>
    <row r="521" spans="2:2" ht="14.25">
      <c r="B521" s="1682"/>
    </row>
    <row r="522" spans="2:2" ht="14.25">
      <c r="B522" s="1682"/>
    </row>
    <row r="523" spans="2:2" ht="14.25">
      <c r="B523" s="1682"/>
    </row>
    <row r="524" spans="2:2" ht="14.25">
      <c r="B524" s="1682"/>
    </row>
    <row r="525" spans="2:2" ht="14.25">
      <c r="B525" s="1682"/>
    </row>
    <row r="526" spans="2:2" ht="14.25">
      <c r="B526" s="1682"/>
    </row>
    <row r="527" spans="2:2" ht="14.25">
      <c r="B527" s="1682"/>
    </row>
    <row r="528" spans="2:2" ht="14.25">
      <c r="B528" s="1682"/>
    </row>
    <row r="529" spans="2:2" ht="14.25">
      <c r="B529" s="1682"/>
    </row>
    <row r="530" spans="2:2" ht="14.25">
      <c r="B530" s="1682"/>
    </row>
    <row r="531" spans="2:2" ht="14.25">
      <c r="B531" s="1682"/>
    </row>
    <row r="532" spans="2:2" ht="14.25">
      <c r="B532" s="1682"/>
    </row>
    <row r="533" spans="2:2" ht="14.25">
      <c r="B533" s="1682"/>
    </row>
    <row r="534" spans="2:2" ht="14.25">
      <c r="B534" s="1682"/>
    </row>
    <row r="535" spans="2:2" ht="14.25">
      <c r="B535" s="1682"/>
    </row>
    <row r="536" spans="2:2" ht="14.25">
      <c r="B536" s="1682"/>
    </row>
    <row r="537" spans="2:2" ht="14.25">
      <c r="B537" s="1682"/>
    </row>
    <row r="538" spans="2:2" ht="14.25">
      <c r="B538" s="1682"/>
    </row>
    <row r="539" spans="2:2" ht="14.25">
      <c r="B539" s="1682"/>
    </row>
    <row r="540" spans="2:2" ht="14.25">
      <c r="B540" s="1682"/>
    </row>
    <row r="541" spans="2:2" ht="14.25">
      <c r="B541" s="1682"/>
    </row>
    <row r="542" spans="2:2" ht="14.25">
      <c r="B542" s="1682"/>
    </row>
    <row r="543" spans="2:2" ht="14.25">
      <c r="B543" s="1682"/>
    </row>
    <row r="544" spans="2:2" ht="14.25">
      <c r="B544" s="1682"/>
    </row>
    <row r="545" spans="2:2" ht="14.25">
      <c r="B545" s="1682"/>
    </row>
    <row r="546" spans="2:2" ht="14.25">
      <c r="B546" s="1682"/>
    </row>
    <row r="547" spans="2:2" ht="14.25">
      <c r="B547" s="1682"/>
    </row>
    <row r="548" spans="2:2" ht="14.25">
      <c r="B548" s="1682"/>
    </row>
    <row r="549" spans="2:2" ht="14.25">
      <c r="B549" s="1682"/>
    </row>
    <row r="550" spans="2:2" ht="14.25">
      <c r="B550" s="1682"/>
    </row>
    <row r="551" spans="2:2" ht="14.25">
      <c r="B551" s="1682"/>
    </row>
    <row r="552" spans="2:2" ht="14.25">
      <c r="B552" s="1682"/>
    </row>
    <row r="553" spans="2:2" ht="14.25">
      <c r="B553" s="1682"/>
    </row>
    <row r="554" spans="2:2" ht="14.25">
      <c r="B554" s="1682"/>
    </row>
    <row r="555" spans="2:2" ht="14.25">
      <c r="B555" s="1682"/>
    </row>
    <row r="556" spans="2:2" ht="14.25">
      <c r="B556" s="1682"/>
    </row>
    <row r="557" spans="2:2" ht="14.25">
      <c r="B557" s="1682"/>
    </row>
    <row r="558" spans="2:2" ht="14.25">
      <c r="B558" s="1682"/>
    </row>
    <row r="559" spans="2:2" ht="14.25">
      <c r="B559" s="1682"/>
    </row>
    <row r="560" spans="2:2" ht="14.25">
      <c r="B560" s="1682"/>
    </row>
    <row r="561" spans="2:2" ht="14.25">
      <c r="B561" s="1682"/>
    </row>
    <row r="562" spans="2:2" ht="14.25">
      <c r="B562" s="1682"/>
    </row>
    <row r="563" spans="2:2" ht="14.25">
      <c r="B563" s="1682"/>
    </row>
    <row r="564" spans="2:2" ht="14.25">
      <c r="B564" s="1682"/>
    </row>
    <row r="565" spans="2:2" ht="14.25">
      <c r="B565" s="1682"/>
    </row>
    <row r="566" spans="2:2" ht="14.25">
      <c r="B566" s="1682"/>
    </row>
    <row r="567" spans="2:2" ht="14.25">
      <c r="B567" s="1682"/>
    </row>
    <row r="568" spans="2:2" ht="14.25">
      <c r="B568" s="1682"/>
    </row>
    <row r="569" spans="2:2" ht="14.25">
      <c r="B569" s="1682"/>
    </row>
    <row r="570" spans="2:2" ht="14.25">
      <c r="B570" s="1682"/>
    </row>
    <row r="571" spans="2:2" ht="14.25">
      <c r="B571" s="1682"/>
    </row>
    <row r="572" spans="2:2" ht="14.25">
      <c r="B572" s="1682"/>
    </row>
    <row r="573" spans="2:2" ht="14.25">
      <c r="B573" s="1682"/>
    </row>
    <row r="574" spans="2:2" ht="14.25">
      <c r="B574" s="1682"/>
    </row>
    <row r="575" spans="2:2" ht="14.25">
      <c r="B575" s="1682"/>
    </row>
    <row r="576" spans="2:2" ht="14.25">
      <c r="B576" s="1682"/>
    </row>
    <row r="577" spans="2:2" ht="14.25">
      <c r="B577" s="1682"/>
    </row>
    <row r="578" spans="2:2" ht="14.25">
      <c r="B578" s="1682"/>
    </row>
    <row r="579" spans="2:2" ht="14.25">
      <c r="B579" s="1682"/>
    </row>
    <row r="580" spans="2:2" ht="14.25">
      <c r="B580" s="1682"/>
    </row>
    <row r="581" spans="2:2" ht="14.25">
      <c r="B581" s="1682"/>
    </row>
    <row r="582" spans="2:2" ht="14.25">
      <c r="B582" s="1682"/>
    </row>
    <row r="583" spans="2:2" ht="14.25">
      <c r="B583" s="1682"/>
    </row>
    <row r="584" spans="2:2" ht="14.25">
      <c r="B584" s="1682"/>
    </row>
    <row r="585" spans="2:2" ht="14.25">
      <c r="B585" s="1682"/>
    </row>
    <row r="586" spans="2:2" ht="14.25">
      <c r="B586" s="1682"/>
    </row>
    <row r="587" spans="2:2" ht="14.25">
      <c r="B587" s="1682"/>
    </row>
    <row r="588" spans="2:2" ht="14.25">
      <c r="B588" s="1682"/>
    </row>
    <row r="589" spans="2:2" ht="14.25">
      <c r="B589" s="1682"/>
    </row>
    <row r="590" spans="2:2" ht="14.25">
      <c r="B590" s="1682"/>
    </row>
    <row r="591" spans="2:2" ht="14.25">
      <c r="B591" s="1682"/>
    </row>
    <row r="592" spans="2:2" ht="14.25">
      <c r="B592" s="1682"/>
    </row>
    <row r="593" spans="2:2" ht="14.25">
      <c r="B593" s="1682"/>
    </row>
    <row r="594" spans="2:2" ht="14.25">
      <c r="B594" s="1682"/>
    </row>
    <row r="595" spans="2:2" ht="14.25">
      <c r="B595" s="1682"/>
    </row>
    <row r="596" spans="2:2" ht="14.25">
      <c r="B596" s="1682"/>
    </row>
    <row r="597" spans="2:2" ht="14.25">
      <c r="B597" s="1682"/>
    </row>
    <row r="598" spans="2:2" ht="14.25">
      <c r="B598" s="1682"/>
    </row>
    <row r="599" spans="2:2" ht="14.25">
      <c r="B599" s="1682"/>
    </row>
    <row r="600" spans="2:2" ht="14.25">
      <c r="B600" s="1682"/>
    </row>
    <row r="601" spans="2:2" ht="14.25">
      <c r="B601" s="1682"/>
    </row>
    <row r="602" spans="2:2" ht="14.25">
      <c r="B602" s="1682"/>
    </row>
    <row r="603" spans="2:2" ht="14.25">
      <c r="B603" s="1682"/>
    </row>
    <row r="604" spans="2:2" ht="14.25">
      <c r="B604" s="1682"/>
    </row>
    <row r="605" spans="2:2" ht="14.25">
      <c r="B605" s="1682"/>
    </row>
    <row r="606" spans="2:2" ht="14.25">
      <c r="B606" s="1682"/>
    </row>
    <row r="607" spans="2:2" ht="14.25">
      <c r="B607" s="1682"/>
    </row>
    <row r="608" spans="2:2" ht="14.25">
      <c r="B608" s="1682"/>
    </row>
    <row r="609" spans="2:2" ht="14.25">
      <c r="B609" s="1682"/>
    </row>
    <row r="610" spans="2:2" ht="14.25">
      <c r="B610" s="1682"/>
    </row>
    <row r="611" spans="2:2" ht="14.25">
      <c r="B611" s="1682"/>
    </row>
    <row r="612" spans="2:2" ht="14.25">
      <c r="B612" s="1682"/>
    </row>
    <row r="613" spans="2:2" ht="14.25">
      <c r="B613" s="1682"/>
    </row>
    <row r="614" spans="2:2" ht="14.25">
      <c r="B614" s="1682"/>
    </row>
    <row r="615" spans="2:2" ht="14.25">
      <c r="B615" s="1682"/>
    </row>
    <row r="616" spans="2:2" ht="14.25">
      <c r="B616" s="1682"/>
    </row>
    <row r="617" spans="2:2" ht="14.25">
      <c r="B617" s="1682"/>
    </row>
    <row r="618" spans="2:2" ht="14.25">
      <c r="B618" s="1682"/>
    </row>
    <row r="619" spans="2:2" ht="14.25">
      <c r="B619" s="1682"/>
    </row>
    <row r="620" spans="2:2" ht="14.25">
      <c r="B620" s="1682"/>
    </row>
    <row r="621" spans="2:2" ht="14.25">
      <c r="B621" s="1682"/>
    </row>
    <row r="622" spans="2:2" ht="14.25">
      <c r="B622" s="1682"/>
    </row>
    <row r="623" spans="2:2" ht="14.25">
      <c r="B623" s="1682"/>
    </row>
    <row r="624" spans="2:2" ht="14.25">
      <c r="B624" s="1682"/>
    </row>
    <row r="625" spans="2:2" ht="14.25">
      <c r="B625" s="1682"/>
    </row>
    <row r="626" spans="2:2" ht="14.25">
      <c r="B626" s="1682"/>
    </row>
    <row r="627" spans="2:2" ht="14.25">
      <c r="B627" s="1682"/>
    </row>
    <row r="628" spans="2:2" ht="14.25">
      <c r="B628" s="1682"/>
    </row>
    <row r="629" spans="2:2" ht="14.25">
      <c r="B629" s="1682"/>
    </row>
    <row r="630" spans="2:2" ht="14.25">
      <c r="B630" s="1682"/>
    </row>
    <row r="631" spans="2:2" ht="14.25">
      <c r="B631" s="1682"/>
    </row>
    <row r="632" spans="2:2" ht="14.25">
      <c r="B632" s="1682"/>
    </row>
    <row r="633" spans="2:2" ht="14.25">
      <c r="B633" s="1682"/>
    </row>
    <row r="634" spans="2:2" ht="14.25">
      <c r="B634" s="1682"/>
    </row>
    <row r="635" spans="2:2" ht="14.25">
      <c r="B635" s="1682"/>
    </row>
    <row r="636" spans="2:2" ht="14.25">
      <c r="B636" s="1682"/>
    </row>
    <row r="637" spans="2:2" ht="14.25">
      <c r="B637" s="1682"/>
    </row>
    <row r="638" spans="2:2" ht="14.25">
      <c r="B638" s="1682"/>
    </row>
    <row r="639" spans="2:2" ht="14.25">
      <c r="B639" s="1682"/>
    </row>
    <row r="640" spans="2:2" ht="14.25">
      <c r="B640" s="1682"/>
    </row>
    <row r="641" spans="2:2" ht="14.25">
      <c r="B641" s="1682"/>
    </row>
    <row r="642" spans="2:2" ht="14.25">
      <c r="B642" s="1682"/>
    </row>
    <row r="643" spans="2:2" ht="14.25">
      <c r="B643" s="1682"/>
    </row>
    <row r="644" spans="2:2" ht="14.25">
      <c r="B644" s="1682"/>
    </row>
    <row r="645" spans="2:2" ht="14.25">
      <c r="B645" s="1682"/>
    </row>
    <row r="646" spans="2:2" ht="14.25">
      <c r="B646" s="1682"/>
    </row>
    <row r="647" spans="2:2" ht="14.25">
      <c r="B647" s="1682"/>
    </row>
    <row r="648" spans="2:2" ht="14.25">
      <c r="B648" s="1682"/>
    </row>
    <row r="649" spans="2:2" ht="14.25">
      <c r="B649" s="1682"/>
    </row>
    <row r="650" spans="2:2" ht="14.25">
      <c r="B650" s="1682"/>
    </row>
    <row r="651" spans="2:2" ht="14.25">
      <c r="B651" s="1682"/>
    </row>
    <row r="652" spans="2:2" ht="14.25">
      <c r="B652" s="1682"/>
    </row>
    <row r="653" spans="2:2" ht="14.25">
      <c r="B653" s="1682"/>
    </row>
    <row r="654" spans="2:2" ht="14.25">
      <c r="B654" s="1682"/>
    </row>
    <row r="655" spans="2:2" ht="14.25">
      <c r="B655" s="1682"/>
    </row>
    <row r="656" spans="2:2" ht="14.25">
      <c r="B656" s="1682"/>
    </row>
    <row r="657" spans="2:2" ht="14.25">
      <c r="B657" s="1682"/>
    </row>
    <row r="658" spans="2:2" ht="14.25">
      <c r="B658" s="1682"/>
    </row>
    <row r="659" spans="2:2" ht="14.25">
      <c r="B659" s="1682"/>
    </row>
    <row r="660" spans="2:2" ht="14.25">
      <c r="B660" s="1682"/>
    </row>
    <row r="661" spans="2:2" ht="14.25">
      <c r="B661" s="1682"/>
    </row>
    <row r="662" spans="2:2" ht="14.25">
      <c r="B662" s="1682"/>
    </row>
    <row r="663" spans="2:2" ht="14.25">
      <c r="B663" s="1682"/>
    </row>
    <row r="664" spans="2:2" ht="14.25">
      <c r="B664" s="1682"/>
    </row>
    <row r="665" spans="2:2" ht="14.25">
      <c r="B665" s="1682"/>
    </row>
    <row r="666" spans="2:2" ht="14.25">
      <c r="B666" s="1682"/>
    </row>
    <row r="667" spans="2:2" ht="14.25">
      <c r="B667" s="1682"/>
    </row>
    <row r="668" spans="2:2" ht="14.25">
      <c r="B668" s="1682"/>
    </row>
    <row r="669" spans="2:2" ht="14.25">
      <c r="B669" s="1682"/>
    </row>
    <row r="670" spans="2:2" ht="14.25">
      <c r="B670" s="1682"/>
    </row>
    <row r="671" spans="2:2" ht="14.25">
      <c r="B671" s="1682"/>
    </row>
    <row r="672" spans="2:2" ht="14.25">
      <c r="B672" s="1682"/>
    </row>
    <row r="673" spans="2:2" ht="14.25">
      <c r="B673" s="1682"/>
    </row>
    <row r="674" spans="2:2" ht="14.25">
      <c r="B674" s="1682"/>
    </row>
    <row r="675" spans="2:2" ht="14.25">
      <c r="B675" s="1682"/>
    </row>
    <row r="676" spans="2:2" ht="14.25">
      <c r="B676" s="1682"/>
    </row>
    <row r="677" spans="2:2" ht="14.25">
      <c r="B677" s="1682"/>
    </row>
    <row r="678" spans="2:2" ht="14.25">
      <c r="B678" s="1682"/>
    </row>
    <row r="679" spans="2:2" ht="14.25">
      <c r="B679" s="1682"/>
    </row>
    <row r="680" spans="2:2" ht="14.25">
      <c r="B680" s="1682"/>
    </row>
    <row r="681" spans="2:2" ht="14.25">
      <c r="B681" s="1682"/>
    </row>
    <row r="682" spans="2:2" ht="14.25">
      <c r="B682" s="1682"/>
    </row>
    <row r="683" spans="2:2" ht="14.25">
      <c r="B683" s="1682"/>
    </row>
    <row r="684" spans="2:2" ht="14.25">
      <c r="B684" s="1682"/>
    </row>
    <row r="685" spans="2:2" ht="14.25">
      <c r="B685" s="1682"/>
    </row>
    <row r="686" spans="2:2" ht="14.25">
      <c r="B686" s="1682"/>
    </row>
    <row r="687" spans="2:2" ht="14.25">
      <c r="B687" s="1682"/>
    </row>
    <row r="688" spans="2:2" ht="14.25">
      <c r="B688" s="1682"/>
    </row>
    <row r="689" spans="2:2" ht="14.25">
      <c r="B689" s="1682"/>
    </row>
    <row r="690" spans="2:2" ht="14.25">
      <c r="B690" s="1682"/>
    </row>
    <row r="691" spans="2:2" ht="14.25">
      <c r="B691" s="1682"/>
    </row>
    <row r="692" spans="2:2" ht="14.25">
      <c r="B692" s="1682"/>
    </row>
    <row r="693" spans="2:2" ht="14.25">
      <c r="B693" s="1682"/>
    </row>
    <row r="694" spans="2:2" ht="14.25">
      <c r="B694" s="1682"/>
    </row>
    <row r="695" spans="2:2" ht="14.25">
      <c r="B695" s="1682"/>
    </row>
    <row r="696" spans="2:2" ht="14.25">
      <c r="B696" s="1682"/>
    </row>
    <row r="697" spans="2:2" ht="14.25">
      <c r="B697" s="1682"/>
    </row>
    <row r="698" spans="2:2" ht="14.25">
      <c r="B698" s="1682"/>
    </row>
    <row r="699" spans="2:2" ht="14.25">
      <c r="B699" s="1682"/>
    </row>
    <row r="700" spans="2:2" ht="14.25">
      <c r="B700" s="1682"/>
    </row>
    <row r="701" spans="2:2" ht="14.25">
      <c r="B701" s="1682"/>
    </row>
    <row r="702" spans="2:2" ht="14.25">
      <c r="B702" s="1682"/>
    </row>
    <row r="703" spans="2:2" ht="14.25">
      <c r="B703" s="1682"/>
    </row>
    <row r="704" spans="2:2" ht="14.25">
      <c r="B704" s="1682"/>
    </row>
    <row r="705" spans="2:2" ht="14.25">
      <c r="B705" s="1682"/>
    </row>
    <row r="706" spans="2:2" ht="14.25">
      <c r="B706" s="1682"/>
    </row>
    <row r="707" spans="2:2" ht="14.25">
      <c r="B707" s="1682"/>
    </row>
    <row r="708" spans="2:2" ht="14.25">
      <c r="B708" s="1682"/>
    </row>
    <row r="709" spans="2:2" ht="14.25">
      <c r="B709" s="1682"/>
    </row>
    <row r="710" spans="2:2" ht="14.25">
      <c r="B710" s="1682"/>
    </row>
    <row r="711" spans="2:2" ht="14.25">
      <c r="B711" s="1682"/>
    </row>
    <row r="712" spans="2:2" ht="14.25">
      <c r="B712" s="1682"/>
    </row>
    <row r="713" spans="2:2" ht="14.25">
      <c r="B713" s="1682"/>
    </row>
    <row r="714" spans="2:2" ht="14.25">
      <c r="B714" s="1682"/>
    </row>
    <row r="715" spans="2:2" ht="14.25">
      <c r="B715" s="1682"/>
    </row>
    <row r="716" spans="2:2" ht="14.25">
      <c r="B716" s="1682"/>
    </row>
    <row r="717" spans="2:2" ht="14.25">
      <c r="B717" s="1682"/>
    </row>
    <row r="718" spans="2:2" ht="14.25">
      <c r="B718" s="1682"/>
    </row>
    <row r="719" spans="2:2" ht="14.25">
      <c r="B719" s="1682"/>
    </row>
    <row r="720" spans="2:2" ht="14.25">
      <c r="B720" s="1682"/>
    </row>
    <row r="721" spans="2:2" ht="14.25">
      <c r="B721" s="1682"/>
    </row>
    <row r="722" spans="2:2" ht="14.25">
      <c r="B722" s="1682"/>
    </row>
    <row r="723" spans="2:2" ht="14.25">
      <c r="B723" s="1682"/>
    </row>
    <row r="724" spans="2:2" ht="14.25">
      <c r="B724" s="1682"/>
    </row>
    <row r="725" spans="2:2" ht="14.25">
      <c r="B725" s="1682"/>
    </row>
    <row r="726" spans="2:2" ht="14.25">
      <c r="B726" s="1682"/>
    </row>
    <row r="727" spans="2:2" ht="14.25">
      <c r="B727" s="1682"/>
    </row>
    <row r="728" spans="2:2" ht="14.25">
      <c r="B728" s="1682"/>
    </row>
    <row r="729" spans="2:2" ht="14.25">
      <c r="B729" s="1682"/>
    </row>
    <row r="730" spans="2:2" ht="14.25">
      <c r="B730" s="1682"/>
    </row>
    <row r="731" spans="2:2" ht="14.25">
      <c r="B731" s="1682"/>
    </row>
    <row r="732" spans="2:2" ht="14.25">
      <c r="B732" s="1682"/>
    </row>
    <row r="733" spans="2:2" ht="14.25">
      <c r="B733" s="1682"/>
    </row>
    <row r="734" spans="2:2" ht="14.25">
      <c r="B734" s="1682"/>
    </row>
    <row r="735" spans="2:2" ht="14.25">
      <c r="B735" s="1682"/>
    </row>
    <row r="736" spans="2:2" ht="14.25">
      <c r="B736" s="1682"/>
    </row>
    <row r="737" spans="2:2" ht="14.25">
      <c r="B737" s="1682"/>
    </row>
    <row r="738" spans="2:2" ht="14.25">
      <c r="B738" s="1682"/>
    </row>
    <row r="739" spans="2:2" ht="14.25">
      <c r="B739" s="1682"/>
    </row>
    <row r="740" spans="2:2" ht="14.25">
      <c r="B740" s="1682"/>
    </row>
    <row r="741" spans="2:2" ht="14.25">
      <c r="B741" s="1682"/>
    </row>
    <row r="742" spans="2:2" ht="14.25">
      <c r="B742" s="1682"/>
    </row>
    <row r="743" spans="2:2" ht="14.25">
      <c r="B743" s="1682"/>
    </row>
    <row r="744" spans="2:2" ht="14.25">
      <c r="B744" s="1682"/>
    </row>
    <row r="745" spans="2:2" ht="14.25">
      <c r="B745" s="1682"/>
    </row>
    <row r="746" spans="2:2" ht="14.25">
      <c r="B746" s="1682"/>
    </row>
    <row r="747" spans="2:2" ht="14.25">
      <c r="B747" s="1682"/>
    </row>
    <row r="748" spans="2:2" ht="14.25">
      <c r="B748" s="1682"/>
    </row>
    <row r="749" spans="2:2" ht="14.25">
      <c r="B749" s="1682"/>
    </row>
    <row r="750" spans="2:2" ht="14.25">
      <c r="B750" s="1682"/>
    </row>
    <row r="751" spans="2:2" ht="14.25">
      <c r="B751" s="1682"/>
    </row>
    <row r="752" spans="2:2" ht="14.25">
      <c r="B752" s="1682"/>
    </row>
    <row r="753" spans="2:2" ht="14.25">
      <c r="B753" s="1682"/>
    </row>
    <row r="754" spans="2:2" ht="14.25">
      <c r="B754" s="1682"/>
    </row>
    <row r="755" spans="2:2" ht="14.25">
      <c r="B755" s="1682"/>
    </row>
    <row r="756" spans="2:2" ht="14.25">
      <c r="B756" s="1682"/>
    </row>
    <row r="757" spans="2:2" ht="14.25">
      <c r="B757" s="1682"/>
    </row>
    <row r="758" spans="2:2" ht="14.25">
      <c r="B758" s="1682"/>
    </row>
    <row r="759" spans="2:2" ht="14.25">
      <c r="B759" s="1682"/>
    </row>
    <row r="760" spans="2:2" ht="14.25">
      <c r="B760" s="1682"/>
    </row>
    <row r="761" spans="2:2" ht="14.25">
      <c r="B761" s="1682"/>
    </row>
    <row r="762" spans="2:2" ht="14.25">
      <c r="B762" s="1682"/>
    </row>
    <row r="763" spans="2:2" ht="14.25">
      <c r="B763" s="1682"/>
    </row>
    <row r="764" spans="2:2" ht="14.25">
      <c r="B764" s="1682"/>
    </row>
    <row r="765" spans="2:2" ht="14.25">
      <c r="B765" s="1682"/>
    </row>
    <row r="766" spans="2:2" ht="14.25">
      <c r="B766" s="1682"/>
    </row>
    <row r="767" spans="2:2" ht="14.25">
      <c r="B767" s="1682"/>
    </row>
    <row r="768" spans="2:2" ht="14.25">
      <c r="B768" s="1682"/>
    </row>
    <row r="769" spans="2:2" ht="14.25">
      <c r="B769" s="1682"/>
    </row>
    <row r="770" spans="2:2" ht="14.25">
      <c r="B770" s="1682"/>
    </row>
    <row r="771" spans="2:2" ht="14.25">
      <c r="B771" s="1682"/>
    </row>
    <row r="772" spans="2:2" ht="14.25">
      <c r="B772" s="1682"/>
    </row>
    <row r="773" spans="2:2" ht="14.25">
      <c r="B773" s="1682"/>
    </row>
    <row r="774" spans="2:2" ht="14.25">
      <c r="B774" s="1682"/>
    </row>
    <row r="775" spans="2:2" ht="14.25">
      <c r="B775" s="1682"/>
    </row>
    <row r="776" spans="2:2" ht="14.25">
      <c r="B776" s="1682"/>
    </row>
    <row r="777" spans="2:2" ht="14.25">
      <c r="B777" s="1682"/>
    </row>
    <row r="778" spans="2:2" ht="14.25">
      <c r="B778" s="1682"/>
    </row>
    <row r="779" spans="2:2" ht="14.25">
      <c r="B779" s="1682"/>
    </row>
    <row r="780" spans="2:2" ht="14.25">
      <c r="B780" s="1682"/>
    </row>
    <row r="781" spans="2:2" ht="14.25">
      <c r="B781" s="1682"/>
    </row>
    <row r="782" spans="2:2" ht="14.25">
      <c r="B782" s="1682"/>
    </row>
    <row r="783" spans="2:2" ht="14.25">
      <c r="B783" s="1682"/>
    </row>
    <row r="784" spans="2:2" ht="14.25">
      <c r="B784" s="1682"/>
    </row>
    <row r="785" spans="2:2" ht="14.25">
      <c r="B785" s="1682"/>
    </row>
    <row r="786" spans="2:2" ht="14.25">
      <c r="B786" s="1682"/>
    </row>
    <row r="787" spans="2:2" ht="14.25">
      <c r="B787" s="1682"/>
    </row>
    <row r="788" spans="2:2" ht="14.25">
      <c r="B788" s="1682"/>
    </row>
    <row r="789" spans="2:2" ht="14.25">
      <c r="B789" s="1682"/>
    </row>
    <row r="790" spans="2:2" ht="14.25">
      <c r="B790" s="1682"/>
    </row>
    <row r="791" spans="2:2" ht="14.25">
      <c r="B791" s="1682"/>
    </row>
    <row r="792" spans="2:2" ht="14.25">
      <c r="B792" s="1682"/>
    </row>
    <row r="793" spans="2:2" ht="14.25">
      <c r="B793" s="1682"/>
    </row>
    <row r="794" spans="2:2" ht="14.25">
      <c r="B794" s="1682"/>
    </row>
    <row r="795" spans="2:2" ht="14.25">
      <c r="B795" s="1682"/>
    </row>
    <row r="796" spans="2:2" ht="14.25">
      <c r="B796" s="1682"/>
    </row>
    <row r="797" spans="2:2" ht="14.25">
      <c r="B797" s="1682"/>
    </row>
    <row r="798" spans="2:2" ht="14.25">
      <c r="B798" s="1682"/>
    </row>
    <row r="799" spans="2:2" ht="14.25">
      <c r="B799" s="1682"/>
    </row>
    <row r="800" spans="2:2" ht="14.25">
      <c r="B800" s="1682"/>
    </row>
    <row r="801" spans="2:2" ht="14.25">
      <c r="B801" s="1682"/>
    </row>
    <row r="802" spans="2:2" ht="14.25">
      <c r="B802" s="1682"/>
    </row>
    <row r="803" spans="2:2" ht="14.25">
      <c r="B803" s="1682"/>
    </row>
    <row r="804" spans="2:2" ht="14.25">
      <c r="B804" s="1682"/>
    </row>
    <row r="805" spans="2:2" ht="14.25">
      <c r="B805" s="1682"/>
    </row>
    <row r="806" spans="2:2" ht="14.25">
      <c r="B806" s="1682"/>
    </row>
    <row r="807" spans="2:2" ht="14.25">
      <c r="B807" s="1682"/>
    </row>
    <row r="808" spans="2:2" ht="14.25">
      <c r="B808" s="1682"/>
    </row>
    <row r="809" spans="2:2" ht="14.25">
      <c r="B809" s="1682"/>
    </row>
    <row r="810" spans="2:2" ht="14.25">
      <c r="B810" s="1682"/>
    </row>
    <row r="811" spans="2:2" ht="14.25">
      <c r="B811" s="1682"/>
    </row>
    <row r="812" spans="2:2" ht="14.25">
      <c r="B812" s="1682"/>
    </row>
    <row r="813" spans="2:2" ht="14.25">
      <c r="B813" s="1682"/>
    </row>
    <row r="814" spans="2:2" ht="14.25">
      <c r="B814" s="1682"/>
    </row>
    <row r="815" spans="2:2" ht="14.25">
      <c r="B815" s="1682"/>
    </row>
    <row r="816" spans="2:2" ht="14.25">
      <c r="B816" s="1682"/>
    </row>
    <row r="817" spans="2:2" ht="14.25">
      <c r="B817" s="1682"/>
    </row>
    <row r="818" spans="2:2" ht="14.25">
      <c r="B818" s="1682"/>
    </row>
    <row r="819" spans="2:2" ht="14.25">
      <c r="B819" s="1682"/>
    </row>
    <row r="820" spans="2:2" ht="14.25">
      <c r="B820" s="1682"/>
    </row>
    <row r="821" spans="2:2" ht="14.25">
      <c r="B821" s="1682"/>
    </row>
    <row r="822" spans="2:2" ht="14.25">
      <c r="B822" s="1682"/>
    </row>
    <row r="823" spans="2:2" ht="14.25">
      <c r="B823" s="1682"/>
    </row>
    <row r="824" spans="2:2" ht="14.25">
      <c r="B824" s="1682"/>
    </row>
    <row r="825" spans="2:2" ht="14.25">
      <c r="B825" s="1682"/>
    </row>
    <row r="826" spans="2:2" ht="14.25">
      <c r="B826" s="1682"/>
    </row>
    <row r="827" spans="2:2" ht="14.25">
      <c r="B827" s="1682"/>
    </row>
    <row r="828" spans="2:2" ht="14.25">
      <c r="B828" s="1682"/>
    </row>
    <row r="829" spans="2:2" ht="14.25">
      <c r="B829" s="1682"/>
    </row>
    <row r="830" spans="2:2" ht="14.25">
      <c r="B830" s="1682"/>
    </row>
    <row r="831" spans="2:2" ht="14.25">
      <c r="B831" s="1682"/>
    </row>
    <row r="832" spans="2:2" ht="14.25">
      <c r="B832" s="1682"/>
    </row>
    <row r="833" spans="2:2" ht="14.25">
      <c r="B833" s="1682"/>
    </row>
    <row r="834" spans="2:2" ht="14.25">
      <c r="B834" s="1682"/>
    </row>
    <row r="835" spans="2:2" ht="14.25">
      <c r="B835" s="1682"/>
    </row>
    <row r="836" spans="2:2" ht="14.25">
      <c r="B836" s="1682"/>
    </row>
    <row r="837" spans="2:2" ht="14.25">
      <c r="B837" s="1682"/>
    </row>
    <row r="838" spans="2:2" ht="14.25">
      <c r="B838" s="1682"/>
    </row>
    <row r="839" spans="2:2" ht="14.25">
      <c r="B839" s="1682"/>
    </row>
    <row r="840" spans="2:2" ht="14.25">
      <c r="B840" s="1682"/>
    </row>
    <row r="841" spans="2:2" ht="14.25">
      <c r="B841" s="1682"/>
    </row>
    <row r="842" spans="2:2" ht="14.25">
      <c r="B842" s="1682"/>
    </row>
    <row r="843" spans="2:2" ht="14.25">
      <c r="B843" s="1682"/>
    </row>
    <row r="844" spans="2:2" ht="14.25">
      <c r="B844" s="1682"/>
    </row>
    <row r="845" spans="2:2" ht="14.25">
      <c r="B845" s="1682"/>
    </row>
    <row r="846" spans="2:2" ht="14.25">
      <c r="B846" s="1682"/>
    </row>
    <row r="847" spans="2:2" ht="14.25">
      <c r="B847" s="1682"/>
    </row>
    <row r="848" spans="2:2" ht="14.25">
      <c r="B848" s="1682"/>
    </row>
    <row r="849" spans="2:2" ht="14.25">
      <c r="B849" s="1682"/>
    </row>
    <row r="850" spans="2:2" ht="14.25">
      <c r="B850" s="1682"/>
    </row>
    <row r="851" spans="2:2" ht="14.25">
      <c r="B851" s="1682"/>
    </row>
    <row r="852" spans="2:2" ht="14.25">
      <c r="B852" s="1682"/>
    </row>
    <row r="853" spans="2:2" ht="14.25">
      <c r="B853" s="1682"/>
    </row>
    <row r="854" spans="2:2" ht="14.25">
      <c r="B854" s="1682"/>
    </row>
    <row r="855" spans="2:2" ht="14.25">
      <c r="B855" s="1682"/>
    </row>
    <row r="856" spans="2:2" ht="14.25">
      <c r="B856" s="1682"/>
    </row>
    <row r="857" spans="2:2" ht="14.25">
      <c r="B857" s="1682"/>
    </row>
    <row r="858" spans="2:2" ht="14.25">
      <c r="B858" s="1682"/>
    </row>
    <row r="859" spans="2:2" ht="14.25">
      <c r="B859" s="1682"/>
    </row>
    <row r="860" spans="2:2" ht="14.25">
      <c r="B860" s="1682"/>
    </row>
    <row r="861" spans="2:2" ht="14.25">
      <c r="B861" s="1682"/>
    </row>
    <row r="862" spans="2:2" ht="14.25">
      <c r="B862" s="1682"/>
    </row>
    <row r="863" spans="2:2" ht="14.25">
      <c r="B863" s="1682"/>
    </row>
    <row r="864" spans="2:2" ht="14.25">
      <c r="B864" s="1682"/>
    </row>
    <row r="865" spans="2:2" ht="14.25">
      <c r="B865" s="1682"/>
    </row>
    <row r="866" spans="2:2" ht="14.25">
      <c r="B866" s="1682"/>
    </row>
    <row r="867" spans="2:2" ht="14.25">
      <c r="B867" s="1682"/>
    </row>
    <row r="868" spans="2:2" ht="14.25">
      <c r="B868" s="1682"/>
    </row>
    <row r="869" spans="2:2" ht="14.25">
      <c r="B869" s="1682"/>
    </row>
    <row r="870" spans="2:2" ht="14.25">
      <c r="B870" s="1682"/>
    </row>
    <row r="871" spans="2:2" ht="14.25">
      <c r="B871" s="1682"/>
    </row>
    <row r="872" spans="2:2" ht="14.25">
      <c r="B872" s="1682"/>
    </row>
    <row r="873" spans="2:2" ht="14.25">
      <c r="B873" s="1682"/>
    </row>
    <row r="874" spans="2:2" ht="14.25">
      <c r="B874" s="1682"/>
    </row>
    <row r="875" spans="2:2" ht="14.25">
      <c r="B875" s="1682"/>
    </row>
    <row r="876" spans="2:2" ht="14.25">
      <c r="B876" s="1682"/>
    </row>
    <row r="877" spans="2:2" ht="14.25">
      <c r="B877" s="1682"/>
    </row>
    <row r="878" spans="2:2" ht="14.25">
      <c r="B878" s="1682"/>
    </row>
    <row r="879" spans="2:2" ht="14.25">
      <c r="B879" s="1682"/>
    </row>
    <row r="880" spans="2:2" ht="14.25">
      <c r="B880" s="1682"/>
    </row>
    <row r="881" spans="2:2" ht="14.25">
      <c r="B881" s="1682"/>
    </row>
    <row r="882" spans="2:2" ht="14.25">
      <c r="B882" s="1682"/>
    </row>
    <row r="883" spans="2:2" ht="14.25">
      <c r="B883" s="1682"/>
    </row>
    <row r="884" spans="2:2" ht="14.25">
      <c r="B884" s="1682"/>
    </row>
    <row r="885" spans="2:2" ht="14.25">
      <c r="B885" s="1682"/>
    </row>
    <row r="886" spans="2:2" ht="14.25">
      <c r="B886" s="1682"/>
    </row>
    <row r="887" spans="2:2" ht="14.25">
      <c r="B887" s="1682"/>
    </row>
    <row r="888" spans="2:2" ht="14.25">
      <c r="B888" s="1682"/>
    </row>
    <row r="889" spans="2:2" ht="14.25">
      <c r="B889" s="1682"/>
    </row>
    <row r="890" spans="2:2" ht="14.25">
      <c r="B890" s="1682"/>
    </row>
    <row r="891" spans="2:2" ht="14.25">
      <c r="B891" s="1682"/>
    </row>
    <row r="892" spans="2:2" ht="14.25">
      <c r="B892" s="1682"/>
    </row>
    <row r="893" spans="2:2" ht="14.25">
      <c r="B893" s="1682"/>
    </row>
    <row r="894" spans="2:2" ht="14.25">
      <c r="B894" s="1682"/>
    </row>
    <row r="895" spans="2:2" ht="14.25">
      <c r="B895" s="1682"/>
    </row>
    <row r="896" spans="2:2" ht="14.25">
      <c r="B896" s="1682"/>
    </row>
    <row r="897" spans="2:2" ht="14.25">
      <c r="B897" s="1682"/>
    </row>
    <row r="898" spans="2:2" ht="14.25">
      <c r="B898" s="1682"/>
    </row>
    <row r="899" spans="2:2" ht="14.25">
      <c r="B899" s="1682"/>
    </row>
    <row r="900" spans="2:2" ht="14.25">
      <c r="B900" s="1682"/>
    </row>
    <row r="901" spans="2:2" ht="14.25">
      <c r="B901" s="1682"/>
    </row>
    <row r="902" spans="2:2" ht="14.25">
      <c r="B902" s="1682"/>
    </row>
    <row r="903" spans="2:2" ht="14.25">
      <c r="B903" s="1682"/>
    </row>
    <row r="904" spans="2:2" ht="14.25">
      <c r="B904" s="1682"/>
    </row>
    <row r="905" spans="2:2" ht="14.25">
      <c r="B905" s="1682"/>
    </row>
    <row r="906" spans="2:2" ht="14.25">
      <c r="B906" s="1682"/>
    </row>
    <row r="907" spans="2:2" ht="14.25">
      <c r="B907" s="1682"/>
    </row>
    <row r="908" spans="2:2" ht="14.25">
      <c r="B908" s="1682"/>
    </row>
    <row r="909" spans="2:2" ht="14.25">
      <c r="B909" s="1682"/>
    </row>
    <row r="910" spans="2:2" ht="14.25">
      <c r="B910" s="1682"/>
    </row>
    <row r="911" spans="2:2" ht="14.25">
      <c r="B911" s="1682"/>
    </row>
    <row r="912" spans="2:2" ht="14.25">
      <c r="B912" s="1682"/>
    </row>
    <row r="913" spans="2:2" ht="14.25">
      <c r="B913" s="1682"/>
    </row>
    <row r="914" spans="2:2" ht="14.25">
      <c r="B914" s="1682"/>
    </row>
    <row r="915" spans="2:2" ht="14.25">
      <c r="B915" s="1682"/>
    </row>
    <row r="916" spans="2:2" ht="14.25">
      <c r="B916" s="1682"/>
    </row>
    <row r="917" spans="2:2" ht="14.25">
      <c r="B917" s="1682"/>
    </row>
    <row r="918" spans="2:2" ht="14.25">
      <c r="B918" s="1682"/>
    </row>
    <row r="919" spans="2:2" ht="14.25">
      <c r="B919" s="1682"/>
    </row>
    <row r="920" spans="2:2" ht="14.25">
      <c r="B920" s="1682"/>
    </row>
    <row r="921" spans="2:2" ht="14.25">
      <c r="B921" s="1682"/>
    </row>
    <row r="922" spans="2:2" ht="14.25">
      <c r="B922" s="1682"/>
    </row>
    <row r="923" spans="2:2" ht="14.25">
      <c r="B923" s="1682"/>
    </row>
    <row r="924" spans="2:2" ht="14.25">
      <c r="B924" s="1682"/>
    </row>
    <row r="925" spans="2:2" ht="14.25">
      <c r="B925" s="1682"/>
    </row>
    <row r="926" spans="2:2" ht="14.25">
      <c r="B926" s="1682"/>
    </row>
    <row r="927" spans="2:2" ht="14.25">
      <c r="B927" s="1682"/>
    </row>
    <row r="928" spans="2:2" ht="14.25">
      <c r="B928" s="1682"/>
    </row>
    <row r="929" spans="2:2" ht="14.25">
      <c r="B929" s="1682"/>
    </row>
    <row r="930" spans="2:2" ht="14.25">
      <c r="B930" s="1682"/>
    </row>
    <row r="931" spans="2:2" ht="14.25">
      <c r="B931" s="1682"/>
    </row>
    <row r="932" spans="2:2" ht="14.25">
      <c r="B932" s="1682"/>
    </row>
    <row r="933" spans="2:2" ht="14.25">
      <c r="B933" s="1682"/>
    </row>
    <row r="934" spans="2:2" ht="14.25">
      <c r="B934" s="1682"/>
    </row>
    <row r="935" spans="2:2" ht="14.25">
      <c r="B935" s="1682"/>
    </row>
    <row r="936" spans="2:2" ht="14.25">
      <c r="B936" s="1682"/>
    </row>
    <row r="937" spans="2:2" ht="14.25">
      <c r="B937" s="1682"/>
    </row>
    <row r="938" spans="2:2" ht="14.25">
      <c r="B938" s="1682"/>
    </row>
    <row r="939" spans="2:2" ht="14.25">
      <c r="B939" s="1682"/>
    </row>
    <row r="940" spans="2:2" ht="14.25">
      <c r="B940" s="1682"/>
    </row>
    <row r="941" spans="2:2" ht="14.25">
      <c r="B941" s="1682"/>
    </row>
    <row r="942" spans="2:2" ht="14.25">
      <c r="B942" s="1682"/>
    </row>
    <row r="943" spans="2:2" ht="14.25">
      <c r="B943" s="1682"/>
    </row>
    <row r="944" spans="2:2" ht="14.25">
      <c r="B944" s="1682"/>
    </row>
    <row r="945" spans="2:2" ht="14.25">
      <c r="B945" s="1682"/>
    </row>
    <row r="946" spans="2:2" ht="14.25">
      <c r="B946" s="1682"/>
    </row>
    <row r="947" spans="2:2" ht="14.25">
      <c r="B947" s="1682"/>
    </row>
    <row r="948" spans="2:2" ht="14.25">
      <c r="B948" s="1682"/>
    </row>
    <row r="949" spans="2:2" ht="14.25">
      <c r="B949" s="1682"/>
    </row>
    <row r="950" spans="2:2" ht="14.25">
      <c r="B950" s="1682"/>
    </row>
    <row r="951" spans="2:2" ht="14.25">
      <c r="B951" s="1682"/>
    </row>
    <row r="952" spans="2:2" ht="14.25">
      <c r="B952" s="1682"/>
    </row>
    <row r="953" spans="2:2" ht="14.25">
      <c r="B953" s="1682"/>
    </row>
    <row r="954" spans="2:2" ht="14.25">
      <c r="B954" s="1682"/>
    </row>
    <row r="955" spans="2:2" ht="14.25">
      <c r="B955" s="1682"/>
    </row>
    <row r="956" spans="2:2" ht="14.25">
      <c r="B956" s="1682"/>
    </row>
    <row r="957" spans="2:2" ht="14.25">
      <c r="B957" s="1682"/>
    </row>
    <row r="958" spans="2:2" ht="14.25">
      <c r="B958" s="1682"/>
    </row>
    <row r="959" spans="2:2" ht="14.25">
      <c r="B959" s="1682"/>
    </row>
    <row r="960" spans="2:2" ht="14.25">
      <c r="B960" s="1682"/>
    </row>
    <row r="961" spans="2:2" ht="14.25">
      <c r="B961" s="1682"/>
    </row>
    <row r="962" spans="2:2" ht="14.25">
      <c r="B962" s="1682"/>
    </row>
    <row r="963" spans="2:2" ht="14.25">
      <c r="B963" s="1682"/>
    </row>
    <row r="964" spans="2:2" ht="14.25">
      <c r="B964" s="1682"/>
    </row>
    <row r="965" spans="2:2" ht="14.25">
      <c r="B965" s="1682"/>
    </row>
    <row r="966" spans="2:2" ht="14.25">
      <c r="B966" s="1682"/>
    </row>
    <row r="967" spans="2:2" ht="14.25">
      <c r="B967" s="1682"/>
    </row>
    <row r="968" spans="2:2" ht="14.25">
      <c r="B968" s="1682"/>
    </row>
    <row r="969" spans="2:2" ht="14.25">
      <c r="B969" s="1682"/>
    </row>
    <row r="970" spans="2:2" ht="14.25">
      <c r="B970" s="1682"/>
    </row>
    <row r="971" spans="2:2" ht="14.25">
      <c r="B971" s="1682"/>
    </row>
    <row r="972" spans="2:2" ht="14.25">
      <c r="B972" s="1682"/>
    </row>
    <row r="973" spans="2:2" ht="14.25">
      <c r="B973" s="1682"/>
    </row>
    <row r="974" spans="2:2" ht="14.25">
      <c r="B974" s="1682"/>
    </row>
    <row r="975" spans="2:2" ht="14.25">
      <c r="B975" s="1682"/>
    </row>
    <row r="976" spans="2:2" ht="14.25">
      <c r="B976" s="1682"/>
    </row>
    <row r="977" spans="2:2" ht="14.25">
      <c r="B977" s="1682"/>
    </row>
    <row r="978" spans="2:2" ht="14.25">
      <c r="B978" s="1682"/>
    </row>
    <row r="979" spans="2:2" ht="14.25">
      <c r="B979" s="1682"/>
    </row>
    <row r="980" spans="2:2" ht="14.25">
      <c r="B980" s="1682"/>
    </row>
    <row r="981" spans="2:2" ht="14.25">
      <c r="B981" s="1682"/>
    </row>
    <row r="982" spans="2:2" ht="14.25">
      <c r="B982" s="1682"/>
    </row>
    <row r="983" spans="2:2" ht="14.25">
      <c r="B983" s="1682"/>
    </row>
    <row r="984" spans="2:2" ht="14.25">
      <c r="B984" s="1682"/>
    </row>
    <row r="985" spans="2:2" ht="14.25">
      <c r="B985" s="1682"/>
    </row>
  </sheetData>
  <sheetProtection algorithmName="SHA-512" hashValue="qxw+vKFv+E7S7TqGZONidC/xG6oAACy6dv15qsd09mS3yQGmbFgizGXtBYNHQoX658NAvznx8BJ57z3y7yXuug==" saltValue="U/gItMZ9pDs0qj7ZdspycA==" spinCount="100000" sheet="1" objects="1" scenarios="1"/>
  <mergeCells count="264">
    <mergeCell ref="O19:P20"/>
    <mergeCell ref="O181:P182"/>
    <mergeCell ref="O186:P189"/>
    <mergeCell ref="O196:P197"/>
    <mergeCell ref="O198:P199"/>
    <mergeCell ref="O94:P95"/>
    <mergeCell ref="O84:P85"/>
    <mergeCell ref="O88:P89"/>
    <mergeCell ref="O72:P73"/>
    <mergeCell ref="O69:P71"/>
    <mergeCell ref="O162:P162"/>
    <mergeCell ref="O163:P163"/>
    <mergeCell ref="O141:P141"/>
    <mergeCell ref="O145:P145"/>
    <mergeCell ref="O148:P148"/>
    <mergeCell ref="O153:P155"/>
    <mergeCell ref="O156:P157"/>
    <mergeCell ref="O142:P144"/>
    <mergeCell ref="O146:P147"/>
    <mergeCell ref="O149:P150"/>
    <mergeCell ref="O192:P192"/>
    <mergeCell ref="O193:P193"/>
    <mergeCell ref="O194:P194"/>
    <mergeCell ref="O195:P195"/>
    <mergeCell ref="O200:P200"/>
    <mergeCell ref="O185:P185"/>
    <mergeCell ref="O190:P190"/>
    <mergeCell ref="O191:P191"/>
    <mergeCell ref="O126:P126"/>
    <mergeCell ref="O127:P127"/>
    <mergeCell ref="O128:P128"/>
    <mergeCell ref="O129:P129"/>
    <mergeCell ref="O130:P130"/>
    <mergeCell ref="O151:P151"/>
    <mergeCell ref="O152:P152"/>
    <mergeCell ref="O131:P131"/>
    <mergeCell ref="O132:P132"/>
    <mergeCell ref="O133:P133"/>
    <mergeCell ref="O134:P134"/>
    <mergeCell ref="O135:P135"/>
    <mergeCell ref="O136:P136"/>
    <mergeCell ref="O137:P137"/>
    <mergeCell ref="O138:P138"/>
    <mergeCell ref="O139:P139"/>
    <mergeCell ref="O183:P183"/>
    <mergeCell ref="O184:P184"/>
    <mergeCell ref="O164:P164"/>
    <mergeCell ref="O165:P165"/>
    <mergeCell ref="E196:N197"/>
    <mergeCell ref="E198:N199"/>
    <mergeCell ref="B158:D183"/>
    <mergeCell ref="E158:N163"/>
    <mergeCell ref="E164:N169"/>
    <mergeCell ref="E170:N175"/>
    <mergeCell ref="E176:N176"/>
    <mergeCell ref="E177:N177"/>
    <mergeCell ref="E178:N178"/>
    <mergeCell ref="B184:D189"/>
    <mergeCell ref="E184:N184"/>
    <mergeCell ref="E185:N185"/>
    <mergeCell ref="E186:N189"/>
    <mergeCell ref="B190:D200"/>
    <mergeCell ref="E190:N192"/>
    <mergeCell ref="E193:N195"/>
    <mergeCell ref="E200:N200"/>
    <mergeCell ref="E183:N183"/>
    <mergeCell ref="B96:D157"/>
    <mergeCell ref="E149:N150"/>
    <mergeCell ref="E151:N151"/>
    <mergeCell ref="E152:N152"/>
    <mergeCell ref="E153:N155"/>
    <mergeCell ref="E181:N182"/>
    <mergeCell ref="E141:N141"/>
    <mergeCell ref="E142:N144"/>
    <mergeCell ref="E145:N145"/>
    <mergeCell ref="E146:N147"/>
    <mergeCell ref="E148:N148"/>
    <mergeCell ref="E125:N130"/>
    <mergeCell ref="E135:N136"/>
    <mergeCell ref="E137:N140"/>
    <mergeCell ref="E156:N157"/>
    <mergeCell ref="E119:N124"/>
    <mergeCell ref="E131:N134"/>
    <mergeCell ref="E97:N102"/>
    <mergeCell ref="E103:N108"/>
    <mergeCell ref="E109:N114"/>
    <mergeCell ref="E21:N22"/>
    <mergeCell ref="E23:N29"/>
    <mergeCell ref="O23:P23"/>
    <mergeCell ref="E30:N31"/>
    <mergeCell ref="E32:N37"/>
    <mergeCell ref="E93:N93"/>
    <mergeCell ref="E94:N95"/>
    <mergeCell ref="E90:N90"/>
    <mergeCell ref="O90:P90"/>
    <mergeCell ref="E91:N91"/>
    <mergeCell ref="O91:P91"/>
    <mergeCell ref="E92:N92"/>
    <mergeCell ref="O92:P92"/>
    <mergeCell ref="O93:P93"/>
    <mergeCell ref="O78:P78"/>
    <mergeCell ref="O79:P79"/>
    <mergeCell ref="E69:N71"/>
    <mergeCell ref="E72:N73"/>
    <mergeCell ref="E74:N74"/>
    <mergeCell ref="O67:P68"/>
    <mergeCell ref="O56:P57"/>
    <mergeCell ref="O21:P22"/>
    <mergeCell ref="E38:N42"/>
    <mergeCell ref="E43:N48"/>
    <mergeCell ref="B12:D22"/>
    <mergeCell ref="B23:D58"/>
    <mergeCell ref="B59:D74"/>
    <mergeCell ref="B75:D85"/>
    <mergeCell ref="B86:D95"/>
    <mergeCell ref="A1:A2"/>
    <mergeCell ref="B1:B2"/>
    <mergeCell ref="E1:E2"/>
    <mergeCell ref="F1:F2"/>
    <mergeCell ref="B6:P8"/>
    <mergeCell ref="E11:M11"/>
    <mergeCell ref="O11:P11"/>
    <mergeCell ref="E12:N13"/>
    <mergeCell ref="O12:P12"/>
    <mergeCell ref="O13:P13"/>
    <mergeCell ref="O14:P14"/>
    <mergeCell ref="O15:P15"/>
    <mergeCell ref="E14:N15"/>
    <mergeCell ref="E16:N17"/>
    <mergeCell ref="O16:P16"/>
    <mergeCell ref="O17:P17"/>
    <mergeCell ref="E18:N18"/>
    <mergeCell ref="O18:P18"/>
    <mergeCell ref="E19:N20"/>
    <mergeCell ref="K1:K2"/>
    <mergeCell ref="L1:L2"/>
    <mergeCell ref="M1:M2"/>
    <mergeCell ref="N1:N2"/>
    <mergeCell ref="O1:O2"/>
    <mergeCell ref="P1:P2"/>
    <mergeCell ref="Q1:R2"/>
    <mergeCell ref="D1:D2"/>
    <mergeCell ref="B11:D11"/>
    <mergeCell ref="G1:G2"/>
    <mergeCell ref="J1:J2"/>
    <mergeCell ref="O105:P105"/>
    <mergeCell ref="O140:P140"/>
    <mergeCell ref="O158:P158"/>
    <mergeCell ref="O159:P159"/>
    <mergeCell ref="O160:P160"/>
    <mergeCell ref="O175:P175"/>
    <mergeCell ref="O176:P176"/>
    <mergeCell ref="E179:N179"/>
    <mergeCell ref="E180:N180"/>
    <mergeCell ref="O177:P177"/>
    <mergeCell ref="O178:P178"/>
    <mergeCell ref="O179:P179"/>
    <mergeCell ref="O180:P180"/>
    <mergeCell ref="O174:P174"/>
    <mergeCell ref="O166:P166"/>
    <mergeCell ref="O167:P167"/>
    <mergeCell ref="O168:P168"/>
    <mergeCell ref="O169:P169"/>
    <mergeCell ref="O170:P170"/>
    <mergeCell ref="O171:P171"/>
    <mergeCell ref="O172:P172"/>
    <mergeCell ref="O173:P173"/>
    <mergeCell ref="O161:P161"/>
    <mergeCell ref="O59:P59"/>
    <mergeCell ref="O97:P97"/>
    <mergeCell ref="O98:P98"/>
    <mergeCell ref="O99:P99"/>
    <mergeCell ref="O100:P100"/>
    <mergeCell ref="O101:P101"/>
    <mergeCell ref="O102:P102"/>
    <mergeCell ref="O119:P119"/>
    <mergeCell ref="O125:P125"/>
    <mergeCell ref="O120:P120"/>
    <mergeCell ref="O121:P121"/>
    <mergeCell ref="O122:P122"/>
    <mergeCell ref="O123:P123"/>
    <mergeCell ref="O124:P124"/>
    <mergeCell ref="O103:P103"/>
    <mergeCell ref="O104:P104"/>
    <mergeCell ref="O107:P107"/>
    <mergeCell ref="O108:P108"/>
    <mergeCell ref="O109:P109"/>
    <mergeCell ref="O110:P110"/>
    <mergeCell ref="O111:P111"/>
    <mergeCell ref="O112:P112"/>
    <mergeCell ref="O113:P113"/>
    <mergeCell ref="O114:P114"/>
    <mergeCell ref="O65:P65"/>
    <mergeCell ref="O106:P106"/>
    <mergeCell ref="E115:N118"/>
    <mergeCell ref="O115:P115"/>
    <mergeCell ref="O116:P116"/>
    <mergeCell ref="O117:P117"/>
    <mergeCell ref="O118:P118"/>
    <mergeCell ref="O52:P52"/>
    <mergeCell ref="O53:P53"/>
    <mergeCell ref="O58:P58"/>
    <mergeCell ref="O66:P66"/>
    <mergeCell ref="O76:P76"/>
    <mergeCell ref="O77:P77"/>
    <mergeCell ref="E80:N81"/>
    <mergeCell ref="O80:P80"/>
    <mergeCell ref="O81:P81"/>
    <mergeCell ref="E49:N53"/>
    <mergeCell ref="E54:N55"/>
    <mergeCell ref="O54:P54"/>
    <mergeCell ref="O55:P55"/>
    <mergeCell ref="E56:N56"/>
    <mergeCell ref="E57:N57"/>
    <mergeCell ref="E58:N58"/>
    <mergeCell ref="E59:N64"/>
    <mergeCell ref="O42:P42"/>
    <mergeCell ref="O43:P43"/>
    <mergeCell ref="O44:P44"/>
    <mergeCell ref="O45:P45"/>
    <mergeCell ref="O46:P46"/>
    <mergeCell ref="E67:N68"/>
    <mergeCell ref="O87:P87"/>
    <mergeCell ref="E88:N89"/>
    <mergeCell ref="E96:N96"/>
    <mergeCell ref="E82:N83"/>
    <mergeCell ref="E84:N85"/>
    <mergeCell ref="E86:N87"/>
    <mergeCell ref="O86:P86"/>
    <mergeCell ref="O74:P74"/>
    <mergeCell ref="E75:N79"/>
    <mergeCell ref="O75:P75"/>
    <mergeCell ref="O60:P60"/>
    <mergeCell ref="O61:P61"/>
    <mergeCell ref="O64:P64"/>
    <mergeCell ref="O62:P62"/>
    <mergeCell ref="O63:P63"/>
    <mergeCell ref="O82:P82"/>
    <mergeCell ref="O83:P83"/>
    <mergeCell ref="O96:P96"/>
    <mergeCell ref="O47:P47"/>
    <mergeCell ref="O48:P48"/>
    <mergeCell ref="O50:P50"/>
    <mergeCell ref="O51:P51"/>
    <mergeCell ref="O49:P49"/>
    <mergeCell ref="E65:N66"/>
    <mergeCell ref="O24:P24"/>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O41:P41"/>
  </mergeCells>
  <hyperlinks>
    <hyperlink ref="O96:P96" location="'Riscos e Oportunidades Climatic'!B3" display="Riscos e Oportunidades Climáticos" xr:uid="{51669C0A-A198-47A4-972F-1A2524F6AF63}"/>
    <hyperlink ref="B9:D9" r:id="rId1" display="Acesse a versão PDF do Relato Integrado." xr:uid="{D30D81E3-C535-4F75-AA3D-A7768C4B56AD}"/>
    <hyperlink ref="O97" location="'Grupo CSN'!B577" display="Grupo CSN" xr:uid="{F6DF3D4D-6F4E-432C-BB26-C96ACEB38871}"/>
    <hyperlink ref="O98" location="Siderurgia!B517" display="Siderurgia" xr:uid="{BB24EE37-C1DE-4207-9198-F0BEFC852EAA}"/>
    <hyperlink ref="O99" location="Mineração!B679" display="Mineração" xr:uid="{5ECD840D-EFE9-41A0-87ED-E906276C1D38}"/>
    <hyperlink ref="O100" location="Cimentos!B357" display="Cimentos" xr:uid="{3A706E69-4C7B-4737-83C2-39F04CDEAF58}"/>
    <hyperlink ref="O101" location="Logística!B310" display="Logística" xr:uid="{847E9876-7A3B-4A61-AB56-A01487517ABC}"/>
    <hyperlink ref="O102" location="Energia!B284" display="Energia" xr:uid="{785ACBC9-8E7B-49C8-84D2-C25ABFF8195E}"/>
    <hyperlink ref="O103" location="'Grupo CSN'!B578" display="Grupo CSN" xr:uid="{43FFA381-D33D-4E32-9EEF-D44B63FF8A83}"/>
    <hyperlink ref="O104" location="Siderurgia!B518" display="Siderurgia" xr:uid="{68E04F76-5CA1-44C8-84F6-76E5538CE63D}"/>
    <hyperlink ref="O105" location="Mineração!B680" display="Mineração" xr:uid="{C2698F79-B16B-45FE-8BE7-BB67E8C26B83}"/>
    <hyperlink ref="O106" location="Cimentos!B358" display="Cimentos" xr:uid="{DF1B5327-224A-419B-A76F-70981E6670E5}"/>
    <hyperlink ref="O107" location="Logística!B311" display="Logística" xr:uid="{604C78DE-FFC2-46E6-8EAE-AFA3FE466026}"/>
    <hyperlink ref="O108" location="Energia!B285" display="Energia" xr:uid="{EECB0CDC-B1A1-4A4B-9CE1-42B9BA53D7BA}"/>
    <hyperlink ref="O109" location="'Grupo CSN'!B579" display="Grupo CSN" xr:uid="{3917FE09-30CC-48CE-87C0-382B6EC99EB1}"/>
    <hyperlink ref="O110" location="Siderurgia!B519" display="Siderurgia" xr:uid="{6FAAEA2C-7353-4561-916B-4796D87E9705}"/>
    <hyperlink ref="O111" location="Mineração!B681" display="Mineração" xr:uid="{CFBD8781-EC38-4027-AEA3-1B23F48F778B}"/>
    <hyperlink ref="O112" location="Cimentos!B359" display="Cimentos" xr:uid="{9C08CC67-658B-41C2-92A8-2945CC55BF40}"/>
    <hyperlink ref="O113" location="Logística!B312" display="Logística" xr:uid="{76D207A7-6415-49B5-AE4E-077C0115DE5F}"/>
    <hyperlink ref="O114" location="Energia!B286" display="Energia" xr:uid="{E2517B20-CFC6-4EC6-AA39-007EE8C6E702}"/>
    <hyperlink ref="O115" location="'Grupo CSN'!B596" display="Grupo CSN" xr:uid="{3F042A24-9132-45E4-A89F-E4AE084F3B4A}"/>
    <hyperlink ref="O116" location="Siderurgia!B550" display="Siderurgia" xr:uid="{AB6964EC-7982-41B1-B540-EAF4341F8B61}"/>
    <hyperlink ref="O117" location="Mineração!B724" display="Mineração" xr:uid="{C1AE47D2-E6CE-46FA-A44E-8088D0835AAD}"/>
    <hyperlink ref="O118" location="Cimentos!B373" display="Cimentos" xr:uid="{20305715-A9E8-4F15-ADA6-A7E43F8BB9B2}"/>
    <hyperlink ref="O119" location="'Grupo CSN'!B523" display="Grupo CSN" xr:uid="{6ED6C156-4A05-4A0E-9059-974CCD0C6FAB}"/>
    <hyperlink ref="O120" location="Siderurgia!B469" display="Siderurgia" xr:uid="{FF9663C5-9533-48CB-80DF-EF2245FD358A}"/>
    <hyperlink ref="O121" location="Mineração!B639" display="Mineração" xr:uid="{2DAEC76B-F83E-4401-B5CB-49559C9ECCCD}"/>
    <hyperlink ref="O122" location="Cimentos!B312" display="Cimentos" xr:uid="{E8F50AC7-ED9D-4DBC-BFED-23EFEAC29B09}"/>
    <hyperlink ref="O123" location="Logística!B283" display="Logística" xr:uid="{CD1E36AE-C727-487E-8A84-31777C8A1490}"/>
    <hyperlink ref="O124" location="Energia!B255" display="Energia" xr:uid="{5A0E64CA-35A3-4C37-B17D-2262757DE69A}"/>
    <hyperlink ref="O125" location="'Grupo CSN'!B559" display="Grupo CSN" xr:uid="{CEE6D308-6BDD-43AE-9AC7-17998DAF9384}"/>
    <hyperlink ref="O126" location="Siderurgia!B499" display="Siderurgia" xr:uid="{4D5D9A3B-B75A-4706-8F4F-D713A4CD1A25}"/>
    <hyperlink ref="O127" location="Mineração!B660" display="Mineração" xr:uid="{7C84627F-697B-4B11-90D2-11F256B217C9}"/>
    <hyperlink ref="O128" location="Cimentos!B340" display="Cimentos" xr:uid="{E50891E8-79FC-4F50-ACB1-A3AFFA3610AD}"/>
    <hyperlink ref="O129" location="Logística!B302" display="Logística" xr:uid="{9EA870C9-42C9-4BA0-B92F-BCB03E4F4A29}"/>
    <hyperlink ref="O130" location="Energia!B276" display="Energia" xr:uid="{78EFFDDD-DF4C-49D4-B991-C57AF08CBE54}"/>
    <hyperlink ref="O131" location="'Grupo CSN'!B566" display="Grupo CSN" xr:uid="{E497599F-B694-4291-A038-9FE621B9FE08}"/>
    <hyperlink ref="O132" location="Siderurgia!B507" display="Siderurgia" xr:uid="{AB5E5558-4EDB-4F93-8448-A2872C344058}"/>
    <hyperlink ref="O133" location="Mineração!B669" display="Mineração" xr:uid="{CC240A3A-3D2D-4D0F-9B2E-D15ECCFF62B0}"/>
    <hyperlink ref="O134" location="Cimentos!B348" display="Cimentos" xr:uid="{B29786FF-7958-44DD-8D0C-E6C59563AEFE}"/>
    <hyperlink ref="O135" location="'Grupo CSN'!B606" display="Grupo CSN" xr:uid="{ECA7ED15-A743-4694-9B63-BCB04FC29A60}"/>
    <hyperlink ref="O136" location="Mineração!B735" display="Mineração" xr:uid="{BB4C4CE2-AFCD-4C14-966F-917C0D383611}"/>
    <hyperlink ref="O137" location="'Grupo CSN'!B614" display="Grupo CSN" xr:uid="{C129D2D6-3C7E-4E91-A1AC-041908F3E1FD}"/>
    <hyperlink ref="O138" location="Siderurgia!B607" display="Siderurgia" xr:uid="{547F6A80-D7C1-4A2D-BD19-B8540DF1A5C7}"/>
    <hyperlink ref="O139" location="Mineração!B744" display="Mineração" xr:uid="{8E5EC6ED-12B3-4930-AA17-B9C438A8A55D}"/>
    <hyperlink ref="O140" location="Cimentos!B428" display="Cimentos" xr:uid="{29BF2F5E-5F2E-4286-A182-B9D72E7BCB69}"/>
    <hyperlink ref="O141" location="Siderurgia!B564" display="Siderurgia" xr:uid="{960685ED-BA2C-46A1-BF00-E1380063FBAB}"/>
    <hyperlink ref="O142" location="Siderurgia!B608" display="Siderurgia" xr:uid="{146D376A-502A-4A09-A639-8530EFCB9D8E}"/>
    <hyperlink ref="O145" location="Siderurgia!B579" display="Siderurgia" xr:uid="{23470CC4-E102-4C53-8840-947620393A8E}"/>
    <hyperlink ref="O146" location="Siderurgia!B591" display="Siderurgia" xr:uid="{5D38BEEB-1A69-492C-BD18-0FF2A9BFF565}"/>
    <hyperlink ref="O148" location="Mineração!B764" display="Mineração" xr:uid="{3449EB9C-34D3-43DF-8F0D-C29939C918A1}"/>
    <hyperlink ref="O149" location="Mineração!B745" display="Mineração" xr:uid="{C88B9975-9276-4611-9E37-0080F6E7E5B2}"/>
    <hyperlink ref="O151" location="Mineração!B778" display="Mineração" xr:uid="{DA66488B-43A1-4A6E-902C-8B5B75910E1B}"/>
    <hyperlink ref="O152" location="Cimentos!B386" display="Cimentos" xr:uid="{87151E9C-ED38-4EA2-93B6-2071ED032B15}"/>
    <hyperlink ref="O153" location="Cimentos!B429" display="Cimentos" xr:uid="{1A93C792-36DF-499A-A738-0398583BEED2}"/>
    <hyperlink ref="O156" location="Cimentos!B403" display="Cimentos" xr:uid="{6F75C011-FA0C-4DB4-895E-F11BFA363B3B}"/>
    <hyperlink ref="O158" location="'Grupo CSN'!B653" display="Grupo CSN" xr:uid="{340B4F96-0836-4881-ADA9-B591A6695CB3}"/>
    <hyperlink ref="O159" location="Siderurgia!B621" display="Siderurgia" xr:uid="{2B504EA4-C194-4345-8B70-261630FAC522}"/>
    <hyperlink ref="O160" location="Mineração!B795" display="Mineração" xr:uid="{592AE5B6-6B86-437D-AB8C-A56ABE61A0A2}"/>
    <hyperlink ref="O161" location="Cimentos!B443" display="Cimentos" xr:uid="{245C89C2-B404-4ECF-B93B-E11E8D5F3489}"/>
    <hyperlink ref="O162" location="Logística!B331" display="Logística" xr:uid="{CF5B0C71-5CD0-4175-A5F3-B81DA67423C9}"/>
    <hyperlink ref="O163" location="Energia!B304" display="Energia" xr:uid="{614A4702-27B9-460F-BC6F-F3B9A6889F66}"/>
    <hyperlink ref="O164" location="'Grupo CSN'!B686" display="Grupo CSN" xr:uid="{8C413FD1-A7E5-473B-9CFA-244C5D634821}"/>
    <hyperlink ref="O165" location="Siderurgia!B649" display="Siderurgia" xr:uid="{60D83040-04E0-4C1E-89E2-61120A0D2891}"/>
    <hyperlink ref="O166" location="Mineração!B813" display="Mineração" xr:uid="{B7C82327-63D8-4989-A7F1-D6AD63DDBD11}"/>
    <hyperlink ref="O167" location="Cimentos!B466" display="Cimentos" xr:uid="{203FBBE3-2044-4C19-ABF9-B7636B0EFE04}"/>
    <hyperlink ref="O168" location="Logística!B352" display="Logística" xr:uid="{6B9944E1-D324-40B5-B267-52976BDFF2CE}"/>
    <hyperlink ref="O169" location="Energia!B323" display="Energia" xr:uid="{7DA11456-DE2A-4FAA-ACCB-AE91BA0ACA3F}"/>
    <hyperlink ref="O170" location="'Grupo CSN'!B711" display="Grupo CSN" xr:uid="{33530EC0-DD0A-4B3C-9471-DDCEE9D1A366}"/>
    <hyperlink ref="O171" location="Siderurgia!B670" display="Siderurgia" xr:uid="{AEF98100-AA39-422E-8F09-EE655840E905}"/>
    <hyperlink ref="O172" location="Mineração!B829" display="Mineração" xr:uid="{2DBDAA6A-4C1F-46A6-BFD8-A39ABF3EABD7}"/>
    <hyperlink ref="O173" location="Cimentos!B486" display="Cimentos" xr:uid="{7C651BBF-BB7A-40F4-A33D-A7D3327867E7}"/>
    <hyperlink ref="O174" location="Logística!B372" display="Logística" xr:uid="{14C7713C-2B39-4A78-BE75-EECA6B79B3DE}"/>
    <hyperlink ref="O175" location="Energia!B336" display="Energia" xr:uid="{526CB172-842E-42B4-AF24-56342E539A7D}"/>
    <hyperlink ref="O176" location="Siderurgia!B691" display="Siderurgia" xr:uid="{24BD4A1E-4C83-4055-B4E1-51E2D09CAE13}"/>
    <hyperlink ref="O177" location="Mineração!B845" display="Mineração" xr:uid="{31046FFD-BAD2-4C8F-BDB3-CD7E52BA75CE}"/>
    <hyperlink ref="O178" location="Mineração!B846" display="Mineração" xr:uid="{BD4110D2-51F7-4482-BFCC-088363B5C708}"/>
    <hyperlink ref="O179" location="Mineração!B847" display="Mineração" xr:uid="{902028C2-54FA-4C99-A131-21DC036CD4BB}"/>
    <hyperlink ref="O180" location="Mineração!B857" display="Mineração" xr:uid="{5CE7CDD2-534C-423E-AA1B-D3CA04282D45}"/>
    <hyperlink ref="O181" location="Cimentos!B671" display="Cimentos" xr:uid="{C55D0118-441E-44BB-A6A5-46E9C0C90B41}"/>
    <hyperlink ref="O183" location="Cimentos!B507" display="Cimentos" xr:uid="{A2A9F3D2-E6BE-453A-9559-424A93699329}"/>
    <hyperlink ref="O184" location="Mineração!B866" display="Mineração" xr:uid="{4B4A67B1-D4E2-49A0-A53E-ACEEF2795375}"/>
    <hyperlink ref="O185" location="Mineração!B867" display="Mineração" xr:uid="{6C7A01CC-379F-47F7-811D-324F0203036C}"/>
    <hyperlink ref="O186" location="Mineração!B876" display="Mineração" xr:uid="{DA29A4ED-7E66-474C-B371-DF95CD435A23}"/>
    <hyperlink ref="O190" location="Mineração!B900" display="Mineração" xr:uid="{A2B7C331-E2E5-48EE-B3B1-4AFF5501C0FB}"/>
    <hyperlink ref="O191" location="Logística!B396" display="Logística" xr:uid="{2EEC8AC8-5E6E-48E9-8876-7713F2AFF2E4}"/>
    <hyperlink ref="O192" location="Cimentos!B521" display="Cimentos" xr:uid="{B3DC64FB-F1A4-404F-811F-91992DB351EB}"/>
    <hyperlink ref="O193" location="Mineração!B911" display="Mineração" xr:uid="{C64F41F6-71B5-4F48-B183-45CD49CD6CB1}"/>
    <hyperlink ref="O194" location="Logística!B405" display="Logística" xr:uid="{9D18CDED-CEF8-4461-A2AC-92909CC26BD5}"/>
    <hyperlink ref="O195" location="Cimentos!B559" display="Cimentos" xr:uid="{44EA2FA8-8A58-43BB-ACBB-63BF035AA9B6}"/>
    <hyperlink ref="O196" location="Mineração!B922" display="Mineração" xr:uid="{4F66FEEE-191A-42B3-89B9-10F239BBEC4C}"/>
    <hyperlink ref="O198" location="Mineração!B926" display="Mineração" xr:uid="{225D20E3-C309-43F0-891D-935BA3F60304}"/>
    <hyperlink ref="O200" location="Cimentos!B568" display="Cimentos" xr:uid="{1A821709-108E-44C5-97E8-DE6F8286CC11}"/>
    <hyperlink ref="O12" location="'Grupo CSN'!B16" display="Grupo CSN" xr:uid="{A7883A73-C843-4B9C-9DAB-E04157837EE0}"/>
    <hyperlink ref="O13" location="Mineração!B23" display="Mineração" xr:uid="{525FD9A0-9F09-489B-A136-C06065FA8E98}"/>
    <hyperlink ref="O14" location="'Grupo CSN'!B8" display="Grupo CSN" xr:uid="{6F9A8F96-5820-4039-B74C-01775602E6A1}"/>
    <hyperlink ref="O15" location="Mineração!B986" display="Mineração" xr:uid="{50FBE79D-F9D8-48A3-84C7-88ACEABC814E}"/>
    <hyperlink ref="O16" location="'Grupo CSN'!B58" display="Grupo CSN" xr:uid="{FD979C4D-B152-4553-9B94-585DEF99F087}"/>
    <hyperlink ref="O17" location="Mineração!B49" display="Mineração" xr:uid="{551CD4B8-7AC7-4D24-95D5-FC88525D04A1}"/>
    <hyperlink ref="O18" location="Mineração!B107" display="Mineração" xr:uid="{A832EC44-2AFC-4492-84B8-00A8469403E6}"/>
    <hyperlink ref="O19" location="Mineração!B120" display="Mineração" xr:uid="{7AD86E37-DD37-4007-A624-ADA270A3830C}"/>
    <hyperlink ref="O21" location="Cimentos!B9" display="Cimentos" xr:uid="{3DC9F357-3ADD-44CD-A25F-E0F70B0B3920}"/>
    <hyperlink ref="O23" location="'Grupo CSN'!B187" display="Grupo CSN" xr:uid="{3FB2177E-DD92-49E4-BCCD-5AC3905BC594}"/>
    <hyperlink ref="O24" location="Siderurgia!B79" display="Siderurgia" xr:uid="{58A2FAB8-A4FF-42C8-87CD-CA82D5E9AC0E}"/>
    <hyperlink ref="O25" location="Mineração!B179" display="Mineração" xr:uid="{807CEF43-DC53-49DB-BE09-BF5FD30AC9BE}"/>
    <hyperlink ref="O26" location="Cimentos!B66" display="Cimentos" xr:uid="{E8E96233-C65A-4F98-ACF9-B5EB8EE9D91A}"/>
    <hyperlink ref="O27" location="Logística!B51" display="Logística" xr:uid="{825B4962-21B5-4F23-BA36-4F296CD1EF0D}"/>
    <hyperlink ref="O28" location="Mineração!B179" display="Mineração" xr:uid="{A3ED69D5-7728-4CA9-B017-F4D95F195282}"/>
    <hyperlink ref="O29" location="Cimentos!B66" display="Cimentos" xr:uid="{C5FE5EA7-90EE-4D88-8E79-522CC77227A2}"/>
    <hyperlink ref="O30" location="'Grupo CSN'!B230" display="Grupo CSN" xr:uid="{6E215D34-DC38-4249-A0EA-C623EF116B3D}"/>
    <hyperlink ref="O31" location="Mineração!B245" display="Mineração" xr:uid="{EE006835-A933-420E-AFED-9CA9D1294942}"/>
    <hyperlink ref="O32" location="'Grupo CSN'!B250" display="Grupo CSN" xr:uid="{22F5A107-A1EC-4414-9D3A-F40CFFA4D0E1}"/>
    <hyperlink ref="O33" location="Siderurgia!B145" display="Siderurgia" xr:uid="{71E1A07D-832F-44DE-B431-9F426BA3C1E9}"/>
    <hyperlink ref="O34" location="Mineração!B264" display="Mineração" xr:uid="{929850DF-C8EF-47A9-B52A-8C0A26B35DB6}"/>
    <hyperlink ref="O35" location="Cimentos!B105" display="Cimentos" xr:uid="{B45B32B4-3F5F-4842-BA65-8FAFA12B0535}"/>
    <hyperlink ref="O36" location="Logística!B88" display="Logística" xr:uid="{ECE429CE-E6D8-4DE3-9B03-2B13371C5706}"/>
    <hyperlink ref="O37" location="Energia!B94" display="Energia" xr:uid="{D4DC72FF-4724-4E49-87FB-1195DA74DC30}"/>
    <hyperlink ref="O38" location="'Grupo CSN'!B278" display="Grupo CSN" xr:uid="{4C875414-E93D-425A-BE37-43DA402F5EF4}"/>
    <hyperlink ref="O39" location="Siderurgia!B191" display="Siderurgia" xr:uid="{28D9924E-C7D4-475B-95FB-AB91C290C191}"/>
    <hyperlink ref="O40" location="Mineração!B287" display="Mineração" xr:uid="{714ECEC0-F2AA-481E-9EA0-73AE3C6FB6DD}"/>
    <hyperlink ref="O41" location="Cimentos!B130" display="Cimentos" xr:uid="{DB09C211-066D-4970-A9F3-38D4D397EB91}"/>
    <hyperlink ref="O42" location="Logística!B112" display="Logística" xr:uid="{E75E173A-CE1F-42BE-9980-C193DD5752BD}"/>
    <hyperlink ref="O43" location="'Grupo CSN'!B305" display="Grupo CSN" xr:uid="{A26F687F-1B53-4B12-951D-130BB64AC699}"/>
    <hyperlink ref="O44" location="Siderurgia!B218" display="Siderurgia" xr:uid="{78F6529E-D81F-45BF-9913-081C43159E39}"/>
    <hyperlink ref="O45" location="Mineração!B310" display="Mineração" xr:uid="{1074278B-F6A7-46CA-A4B7-8C3A52CCD2DC}"/>
    <hyperlink ref="O46" location="Cimentos!B155" display="Cimentos" xr:uid="{5B5AC964-31E4-445A-A141-767115E636EE}"/>
    <hyperlink ref="O47" location="Logística!B138" display="Logística" xr:uid="{E28AF2F3-9BB4-4D93-9A58-433ABF3DCCD6}"/>
    <hyperlink ref="O48" location="Energia!B136" display="Energia" xr:uid="{2493A302-4A30-4B68-AB27-1C2BD6192AF8}"/>
    <hyperlink ref="O49" location="'Grupo CSN'!B395" display="Grupo CSN" xr:uid="{EE5EB6DF-C753-49D4-9CF0-37B4D2A194B0}"/>
    <hyperlink ref="O50" location="Siderurgia!B317" display="Siderurgia" xr:uid="{6AD39185-B06D-44BF-B54B-BAF780C87B9C}"/>
    <hyperlink ref="O51" location="Mineração!B436" display="Mineração" xr:uid="{EABC29A7-C971-4B37-A43C-1E408099D859}"/>
    <hyperlink ref="O52" location="Cimentos!B222" display="Cimentos" xr:uid="{B9A55011-49CC-4D77-8D34-491B9642310F}"/>
    <hyperlink ref="O53" location="Logística!B203" display="Logística" xr:uid="{2AF920D3-4732-42BA-A5E5-9AF66A3E33B5}"/>
    <hyperlink ref="O54" location="'Grupo CSN'!B429" display="Grupo CSN" xr:uid="{C40E2A97-7431-4683-BE45-922C4DA65EFD}"/>
    <hyperlink ref="O55" location="Mineração!B499" display="Mineração" xr:uid="{F8B16AC8-215D-465D-93CF-A14AC2E354F1}"/>
    <hyperlink ref="O56" location="Mineração!B464" display="Mineração" xr:uid="{61AD815B-D553-4C00-89FB-19D169490916}"/>
    <hyperlink ref="O58" location="Mineração!B160" display="Mineração" xr:uid="{294D3930-16A6-4B37-8756-73908FD88F38}"/>
    <hyperlink ref="O59" location="'Grupo CSN'!B437" display="Grupo CSN" xr:uid="{7EC63DD0-34D5-4281-A017-A43C3A3251ED}"/>
    <hyperlink ref="O60" location="Siderurgia!B360" display="Siderurgia" xr:uid="{6B628728-3389-4256-B6A9-46F2E8282B60}"/>
    <hyperlink ref="O61" location="Mineração!B508" display="Mineração" xr:uid="{14839489-2A79-4DC2-98C6-4FFBE8B6254D}"/>
    <hyperlink ref="O62" location="Cimentos!B248" display="Cimentos" xr:uid="{0033B966-B755-459F-8134-29FB97C7458A}"/>
    <hyperlink ref="O63" location="Logística!B231" display="Logística" xr:uid="{A28BDB4A-EC7D-41C5-957B-A55E7E80481C}"/>
    <hyperlink ref="O64" location="Energia!B213" display="Energia" xr:uid="{7E8C449E-3144-4778-A748-4768FC92008A}"/>
    <hyperlink ref="O65" location="'Grupo CSN'!B464" display="Grupo CSN" xr:uid="{9CA090B9-83E3-4ABB-B340-47A2631373F1}"/>
    <hyperlink ref="O66" location="Mineração!B551" display="Mineração" xr:uid="{062AE016-A148-47D7-A842-8E659908C29A}"/>
    <hyperlink ref="O67" location="Siderurgia!B403" display="Siderurgia" xr:uid="{E2E25045-6490-4A9C-BC8F-9C2AF0360C97}"/>
    <hyperlink ref="O69" location="Mineração!B557" display="Mineração" xr:uid="{A7D8CE5C-D64C-454D-93A7-36C700BC891E}"/>
    <hyperlink ref="O72" location="Cimentos!B271" display="Cimentos" xr:uid="{60C869CE-9460-4787-BA65-150E2E87826C}"/>
    <hyperlink ref="O74" location="Cimentos!B284" display="Cimentos" xr:uid="{71C66DFB-26E3-45FE-B1EE-372E98E773A2}"/>
    <hyperlink ref="O75" location="'Grupo CSN'!B486" display="Grupo CSN" xr:uid="{C8B19B32-DCDB-4EBA-B63E-5916A1684B0C}"/>
    <hyperlink ref="O76" location="Siderurgia!B438" display="Siderurgia" xr:uid="{2BE2D426-DAD5-45F1-8079-EC704C399311}"/>
    <hyperlink ref="O77" location="Mineração!B587" display="Mineração" xr:uid="{C683C7B9-694F-4897-95D9-F690082AC35F}"/>
    <hyperlink ref="O78" location="Cimentos!B298" display="Cimentos" xr:uid="{DA33428E-F808-4AFD-BE7E-B6A110C3F6FA}"/>
    <hyperlink ref="O79" location="Logística!B267" display="Logística" xr:uid="{E39D1A08-7E4C-4254-BBCA-61C013A8E049}"/>
    <hyperlink ref="O80" location="'Grupo CSN'!B496" display="Grupo CSN" xr:uid="{502CF0DF-247E-4D7E-AF93-3A89F619FB47}"/>
    <hyperlink ref="O81" location="Mineração!B596" display="Mineração" xr:uid="{05A6D5C1-8DA6-4460-A253-21F80F248355}"/>
    <hyperlink ref="O82" location="'Grupo CSN'!B509" display="Grupo CSN" xr:uid="{A0FB1879-51E5-417B-8B32-C10C61AF9CC6}"/>
    <hyperlink ref="O83" location="Mineração!B608" display="Mineração" xr:uid="{F2C9EAC9-6081-43E3-8720-781038ED3CD7}"/>
    <hyperlink ref="O84" location="Siderurgia!B450" display="Siderurgia" xr:uid="{53D4CC13-1895-4321-84DF-FBEAADEF6CC4}"/>
    <hyperlink ref="O86" location="'Grupo CSN'!B424" display="Grupo CSN" xr:uid="{551B3D22-CBC3-463F-AC9A-ABB41CDEB214}"/>
    <hyperlink ref="O87" location="Mineração!B490" display="Mineração" xr:uid="{16CA1707-7368-4ECB-B694-037D48BF83B1}"/>
    <hyperlink ref="O88" location="Mineração!B631" display="Mineração" xr:uid="{71A146E9-005C-47F5-A2F4-C3CC0800BF4B}"/>
    <hyperlink ref="O90" location="Mineração!B621" display="Mineração" xr:uid="{C4333E02-B8E4-4AAA-9C5E-4DEBD8EA39EE}"/>
    <hyperlink ref="O91" location="Mineração!B491" display="Mineração" xr:uid="{69952E2F-30AC-4E48-8B0A-E83E99FD0CCC}"/>
    <hyperlink ref="O92" location="Mineração!B472" display="Mineração" xr:uid="{AD4B29A6-8B20-4FA9-8283-CFDD020C32DF}"/>
    <hyperlink ref="O93" location="Mineração!B478" display="Mineração" xr:uid="{3CCF4560-6328-4124-A86A-79AA70F4C7FF}"/>
    <hyperlink ref="O94" location="Mineração!B483" display="Mineração" xr:uid="{FEA895A5-446F-457B-959D-7587438F36CF}"/>
  </hyperlinks>
  <pageMargins left="0.25" right="0.25" top="0.75" bottom="0.75" header="0" footer="0"/>
  <pageSetup paperSize="9" orientation="landscape"/>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25"/>
  <sheetViews>
    <sheetView showGridLines="0" workbookViewId="0">
      <pane ySplit="2" topLeftCell="A3" activePane="bottomLeft" state="frozen"/>
      <selection pane="bottomLeft" activeCell="G5" sqref="G5"/>
    </sheetView>
  </sheetViews>
  <sheetFormatPr defaultColWidth="11.19921875" defaultRowHeight="15" customHeight="1"/>
  <cols>
    <col min="1" max="1" width="5.69921875" customWidth="1"/>
    <col min="2" max="2" width="7" customWidth="1"/>
    <col min="3" max="3" width="13.296875" customWidth="1"/>
    <col min="4" max="13" width="10.296875" customWidth="1"/>
    <col min="14" max="14" width="9.296875" customWidth="1"/>
    <col min="15" max="26" width="8.8984375" customWidth="1"/>
  </cols>
  <sheetData>
    <row r="1" spans="1:26" ht="12.75" customHeight="1">
      <c r="A1" s="3045"/>
      <c r="B1" s="3208"/>
      <c r="C1" s="3208"/>
      <c r="D1" s="3210"/>
      <c r="E1" s="3211"/>
      <c r="F1" s="3212"/>
      <c r="G1" s="3213"/>
      <c r="H1" s="3206"/>
      <c r="I1" s="3208"/>
      <c r="J1" s="3208"/>
      <c r="K1" s="3080"/>
      <c r="L1" s="3080"/>
      <c r="M1" s="3209"/>
      <c r="N1" s="3080"/>
      <c r="O1" s="3207"/>
      <c r="P1" s="2796"/>
      <c r="Q1" s="2796"/>
      <c r="R1" s="2796"/>
      <c r="S1" s="2796"/>
      <c r="T1" s="2796"/>
      <c r="U1" s="2796"/>
      <c r="V1" s="2796"/>
      <c r="W1" s="2796"/>
      <c r="X1" s="2796"/>
      <c r="Y1" s="2796"/>
      <c r="Z1" s="2796"/>
    </row>
    <row r="2" spans="1:26" ht="12.75" customHeight="1">
      <c r="A2" s="3207"/>
      <c r="B2" s="3207"/>
      <c r="C2" s="3207"/>
      <c r="D2" s="3207"/>
      <c r="E2" s="3207"/>
      <c r="F2" s="3207"/>
      <c r="G2" s="3207"/>
      <c r="H2" s="3207"/>
      <c r="I2" s="3207"/>
      <c r="J2" s="3207"/>
      <c r="K2" s="3207"/>
      <c r="L2" s="3207"/>
      <c r="M2" s="3207"/>
      <c r="N2" s="3207"/>
      <c r="O2" s="3207"/>
      <c r="P2" s="2796"/>
      <c r="Q2" s="2796"/>
      <c r="R2" s="2796"/>
      <c r="S2" s="2796"/>
      <c r="T2" s="2796"/>
      <c r="U2" s="2796"/>
      <c r="V2" s="2796"/>
      <c r="W2" s="2796"/>
      <c r="X2" s="2796"/>
      <c r="Y2" s="2796"/>
      <c r="Z2" s="2796"/>
    </row>
    <row r="3" spans="1:26" ht="12.75" customHeight="1">
      <c r="A3" s="1"/>
      <c r="B3" s="1"/>
      <c r="C3" s="1"/>
      <c r="D3" s="1"/>
      <c r="E3" s="1"/>
      <c r="F3" s="1"/>
      <c r="G3" s="1"/>
      <c r="H3" s="1"/>
      <c r="I3" s="1"/>
      <c r="J3" s="1"/>
      <c r="K3" s="1"/>
      <c r="L3" s="1"/>
      <c r="M3" s="1"/>
      <c r="N3" s="1"/>
      <c r="O3" s="1"/>
    </row>
    <row r="4" spans="1:26" ht="12.75" customHeight="1">
      <c r="A4" s="1"/>
      <c r="B4" s="1"/>
      <c r="C4" s="1"/>
      <c r="D4" s="1"/>
      <c r="E4" s="1"/>
      <c r="F4" s="1"/>
      <c r="G4" s="1"/>
      <c r="H4" s="1"/>
      <c r="I4" s="1"/>
      <c r="J4" s="1"/>
      <c r="K4" s="1"/>
      <c r="L4" s="1"/>
      <c r="M4" s="1"/>
      <c r="N4" s="1"/>
      <c r="O4" s="1"/>
    </row>
    <row r="5" spans="1:26" ht="24.75">
      <c r="A5" s="9"/>
      <c r="B5" s="5" t="s">
        <v>1175</v>
      </c>
      <c r="C5" s="6"/>
      <c r="D5" s="6"/>
      <c r="E5" s="6"/>
      <c r="F5" s="6"/>
      <c r="G5" s="6"/>
      <c r="H5" s="6"/>
      <c r="I5" s="6"/>
      <c r="J5" s="6"/>
      <c r="K5" s="6"/>
      <c r="L5" s="6"/>
      <c r="M5" s="6"/>
      <c r="N5" s="6"/>
      <c r="O5" s="6"/>
    </row>
    <row r="6" spans="1:26" ht="14.25">
      <c r="A6" s="8"/>
      <c r="B6" s="8"/>
      <c r="C6" s="8"/>
      <c r="D6" s="8"/>
      <c r="E6" s="8"/>
      <c r="F6" s="8"/>
      <c r="G6" s="8"/>
      <c r="H6" s="8"/>
      <c r="I6" s="8"/>
      <c r="J6" s="8"/>
      <c r="K6" s="8"/>
      <c r="L6" s="8"/>
      <c r="M6" s="8"/>
      <c r="N6" s="8"/>
      <c r="O6" s="8"/>
      <c r="P6" s="523"/>
      <c r="Q6" s="523"/>
      <c r="R6" s="523"/>
      <c r="S6" s="523"/>
      <c r="T6" s="523"/>
      <c r="U6" s="523"/>
      <c r="V6" s="523"/>
      <c r="W6" s="523"/>
      <c r="X6" s="523"/>
      <c r="Y6" s="523"/>
      <c r="Z6" s="523"/>
    </row>
    <row r="7" spans="1:26" ht="12.75" customHeight="1">
      <c r="A7" s="1"/>
      <c r="B7" s="3108" t="s">
        <v>1650</v>
      </c>
      <c r="C7" s="3247"/>
      <c r="D7" s="3024">
        <v>2014</v>
      </c>
      <c r="E7" s="3024">
        <v>2015</v>
      </c>
      <c r="F7" s="3024">
        <v>2016</v>
      </c>
      <c r="G7" s="3024">
        <v>2017</v>
      </c>
      <c r="H7" s="3024">
        <v>2018</v>
      </c>
      <c r="I7" s="3024">
        <v>2019</v>
      </c>
      <c r="J7" s="3024">
        <v>2020</v>
      </c>
      <c r="K7" s="3024">
        <v>2021</v>
      </c>
      <c r="L7" s="3024">
        <v>2022</v>
      </c>
      <c r="M7" s="3032">
        <v>2023</v>
      </c>
      <c r="N7" s="3032">
        <v>2024</v>
      </c>
      <c r="O7" s="3032">
        <v>2025</v>
      </c>
    </row>
    <row r="8" spans="1:26" ht="18" customHeight="1">
      <c r="A8" s="1"/>
      <c r="B8" s="3248"/>
      <c r="C8" s="3279"/>
      <c r="D8" s="3325"/>
      <c r="E8" s="3325"/>
      <c r="F8" s="3325"/>
      <c r="G8" s="3325"/>
      <c r="H8" s="3325"/>
      <c r="I8" s="3325"/>
      <c r="J8" s="3325"/>
      <c r="K8" s="3325"/>
      <c r="L8" s="3325"/>
      <c r="M8" s="3296"/>
      <c r="N8" s="3296"/>
      <c r="O8" s="3296"/>
    </row>
    <row r="9" spans="1:26" ht="12.75" customHeight="1">
      <c r="A9" s="1"/>
      <c r="B9" s="3102" t="s">
        <v>1651</v>
      </c>
      <c r="C9" s="3280"/>
      <c r="D9" s="1416" t="s">
        <v>276</v>
      </c>
      <c r="E9" s="1416" t="s">
        <v>276</v>
      </c>
      <c r="F9" s="1416" t="s">
        <v>276</v>
      </c>
      <c r="G9" s="1416" t="s">
        <v>276</v>
      </c>
      <c r="H9" s="1416" t="s">
        <v>276</v>
      </c>
      <c r="I9" s="1683">
        <v>53.2</v>
      </c>
      <c r="J9" s="1683">
        <v>50.1</v>
      </c>
      <c r="K9" s="1683">
        <v>39.1</v>
      </c>
      <c r="L9" s="1683">
        <v>26</v>
      </c>
      <c r="M9" s="2729">
        <v>26.7</v>
      </c>
      <c r="N9" s="1684">
        <v>28.1</v>
      </c>
      <c r="O9" s="1684">
        <v>27.8</v>
      </c>
    </row>
    <row r="10" spans="1:26" ht="12.75" customHeight="1">
      <c r="A10" s="1"/>
      <c r="B10" s="3104" t="s">
        <v>1652</v>
      </c>
      <c r="C10" s="3287"/>
      <c r="D10" s="2798" t="s">
        <v>276</v>
      </c>
      <c r="E10" s="2798" t="s">
        <v>276</v>
      </c>
      <c r="F10" s="2798" t="s">
        <v>276</v>
      </c>
      <c r="G10" s="2798" t="s">
        <v>276</v>
      </c>
      <c r="H10" s="2798" t="s">
        <v>276</v>
      </c>
      <c r="I10" s="2799" t="s">
        <v>276</v>
      </c>
      <c r="J10" s="2799" t="s">
        <v>276</v>
      </c>
      <c r="K10" s="2799" t="s">
        <v>276</v>
      </c>
      <c r="L10" s="2799" t="s">
        <v>276</v>
      </c>
      <c r="M10" s="2800">
        <v>23.1</v>
      </c>
      <c r="N10" s="1684">
        <v>24.2</v>
      </c>
      <c r="O10" s="1684">
        <v>26.7</v>
      </c>
    </row>
    <row r="11" spans="1:26" ht="12.75" customHeight="1">
      <c r="A11" s="1"/>
      <c r="B11" s="3104" t="s">
        <v>1653</v>
      </c>
      <c r="C11" s="3287"/>
      <c r="D11" s="1419" t="s">
        <v>276</v>
      </c>
      <c r="E11" s="1419" t="s">
        <v>276</v>
      </c>
      <c r="F11" s="1419" t="s">
        <v>276</v>
      </c>
      <c r="G11" s="1419" t="s">
        <v>276</v>
      </c>
      <c r="H11" s="1419" t="s">
        <v>276</v>
      </c>
      <c r="I11" s="1419" t="s">
        <v>1654</v>
      </c>
      <c r="J11" s="1419" t="s">
        <v>1654</v>
      </c>
      <c r="K11" s="1419" t="s">
        <v>1654</v>
      </c>
      <c r="L11" s="1419" t="s">
        <v>1655</v>
      </c>
      <c r="M11" s="1684" t="s">
        <v>1656</v>
      </c>
      <c r="N11" s="1684" t="s">
        <v>1656</v>
      </c>
      <c r="O11" s="1684" t="s">
        <v>1656</v>
      </c>
    </row>
    <row r="12" spans="1:26" ht="12.75" customHeight="1">
      <c r="A12" s="1"/>
      <c r="B12" s="3104" t="s">
        <v>1657</v>
      </c>
      <c r="C12" s="3287"/>
      <c r="D12" s="1419" t="s">
        <v>276</v>
      </c>
      <c r="E12" s="1419" t="s">
        <v>276</v>
      </c>
      <c r="F12" s="1419" t="s">
        <v>276</v>
      </c>
      <c r="G12" s="1419" t="s">
        <v>276</v>
      </c>
      <c r="H12" s="1419" t="s">
        <v>276</v>
      </c>
      <c r="I12" s="1419">
        <v>7</v>
      </c>
      <c r="J12" s="1419">
        <v>33</v>
      </c>
      <c r="K12" s="1419">
        <v>44</v>
      </c>
      <c r="L12" s="1419">
        <v>54</v>
      </c>
      <c r="M12" s="1684">
        <v>54</v>
      </c>
      <c r="N12" s="1684">
        <v>47</v>
      </c>
      <c r="O12" s="1684">
        <v>56</v>
      </c>
    </row>
    <row r="13" spans="1:26" ht="12.75" customHeight="1">
      <c r="A13" s="1"/>
      <c r="B13" s="3104" t="s">
        <v>1658</v>
      </c>
      <c r="C13" s="3287"/>
      <c r="D13" s="1419" t="s">
        <v>276</v>
      </c>
      <c r="E13" s="1419" t="s">
        <v>276</v>
      </c>
      <c r="F13" s="1419" t="s">
        <v>276</v>
      </c>
      <c r="G13" s="1419" t="s">
        <v>276</v>
      </c>
      <c r="H13" s="1419" t="s">
        <v>276</v>
      </c>
      <c r="I13" s="1419" t="s">
        <v>276</v>
      </c>
      <c r="J13" s="1419" t="s">
        <v>276</v>
      </c>
      <c r="K13" s="1419" t="s">
        <v>276</v>
      </c>
      <c r="L13" s="1419" t="s">
        <v>276</v>
      </c>
      <c r="M13" s="1684">
        <v>51</v>
      </c>
      <c r="N13" s="1684">
        <v>55</v>
      </c>
      <c r="O13" s="1684">
        <v>62</v>
      </c>
    </row>
    <row r="14" spans="1:26" ht="12.75" customHeight="1">
      <c r="A14" s="1"/>
      <c r="B14" s="3104" t="s">
        <v>1659</v>
      </c>
      <c r="C14" s="3287"/>
      <c r="D14" s="1419" t="s">
        <v>276</v>
      </c>
      <c r="E14" s="1419" t="s">
        <v>276</v>
      </c>
      <c r="F14" s="1419" t="s">
        <v>276</v>
      </c>
      <c r="G14" s="1419" t="s">
        <v>276</v>
      </c>
      <c r="H14" s="1419" t="s">
        <v>276</v>
      </c>
      <c r="I14" s="1419" t="s">
        <v>276</v>
      </c>
      <c r="J14" s="1419" t="s">
        <v>1660</v>
      </c>
      <c r="K14" s="1419" t="s">
        <v>1661</v>
      </c>
      <c r="L14" s="1419" t="s">
        <v>1661</v>
      </c>
      <c r="M14" s="1684" t="s">
        <v>1662</v>
      </c>
      <c r="N14" s="1684" t="s">
        <v>1662</v>
      </c>
      <c r="O14" s="1684" t="s">
        <v>1663</v>
      </c>
    </row>
    <row r="15" spans="1:26" ht="12.75" customHeight="1">
      <c r="A15" s="1"/>
      <c r="B15" s="3104" t="s">
        <v>1664</v>
      </c>
      <c r="C15" s="3287"/>
      <c r="D15" s="1419" t="s">
        <v>1660</v>
      </c>
      <c r="E15" s="1419" t="s">
        <v>1660</v>
      </c>
      <c r="F15" s="1419" t="s">
        <v>1660</v>
      </c>
      <c r="G15" s="1419" t="s">
        <v>1665</v>
      </c>
      <c r="H15" s="1419" t="s">
        <v>1660</v>
      </c>
      <c r="I15" s="1419" t="s">
        <v>1660</v>
      </c>
      <c r="J15" s="1419" t="s">
        <v>1665</v>
      </c>
      <c r="K15" s="1419" t="s">
        <v>1655</v>
      </c>
      <c r="L15" s="1419" t="s">
        <v>1655</v>
      </c>
      <c r="M15" s="1684" t="s">
        <v>1666</v>
      </c>
      <c r="N15" s="1685" t="s">
        <v>1667</v>
      </c>
      <c r="O15" s="1693" t="s">
        <v>1655</v>
      </c>
    </row>
    <row r="16" spans="1:26" ht="12.75" customHeight="1">
      <c r="B16" s="3104" t="s">
        <v>1668</v>
      </c>
      <c r="C16" s="3287"/>
      <c r="D16" s="1419" t="s">
        <v>276</v>
      </c>
      <c r="E16" s="1419" t="s">
        <v>276</v>
      </c>
      <c r="F16" s="1419" t="s">
        <v>276</v>
      </c>
      <c r="G16" s="1419" t="s">
        <v>276</v>
      </c>
      <c r="H16" s="1419" t="s">
        <v>276</v>
      </c>
      <c r="I16" s="1419" t="s">
        <v>276</v>
      </c>
      <c r="J16" s="1419" t="s">
        <v>276</v>
      </c>
      <c r="K16" s="1419" t="s">
        <v>1663</v>
      </c>
      <c r="L16" s="1419" t="s">
        <v>1655</v>
      </c>
      <c r="M16" s="1684" t="s">
        <v>1655</v>
      </c>
      <c r="N16" s="1685" t="s">
        <v>1655</v>
      </c>
      <c r="O16" s="1686" t="s">
        <v>1655</v>
      </c>
    </row>
    <row r="17" spans="1:26" ht="12.75" customHeight="1">
      <c r="B17" s="3104" t="s">
        <v>1669</v>
      </c>
      <c r="C17" s="3287"/>
      <c r="D17" s="1419" t="s">
        <v>276</v>
      </c>
      <c r="E17" s="1419" t="s">
        <v>276</v>
      </c>
      <c r="F17" s="1419" t="s">
        <v>276</v>
      </c>
      <c r="G17" s="1419" t="s">
        <v>276</v>
      </c>
      <c r="H17" s="1419" t="s">
        <v>276</v>
      </c>
      <c r="I17" s="1419" t="s">
        <v>276</v>
      </c>
      <c r="J17" s="1687" t="s">
        <v>1665</v>
      </c>
      <c r="K17" s="1687" t="s">
        <v>1663</v>
      </c>
      <c r="L17" s="1687" t="s">
        <v>1663</v>
      </c>
      <c r="M17" s="2801" t="s">
        <v>1666</v>
      </c>
      <c r="N17" s="1688" t="s">
        <v>1666</v>
      </c>
      <c r="O17" s="1686" t="s">
        <v>1666</v>
      </c>
    </row>
    <row r="18" spans="1:26" ht="12.75" customHeight="1">
      <c r="B18" s="3104" t="s">
        <v>1670</v>
      </c>
      <c r="C18" s="3287"/>
      <c r="D18" s="1419" t="s">
        <v>276</v>
      </c>
      <c r="E18" s="1419" t="s">
        <v>276</v>
      </c>
      <c r="F18" s="1419" t="s">
        <v>276</v>
      </c>
      <c r="G18" s="1419" t="s">
        <v>276</v>
      </c>
      <c r="H18" s="1419" t="s">
        <v>276</v>
      </c>
      <c r="I18" s="1419" t="s">
        <v>276</v>
      </c>
      <c r="J18" s="1687" t="s">
        <v>276</v>
      </c>
      <c r="K18" s="1687" t="s">
        <v>1665</v>
      </c>
      <c r="L18" s="1687" t="s">
        <v>1655</v>
      </c>
      <c r="M18" s="2801" t="s">
        <v>1655</v>
      </c>
      <c r="N18" s="1686" t="s">
        <v>1655</v>
      </c>
      <c r="O18" s="1686" t="s">
        <v>1666</v>
      </c>
    </row>
    <row r="19" spans="1:26" ht="12.75" customHeight="1">
      <c r="B19" s="2999" t="s">
        <v>1671</v>
      </c>
      <c r="C19" s="3287"/>
      <c r="D19" s="1687" t="s">
        <v>276</v>
      </c>
      <c r="E19" s="1687" t="s">
        <v>276</v>
      </c>
      <c r="F19" s="1687" t="s">
        <v>276</v>
      </c>
      <c r="G19" s="1687" t="s">
        <v>276</v>
      </c>
      <c r="H19" s="1687" t="s">
        <v>276</v>
      </c>
      <c r="I19" s="1687" t="s">
        <v>64</v>
      </c>
      <c r="J19" s="1687">
        <v>2</v>
      </c>
      <c r="K19" s="1687">
        <v>3</v>
      </c>
      <c r="L19" s="1687">
        <v>3</v>
      </c>
      <c r="M19" s="2801">
        <v>3</v>
      </c>
      <c r="N19" s="1686">
        <v>3</v>
      </c>
      <c r="O19" s="1692">
        <v>3</v>
      </c>
    </row>
    <row r="20" spans="1:26" ht="12.75" customHeight="1">
      <c r="B20" s="3104" t="s">
        <v>1672</v>
      </c>
      <c r="C20" s="3287"/>
      <c r="D20" s="1419" t="s">
        <v>276</v>
      </c>
      <c r="E20" s="1419" t="s">
        <v>276</v>
      </c>
      <c r="F20" s="1419" t="s">
        <v>276</v>
      </c>
      <c r="G20" s="1419" t="s">
        <v>276</v>
      </c>
      <c r="H20" s="1419" t="s">
        <v>276</v>
      </c>
      <c r="I20" s="1419" t="s">
        <v>276</v>
      </c>
      <c r="J20" s="1689" t="s">
        <v>1673</v>
      </c>
      <c r="K20" s="1689" t="s">
        <v>1673</v>
      </c>
      <c r="L20" s="1689" t="s">
        <v>1673</v>
      </c>
      <c r="M20" s="1684" t="s">
        <v>1673</v>
      </c>
      <c r="N20" s="1690" t="s">
        <v>1673</v>
      </c>
      <c r="O20" s="1686" t="s">
        <v>1673</v>
      </c>
    </row>
    <row r="21" spans="1:26" ht="12.75" customHeight="1">
      <c r="B21" s="3104" t="s">
        <v>1674</v>
      </c>
      <c r="C21" s="3287"/>
      <c r="D21" s="1419" t="s">
        <v>276</v>
      </c>
      <c r="E21" s="1419" t="s">
        <v>276</v>
      </c>
      <c r="F21" s="1419" t="s">
        <v>276</v>
      </c>
      <c r="G21" s="1419" t="s">
        <v>276</v>
      </c>
      <c r="H21" s="1419" t="s">
        <v>276</v>
      </c>
      <c r="I21" s="1419" t="s">
        <v>276</v>
      </c>
      <c r="J21" s="1419" t="s">
        <v>276</v>
      </c>
      <c r="K21" s="1419" t="s">
        <v>276</v>
      </c>
      <c r="L21" s="1691">
        <v>2.5</v>
      </c>
      <c r="M21" s="2801">
        <v>3.4</v>
      </c>
      <c r="N21" s="1685">
        <v>3.4</v>
      </c>
      <c r="O21" s="1686">
        <v>3.7</v>
      </c>
    </row>
    <row r="22" spans="1:26" ht="12.75" customHeight="1">
      <c r="A22" s="10"/>
      <c r="B22" s="3149" t="s">
        <v>1675</v>
      </c>
      <c r="C22" s="3287"/>
      <c r="D22" s="1419" t="s">
        <v>276</v>
      </c>
      <c r="E22" s="1419" t="s">
        <v>276</v>
      </c>
      <c r="F22" s="1419" t="s">
        <v>276</v>
      </c>
      <c r="G22" s="1419" t="s">
        <v>276</v>
      </c>
      <c r="H22" s="1419" t="s">
        <v>276</v>
      </c>
      <c r="I22" s="1419" t="s">
        <v>276</v>
      </c>
      <c r="J22" s="1419" t="s">
        <v>276</v>
      </c>
      <c r="K22" s="1419" t="s">
        <v>276</v>
      </c>
      <c r="L22" s="1419" t="s">
        <v>276</v>
      </c>
      <c r="M22" s="1419" t="s">
        <v>276</v>
      </c>
      <c r="N22" s="1685">
        <v>2.9</v>
      </c>
      <c r="O22" s="1686">
        <v>3.4</v>
      </c>
      <c r="P22" s="10"/>
      <c r="Q22" s="10"/>
      <c r="R22" s="10"/>
      <c r="S22" s="10"/>
      <c r="T22" s="10"/>
      <c r="U22" s="10"/>
      <c r="V22" s="10"/>
      <c r="W22" s="10"/>
      <c r="X22" s="10"/>
      <c r="Y22" s="10"/>
      <c r="Z22" s="10"/>
    </row>
    <row r="23" spans="1:26" ht="12.75" customHeight="1">
      <c r="B23" s="3104" t="s">
        <v>1676</v>
      </c>
      <c r="C23" s="3287"/>
      <c r="D23" s="1419" t="s">
        <v>276</v>
      </c>
      <c r="E23" s="1419" t="s">
        <v>276</v>
      </c>
      <c r="F23" s="1419" t="s">
        <v>276</v>
      </c>
      <c r="G23" s="1419" t="s">
        <v>276</v>
      </c>
      <c r="H23" s="1419" t="s">
        <v>276</v>
      </c>
      <c r="I23" s="1419" t="s">
        <v>276</v>
      </c>
      <c r="J23" s="1419" t="s">
        <v>276</v>
      </c>
      <c r="K23" s="1419" t="s">
        <v>276</v>
      </c>
      <c r="L23" s="1691">
        <v>51</v>
      </c>
      <c r="M23" s="2801">
        <v>63</v>
      </c>
      <c r="N23" s="1685">
        <v>63</v>
      </c>
      <c r="O23" s="1692">
        <v>74</v>
      </c>
    </row>
    <row r="24" spans="1:26" ht="12.75" customHeight="1">
      <c r="B24" s="3092" t="s">
        <v>1677</v>
      </c>
      <c r="C24" s="3399"/>
      <c r="D24" s="4447" t="s">
        <v>1673</v>
      </c>
      <c r="E24" s="4447" t="s">
        <v>1673</v>
      </c>
      <c r="F24" s="4447" t="s">
        <v>1673</v>
      </c>
      <c r="G24" s="4447" t="s">
        <v>1673</v>
      </c>
      <c r="H24" s="4447" t="s">
        <v>1673</v>
      </c>
      <c r="I24" s="4447" t="s">
        <v>1673</v>
      </c>
      <c r="J24" s="4447" t="s">
        <v>1673</v>
      </c>
      <c r="K24" s="4447" t="s">
        <v>1673</v>
      </c>
      <c r="L24" s="4447" t="s">
        <v>1673</v>
      </c>
      <c r="M24" s="4449" t="s">
        <v>1673</v>
      </c>
      <c r="N24" s="4450" t="s">
        <v>1673</v>
      </c>
      <c r="O24" s="4448" t="s">
        <v>1673</v>
      </c>
    </row>
    <row r="25" spans="1:26" ht="12.75" customHeight="1">
      <c r="B25" s="3277"/>
      <c r="C25" s="3420"/>
      <c r="D25" s="4165"/>
      <c r="E25" s="4165"/>
      <c r="F25" s="4165"/>
      <c r="G25" s="4165"/>
      <c r="H25" s="4165"/>
      <c r="I25" s="4165"/>
      <c r="J25" s="4165"/>
      <c r="K25" s="4165"/>
      <c r="L25" s="4165"/>
      <c r="M25" s="3422"/>
      <c r="N25" s="3422"/>
      <c r="O25" s="3422"/>
    </row>
  </sheetData>
  <sheetProtection algorithmName="SHA-512" hashValue="gD/lAmuukuD8EsWtfUIAe8K8vBhKUJjMkHk7bmOZPyqSzKXTVuI9osn3E1ZMEvSkESnp1jrqLYmMgsjW72k9+w==" saltValue="SJuu72LrqmtLxBr8KBt6dw==" spinCount="100000" sheet="1" objects="1" scenarios="1"/>
  <mergeCells count="55">
    <mergeCell ref="O24:O25"/>
    <mergeCell ref="B23:C23"/>
    <mergeCell ref="B24:C25"/>
    <mergeCell ref="D24:D25"/>
    <mergeCell ref="E24:E25"/>
    <mergeCell ref="F24:F25"/>
    <mergeCell ref="G24:G25"/>
    <mergeCell ref="H24:H25"/>
    <mergeCell ref="J24:J25"/>
    <mergeCell ref="K24:K25"/>
    <mergeCell ref="L24:L25"/>
    <mergeCell ref="M24:M25"/>
    <mergeCell ref="N24:N25"/>
    <mergeCell ref="B19:C19"/>
    <mergeCell ref="B20:C20"/>
    <mergeCell ref="B21:C21"/>
    <mergeCell ref="B22:C22"/>
    <mergeCell ref="I24:I25"/>
    <mergeCell ref="B14:C14"/>
    <mergeCell ref="B15:C15"/>
    <mergeCell ref="B16:C16"/>
    <mergeCell ref="B17:C17"/>
    <mergeCell ref="B18:C18"/>
    <mergeCell ref="B9:C9"/>
    <mergeCell ref="B10:C10"/>
    <mergeCell ref="B11:C11"/>
    <mergeCell ref="B12:C12"/>
    <mergeCell ref="B13:C13"/>
    <mergeCell ref="O7:O8"/>
    <mergeCell ref="B7:C8"/>
    <mergeCell ref="D7:D8"/>
    <mergeCell ref="E7:E8"/>
    <mergeCell ref="F7:F8"/>
    <mergeCell ref="G7:G8"/>
    <mergeCell ref="H7:H8"/>
    <mergeCell ref="I7:I8"/>
    <mergeCell ref="J7:J8"/>
    <mergeCell ref="K7:K8"/>
    <mergeCell ref="L7:L8"/>
    <mergeCell ref="M7:M8"/>
    <mergeCell ref="N7:N8"/>
    <mergeCell ref="M1:M2"/>
    <mergeCell ref="N1:O2"/>
    <mergeCell ref="A1:A2"/>
    <mergeCell ref="B1:B2"/>
    <mergeCell ref="C1:C2"/>
    <mergeCell ref="D1:D2"/>
    <mergeCell ref="E1:E2"/>
    <mergeCell ref="F1:F2"/>
    <mergeCell ref="G1:G2"/>
    <mergeCell ref="H1:H2"/>
    <mergeCell ref="I1:I2"/>
    <mergeCell ref="J1:J2"/>
    <mergeCell ref="K1:K2"/>
    <mergeCell ref="L1:L2"/>
  </mergeCells>
  <pageMargins left="0.25" right="0.25" top="0.75" bottom="0.75" header="0" footer="0"/>
  <pageSetup paperSize="9"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97"/>
  <sheetViews>
    <sheetView showGridLines="0" workbookViewId="0">
      <pane ySplit="2" topLeftCell="A3" activePane="bottomLeft" state="frozen"/>
      <selection pane="bottomLeft" sqref="A1:A1048576"/>
    </sheetView>
  </sheetViews>
  <sheetFormatPr defaultColWidth="11.19921875" defaultRowHeight="15" customHeight="1"/>
  <cols>
    <col min="1" max="1" width="5.69921875" customWidth="1"/>
    <col min="2" max="2" width="25.296875" customWidth="1"/>
    <col min="3" max="3" width="34.296875" customWidth="1"/>
    <col min="4" max="4" width="17.796875" customWidth="1"/>
    <col min="5" max="5" width="8.69921875" customWidth="1"/>
    <col min="7" max="7" width="13.296875" customWidth="1"/>
    <col min="8" max="8" width="13.09765625" customWidth="1"/>
    <col min="9" max="9" width="12.09765625" customWidth="1"/>
    <col min="10" max="10" width="12.296875" customWidth="1"/>
    <col min="11" max="11" width="11.796875" customWidth="1"/>
    <col min="12" max="12" width="11.69921875" customWidth="1"/>
    <col min="13" max="13" width="12.19921875" customWidth="1"/>
    <col min="14" max="14" width="12.796875" customWidth="1"/>
    <col min="15" max="15" width="13.796875" customWidth="1"/>
    <col min="16" max="16" width="12.8984375" customWidth="1"/>
    <col min="17" max="17" width="12.19921875" customWidth="1"/>
    <col min="18" max="18" width="13.796875" customWidth="1"/>
    <col min="19" max="19" width="8.69921875" customWidth="1"/>
    <col min="21" max="21" width="11" customWidth="1"/>
    <col min="22" max="22" width="14.09765625" customWidth="1"/>
    <col min="23" max="26" width="8.69921875" customWidth="1"/>
  </cols>
  <sheetData>
    <row r="1" spans="1:26" ht="13.5" customHeight="1">
      <c r="A1" s="3045"/>
      <c r="B1" s="3208"/>
      <c r="C1" s="3208"/>
      <c r="D1" s="3210"/>
      <c r="E1" s="3211"/>
      <c r="F1" s="3212"/>
      <c r="G1" s="3213"/>
      <c r="H1" s="3206"/>
      <c r="I1" s="3208"/>
      <c r="J1" s="3208"/>
      <c r="K1" s="3080"/>
      <c r="L1" s="3080"/>
      <c r="M1" s="3209"/>
      <c r="N1" s="3080"/>
      <c r="O1" s="3207"/>
      <c r="P1" s="2796"/>
      <c r="Q1" s="2796"/>
      <c r="R1" s="2796"/>
      <c r="S1" s="2796"/>
      <c r="T1" s="2796"/>
      <c r="U1" s="2796"/>
      <c r="V1" s="2796"/>
      <c r="W1" s="2796"/>
      <c r="X1" s="2796"/>
      <c r="Y1" s="2796"/>
      <c r="Z1" s="2796"/>
    </row>
    <row r="2" spans="1:26" ht="12.75" customHeight="1">
      <c r="A2" s="3207"/>
      <c r="B2" s="3207"/>
      <c r="C2" s="3207"/>
      <c r="D2" s="3207"/>
      <c r="E2" s="3207"/>
      <c r="F2" s="3207"/>
      <c r="G2" s="3207"/>
      <c r="H2" s="3207"/>
      <c r="I2" s="3207"/>
      <c r="J2" s="3207"/>
      <c r="K2" s="3207"/>
      <c r="L2" s="3207"/>
      <c r="M2" s="3207"/>
      <c r="N2" s="3207"/>
      <c r="O2" s="3207"/>
      <c r="P2" s="2796"/>
      <c r="Q2" s="2796"/>
      <c r="R2" s="2796"/>
      <c r="S2" s="2796"/>
      <c r="T2" s="2796"/>
      <c r="U2" s="2796"/>
      <c r="V2" s="2796"/>
      <c r="W2" s="2796"/>
      <c r="X2" s="2796"/>
      <c r="Y2" s="2796"/>
      <c r="Z2" s="2796"/>
    </row>
    <row r="3" spans="1:26" ht="12.75" customHeight="1">
      <c r="A3" s="10"/>
      <c r="B3" s="10"/>
      <c r="C3" s="10"/>
      <c r="D3" s="10"/>
      <c r="E3" s="10"/>
      <c r="F3" s="10"/>
      <c r="G3" s="10"/>
      <c r="H3" s="10"/>
      <c r="I3" s="10"/>
      <c r="J3" s="10"/>
      <c r="K3" s="10"/>
      <c r="L3" s="10"/>
      <c r="M3" s="10"/>
      <c r="N3" s="10"/>
      <c r="O3" s="10"/>
    </row>
    <row r="4" spans="1:26" ht="12.75" customHeight="1">
      <c r="A4" s="10"/>
      <c r="B4" s="10"/>
      <c r="C4" s="10"/>
      <c r="D4" s="10"/>
      <c r="E4" s="10"/>
      <c r="F4" s="10"/>
      <c r="G4" s="10"/>
      <c r="H4" s="10"/>
      <c r="I4" s="10"/>
      <c r="J4" s="10"/>
      <c r="K4" s="10"/>
      <c r="L4" s="10"/>
      <c r="M4" s="10"/>
      <c r="N4" s="10"/>
      <c r="O4" s="10"/>
    </row>
    <row r="5" spans="1:26" ht="34.5" customHeight="1">
      <c r="B5" s="5" t="s">
        <v>1678</v>
      </c>
    </row>
    <row r="6" spans="1:26" ht="13.5" customHeight="1">
      <c r="B6" s="10"/>
      <c r="C6" s="10"/>
      <c r="D6" s="10"/>
      <c r="E6" s="10"/>
      <c r="F6" s="10"/>
      <c r="G6" s="10"/>
      <c r="H6" s="10"/>
      <c r="I6" s="10"/>
      <c r="J6" s="10"/>
      <c r="K6" s="10"/>
      <c r="L6" s="10"/>
      <c r="M6" s="10"/>
      <c r="N6" s="10"/>
      <c r="O6" s="10"/>
      <c r="P6" s="10"/>
      <c r="Q6" s="10"/>
      <c r="R6" s="10"/>
      <c r="S6" s="10"/>
      <c r="T6" s="10"/>
      <c r="U6" s="10"/>
    </row>
    <row r="7" spans="1:26" ht="63.75">
      <c r="B7" s="1694" t="s">
        <v>1679</v>
      </c>
      <c r="C7" s="1695" t="s">
        <v>1680</v>
      </c>
      <c r="D7" s="1696" t="s">
        <v>1681</v>
      </c>
      <c r="E7" s="1697" t="s">
        <v>1682</v>
      </c>
      <c r="F7" s="1697" t="s">
        <v>1683</v>
      </c>
      <c r="G7" s="1696" t="s">
        <v>1684</v>
      </c>
      <c r="H7" s="1696" t="s">
        <v>1685</v>
      </c>
      <c r="I7" s="1696" t="s">
        <v>1686</v>
      </c>
      <c r="J7" s="1696" t="s">
        <v>1687</v>
      </c>
      <c r="K7" s="1696" t="s">
        <v>1688</v>
      </c>
      <c r="L7" s="1696" t="s">
        <v>1689</v>
      </c>
      <c r="M7" s="1696" t="s">
        <v>1690</v>
      </c>
      <c r="N7" s="1696" t="s">
        <v>1691</v>
      </c>
      <c r="O7" s="1696" t="s">
        <v>1692</v>
      </c>
      <c r="P7" s="1696" t="s">
        <v>1693</v>
      </c>
      <c r="Q7" s="1696" t="s">
        <v>1694</v>
      </c>
      <c r="R7" s="1698" t="s">
        <v>1695</v>
      </c>
      <c r="S7" s="1699" t="s">
        <v>1696</v>
      </c>
      <c r="T7" s="1695" t="s">
        <v>1697</v>
      </c>
      <c r="U7" s="1700" t="s">
        <v>1698</v>
      </c>
      <c r="V7" s="10"/>
    </row>
    <row r="8" spans="1:26" ht="14.25">
      <c r="B8" s="1701" t="s">
        <v>1699</v>
      </c>
      <c r="C8" s="1702" t="s">
        <v>1700</v>
      </c>
      <c r="D8" s="1703" t="s">
        <v>1701</v>
      </c>
      <c r="E8" s="1704"/>
      <c r="F8" s="1705"/>
      <c r="G8" s="1706"/>
      <c r="H8" s="1707"/>
      <c r="I8" s="1706"/>
      <c r="J8" s="1708"/>
      <c r="K8" s="1706"/>
      <c r="L8" s="1707"/>
      <c r="M8" s="1708"/>
      <c r="N8" s="1708"/>
      <c r="O8" s="1708"/>
      <c r="P8" s="1708"/>
      <c r="Q8" s="1705"/>
      <c r="R8" s="1705"/>
      <c r="S8" s="1705"/>
      <c r="T8" s="1705"/>
      <c r="U8" s="1708"/>
    </row>
    <row r="9" spans="1:26" ht="14.25">
      <c r="B9" s="1709" t="s">
        <v>1702</v>
      </c>
      <c r="C9" s="1710" t="s">
        <v>1703</v>
      </c>
      <c r="D9" s="2802" t="s">
        <v>1704</v>
      </c>
      <c r="E9" s="1711"/>
      <c r="F9" s="1712"/>
      <c r="G9" s="2803"/>
      <c r="H9" s="1712"/>
      <c r="I9" s="2803"/>
      <c r="J9" s="1712"/>
      <c r="K9" s="2803"/>
      <c r="L9" s="1712"/>
      <c r="M9" s="1712"/>
      <c r="N9" s="1712"/>
      <c r="O9" s="1712"/>
      <c r="P9" s="1712"/>
      <c r="Q9" s="1712"/>
      <c r="R9" s="1712"/>
      <c r="S9" s="1712"/>
      <c r="T9" s="1712"/>
      <c r="U9" s="1712"/>
    </row>
    <row r="10" spans="1:26" ht="25.5">
      <c r="B10" s="1709" t="s">
        <v>1705</v>
      </c>
      <c r="C10" s="1710" t="s">
        <v>1706</v>
      </c>
      <c r="D10" s="1710" t="s">
        <v>1707</v>
      </c>
      <c r="E10" s="1713"/>
      <c r="F10" s="1712"/>
      <c r="G10" s="2803"/>
      <c r="H10" s="1714"/>
      <c r="I10" s="2803"/>
      <c r="J10" s="1712"/>
      <c r="K10" s="2803"/>
      <c r="L10" s="1712"/>
      <c r="M10" s="1712"/>
      <c r="N10" s="1714"/>
      <c r="O10" s="1712"/>
      <c r="P10" s="1712"/>
      <c r="Q10" s="1712"/>
      <c r="R10" s="1712"/>
      <c r="S10" s="1712"/>
      <c r="T10" s="1712"/>
      <c r="U10" s="1712"/>
    </row>
    <row r="11" spans="1:26" ht="25.5">
      <c r="B11" s="1709" t="s">
        <v>1708</v>
      </c>
      <c r="C11" s="1710" t="s">
        <v>1709</v>
      </c>
      <c r="D11" s="1710" t="s">
        <v>1710</v>
      </c>
      <c r="E11" s="2804"/>
      <c r="F11" s="1712"/>
      <c r="G11" s="2803"/>
      <c r="H11" s="1714"/>
      <c r="I11" s="2803"/>
      <c r="J11" s="1712"/>
      <c r="K11" s="2803"/>
      <c r="L11" s="1714"/>
      <c r="M11" s="1712"/>
      <c r="N11" s="1714"/>
      <c r="O11" s="1712"/>
      <c r="P11" s="1712"/>
      <c r="Q11" s="1712"/>
      <c r="R11" s="1712"/>
      <c r="S11" s="1712"/>
      <c r="T11" s="1712"/>
      <c r="U11" s="1712"/>
    </row>
    <row r="12" spans="1:26" ht="14.25">
      <c r="B12" s="1709" t="s">
        <v>1711</v>
      </c>
      <c r="C12" s="1710" t="s">
        <v>1712</v>
      </c>
      <c r="D12" s="1710"/>
      <c r="E12" s="2804"/>
      <c r="F12" s="1712"/>
      <c r="G12" s="2803"/>
      <c r="H12" s="1714"/>
      <c r="I12" s="2803"/>
      <c r="J12" s="1712"/>
      <c r="K12" s="2803"/>
      <c r="L12" s="1712"/>
      <c r="M12" s="1712"/>
      <c r="N12" s="1712"/>
      <c r="O12" s="1712"/>
      <c r="P12" s="1712"/>
      <c r="Q12" s="1712"/>
      <c r="R12" s="1712"/>
      <c r="S12" s="1712"/>
      <c r="T12" s="1712"/>
      <c r="U12" s="1712"/>
    </row>
    <row r="13" spans="1:26" ht="14.25">
      <c r="B13" s="1709" t="s">
        <v>1713</v>
      </c>
      <c r="C13" s="1710" t="s">
        <v>1714</v>
      </c>
      <c r="D13" s="1710" t="s">
        <v>1710</v>
      </c>
      <c r="E13" s="2804"/>
      <c r="F13" s="1712"/>
      <c r="G13" s="2803"/>
      <c r="H13" s="1714"/>
      <c r="I13" s="2803"/>
      <c r="J13" s="1712"/>
      <c r="K13" s="2803"/>
      <c r="L13" s="1714"/>
      <c r="M13" s="1712"/>
      <c r="N13" s="1712"/>
      <c r="O13" s="1712"/>
      <c r="P13" s="1712"/>
      <c r="Q13" s="1712"/>
      <c r="R13" s="1712"/>
      <c r="S13" s="1712"/>
      <c r="T13" s="1712"/>
      <c r="U13" s="1714"/>
    </row>
    <row r="14" spans="1:26" ht="36.75" customHeight="1">
      <c r="B14" s="1709" t="s">
        <v>1715</v>
      </c>
      <c r="C14" s="1710" t="s">
        <v>1716</v>
      </c>
      <c r="D14" s="1710" t="s">
        <v>1717</v>
      </c>
      <c r="E14" s="2804"/>
      <c r="F14" s="1712"/>
      <c r="G14" s="2803"/>
      <c r="H14" s="1712"/>
      <c r="I14" s="2803"/>
      <c r="J14" s="1712"/>
      <c r="K14" s="2803"/>
      <c r="L14" s="1712"/>
      <c r="M14" s="1712"/>
      <c r="N14" s="1712"/>
      <c r="O14" s="1712"/>
      <c r="P14" s="1712"/>
      <c r="Q14" s="1712"/>
      <c r="R14" s="1712"/>
      <c r="S14" s="1712"/>
      <c r="T14" s="1712"/>
      <c r="U14" s="1714"/>
    </row>
    <row r="15" spans="1:26" ht="14.25">
      <c r="B15" s="1709" t="s">
        <v>1718</v>
      </c>
      <c r="C15" s="1710" t="s">
        <v>1719</v>
      </c>
      <c r="D15" s="1710" t="s">
        <v>1720</v>
      </c>
      <c r="E15" s="2804"/>
      <c r="F15" s="1712"/>
      <c r="G15" s="2803"/>
      <c r="H15" s="1712"/>
      <c r="I15" s="2803"/>
      <c r="J15" s="1712"/>
      <c r="K15" s="2803"/>
      <c r="L15" s="1712"/>
      <c r="M15" s="1712"/>
      <c r="N15" s="1712"/>
      <c r="O15" s="1712"/>
      <c r="P15" s="1712"/>
      <c r="Q15" s="1712"/>
      <c r="R15" s="1712"/>
      <c r="S15" s="1712"/>
      <c r="T15" s="1712"/>
      <c r="U15" s="1714"/>
    </row>
    <row r="16" spans="1:26" ht="25.5">
      <c r="B16" s="1709" t="s">
        <v>1721</v>
      </c>
      <c r="C16" s="1710" t="s">
        <v>276</v>
      </c>
      <c r="D16" s="1710" t="s">
        <v>1722</v>
      </c>
      <c r="E16" s="1715"/>
      <c r="F16" s="1716"/>
      <c r="G16" s="2803"/>
      <c r="H16" s="1714"/>
      <c r="I16" s="2803"/>
      <c r="J16" s="1712"/>
      <c r="K16" s="2803"/>
      <c r="L16" s="1714"/>
      <c r="M16" s="1712"/>
      <c r="N16" s="1714"/>
      <c r="O16" s="1712"/>
      <c r="P16" s="1714"/>
      <c r="Q16" s="1712"/>
      <c r="R16" s="1712"/>
      <c r="S16" s="1712"/>
      <c r="T16" s="1712"/>
      <c r="U16" s="1712"/>
    </row>
    <row r="17" spans="1:26" ht="14.25">
      <c r="B17" s="1709" t="s">
        <v>1723</v>
      </c>
      <c r="C17" s="1710" t="s">
        <v>1724</v>
      </c>
      <c r="D17" s="1710" t="s">
        <v>1710</v>
      </c>
      <c r="E17" s="1717"/>
      <c r="F17" s="1718"/>
      <c r="G17" s="1719"/>
      <c r="H17" s="1720"/>
      <c r="I17" s="2805"/>
      <c r="J17" s="1720"/>
      <c r="K17" s="2805"/>
      <c r="L17" s="1720"/>
      <c r="M17" s="1720"/>
      <c r="N17" s="1720"/>
      <c r="O17" s="1720"/>
      <c r="P17" s="1720"/>
      <c r="Q17" s="1720"/>
      <c r="R17" s="1720"/>
      <c r="S17" s="1720"/>
      <c r="T17" s="1720"/>
      <c r="U17" s="1720"/>
    </row>
    <row r="18" spans="1:26" ht="15" customHeight="1">
      <c r="B18" s="1721" t="s">
        <v>1725</v>
      </c>
      <c r="C18" s="1722" t="s">
        <v>1726</v>
      </c>
      <c r="D18" s="1722" t="s">
        <v>1710</v>
      </c>
      <c r="E18" s="1723"/>
      <c r="F18" s="1724"/>
      <c r="G18" s="1725"/>
      <c r="H18" s="1726"/>
      <c r="I18" s="1727"/>
      <c r="J18" s="1726"/>
      <c r="K18" s="1727"/>
      <c r="L18" s="1726"/>
      <c r="M18" s="1726"/>
      <c r="N18" s="1728"/>
      <c r="O18" s="1728"/>
      <c r="P18" s="1726"/>
      <c r="Q18" s="1726"/>
      <c r="R18" s="1726"/>
      <c r="S18" s="1726"/>
      <c r="T18" s="1726"/>
      <c r="U18" s="1726"/>
    </row>
    <row r="19" spans="1:26" ht="15" customHeight="1">
      <c r="U19" s="2077"/>
    </row>
    <row r="23" spans="1:26" ht="19.5">
      <c r="A23" s="1729"/>
      <c r="B23" s="1730" t="s">
        <v>1727</v>
      </c>
      <c r="C23" s="1729"/>
      <c r="D23" s="1729"/>
      <c r="E23" s="1729"/>
      <c r="F23" s="1729"/>
      <c r="G23" s="1729"/>
      <c r="H23" s="1729"/>
      <c r="I23" s="1729"/>
      <c r="J23" s="1729"/>
      <c r="K23" s="1729"/>
      <c r="L23" s="1729"/>
      <c r="M23" s="1729"/>
      <c r="N23" s="1729"/>
      <c r="O23" s="1729"/>
      <c r="P23" s="1729"/>
      <c r="Q23" s="1729"/>
      <c r="R23" s="1729"/>
      <c r="S23" s="1729"/>
      <c r="T23" s="1729"/>
      <c r="U23" s="1729"/>
      <c r="V23" s="1729"/>
      <c r="W23" s="1729"/>
      <c r="X23" s="1729"/>
      <c r="Y23" s="1729"/>
      <c r="Z23" s="1729"/>
    </row>
    <row r="24" spans="1:26" ht="13.5" customHeight="1">
      <c r="H24" s="10"/>
      <c r="I24" s="10"/>
      <c r="J24" s="10"/>
      <c r="K24" s="10"/>
      <c r="L24" s="10"/>
      <c r="M24" s="10"/>
      <c r="N24" s="10"/>
      <c r="O24" s="10"/>
      <c r="P24" s="10"/>
      <c r="T24" s="10"/>
    </row>
    <row r="25" spans="1:26" ht="63.75">
      <c r="B25" s="1731" t="s">
        <v>1728</v>
      </c>
      <c r="C25" s="1732" t="s">
        <v>1729</v>
      </c>
      <c r="D25" s="1732" t="s">
        <v>1680</v>
      </c>
      <c r="E25" s="1732" t="s">
        <v>1681</v>
      </c>
      <c r="F25" s="1732" t="s">
        <v>1682</v>
      </c>
      <c r="G25" s="1732" t="s">
        <v>1683</v>
      </c>
      <c r="H25" s="1732" t="s">
        <v>1684</v>
      </c>
      <c r="I25" s="1732" t="s">
        <v>1685</v>
      </c>
      <c r="J25" s="1732" t="s">
        <v>1686</v>
      </c>
      <c r="K25" s="1732" t="s">
        <v>1687</v>
      </c>
      <c r="L25" s="1732" t="s">
        <v>1688</v>
      </c>
      <c r="M25" s="1732" t="s">
        <v>1689</v>
      </c>
      <c r="N25" s="1732" t="s">
        <v>1690</v>
      </c>
      <c r="O25" s="1732" t="s">
        <v>1691</v>
      </c>
      <c r="P25" s="1732" t="s">
        <v>1692</v>
      </c>
      <c r="Q25" s="1732" t="s">
        <v>1693</v>
      </c>
      <c r="R25" s="1733" t="s">
        <v>1694</v>
      </c>
      <c r="S25" s="1732" t="s">
        <v>1695</v>
      </c>
      <c r="T25" s="1732" t="s">
        <v>1696</v>
      </c>
      <c r="U25" s="1732" t="s">
        <v>1697</v>
      </c>
      <c r="V25" s="1734" t="s">
        <v>1698</v>
      </c>
      <c r="W25" s="10"/>
    </row>
    <row r="26" spans="1:26" ht="189" customHeight="1">
      <c r="B26" s="2806" t="s">
        <v>1730</v>
      </c>
      <c r="C26" s="2807" t="s">
        <v>1731</v>
      </c>
      <c r="D26" s="2807" t="s">
        <v>1732</v>
      </c>
      <c r="E26" s="2808" t="s">
        <v>1717</v>
      </c>
      <c r="F26" s="1735"/>
      <c r="G26" s="1735"/>
      <c r="H26" s="2936"/>
      <c r="I26" s="1735"/>
      <c r="J26" s="1735"/>
      <c r="K26" s="1735"/>
      <c r="L26" s="1735"/>
      <c r="M26" s="1735"/>
      <c r="N26" s="1735"/>
      <c r="O26" s="2936"/>
      <c r="P26" s="1735"/>
      <c r="Q26" s="1735"/>
      <c r="R26" s="1735"/>
      <c r="S26" s="1735"/>
      <c r="T26" s="1735"/>
      <c r="U26" s="1735"/>
      <c r="V26" s="1735"/>
    </row>
    <row r="27" spans="1:26" ht="108.75" customHeight="1">
      <c r="B27" s="1736" t="s">
        <v>1733</v>
      </c>
      <c r="C27" s="1737" t="s">
        <v>1734</v>
      </c>
      <c r="D27" s="1737" t="s">
        <v>1735</v>
      </c>
      <c r="E27" s="1738" t="s">
        <v>1717</v>
      </c>
      <c r="F27" s="1739"/>
      <c r="G27" s="1739"/>
      <c r="H27" s="1739"/>
      <c r="I27" s="2937"/>
      <c r="J27" s="2937"/>
      <c r="K27" s="1739"/>
      <c r="L27" s="1739"/>
      <c r="M27" s="1739"/>
      <c r="N27" s="1739"/>
      <c r="O27" s="2937"/>
      <c r="P27" s="2937"/>
      <c r="Q27" s="1739"/>
      <c r="R27" s="1739"/>
      <c r="S27" s="1739"/>
      <c r="T27" s="1739"/>
      <c r="U27" s="1739"/>
      <c r="V27" s="1739"/>
    </row>
    <row r="28" spans="1:26" ht="133.5" customHeight="1">
      <c r="B28" s="1736" t="s">
        <v>1736</v>
      </c>
      <c r="C28" s="1737" t="s">
        <v>1737</v>
      </c>
      <c r="D28" s="1737" t="s">
        <v>1738</v>
      </c>
      <c r="E28" s="1738" t="s">
        <v>1739</v>
      </c>
      <c r="F28" s="1739"/>
      <c r="G28" s="1739"/>
      <c r="H28" s="2937"/>
      <c r="I28" s="1739"/>
      <c r="J28" s="1739"/>
      <c r="K28" s="1739"/>
      <c r="L28" s="1739"/>
      <c r="M28" s="1739"/>
      <c r="N28" s="1739"/>
      <c r="O28" s="2937"/>
      <c r="P28" s="1739"/>
      <c r="Q28" s="1739"/>
      <c r="R28" s="1739"/>
      <c r="S28" s="1739"/>
      <c r="T28" s="1739"/>
      <c r="U28" s="1739"/>
      <c r="V28" s="2937"/>
    </row>
    <row r="29" spans="1:26" ht="164.25" customHeight="1">
      <c r="B29" s="1736" t="s">
        <v>1740</v>
      </c>
      <c r="C29" s="1737" t="s">
        <v>1741</v>
      </c>
      <c r="D29" s="1737" t="s">
        <v>1742</v>
      </c>
      <c r="E29" s="1738" t="s">
        <v>1739</v>
      </c>
      <c r="F29" s="1739"/>
      <c r="G29" s="1739"/>
      <c r="H29" s="2937"/>
      <c r="I29" s="1739"/>
      <c r="J29" s="1739"/>
      <c r="K29" s="1739"/>
      <c r="L29" s="1739"/>
      <c r="M29" s="1739"/>
      <c r="N29" s="1739"/>
      <c r="O29" s="2937"/>
      <c r="P29" s="1739"/>
      <c r="Q29" s="1739"/>
      <c r="R29" s="1739"/>
      <c r="S29" s="1739"/>
      <c r="T29" s="1739"/>
      <c r="U29" s="1739"/>
      <c r="V29" s="2937"/>
    </row>
    <row r="30" spans="1:26" ht="99.75" customHeight="1">
      <c r="B30" s="1736" t="s">
        <v>1743</v>
      </c>
      <c r="C30" s="1737" t="s">
        <v>1744</v>
      </c>
      <c r="D30" s="1737" t="s">
        <v>1745</v>
      </c>
      <c r="E30" s="1738" t="s">
        <v>1717</v>
      </c>
      <c r="F30" s="1739"/>
      <c r="G30" s="1739"/>
      <c r="H30" s="1739"/>
      <c r="I30" s="1739"/>
      <c r="J30" s="2937"/>
      <c r="K30" s="1739"/>
      <c r="L30" s="1739"/>
      <c r="M30" s="1739"/>
      <c r="N30" s="1739"/>
      <c r="O30" s="2937"/>
      <c r="P30" s="1739"/>
      <c r="Q30" s="1739"/>
      <c r="R30" s="1739"/>
      <c r="S30" s="1739"/>
      <c r="T30" s="1739"/>
      <c r="U30" s="1739"/>
      <c r="V30" s="1739"/>
    </row>
    <row r="31" spans="1:26" ht="150.75" customHeight="1">
      <c r="B31" s="1736" t="s">
        <v>1746</v>
      </c>
      <c r="C31" s="1737" t="s">
        <v>1747</v>
      </c>
      <c r="D31" s="1737" t="s">
        <v>1748</v>
      </c>
      <c r="E31" s="1738" t="s">
        <v>1749</v>
      </c>
      <c r="F31" s="1739"/>
      <c r="G31" s="1739"/>
      <c r="H31" s="2937"/>
      <c r="I31" s="1739"/>
      <c r="J31" s="2937"/>
      <c r="K31" s="1739"/>
      <c r="L31" s="1739"/>
      <c r="M31" s="1739"/>
      <c r="N31" s="1739"/>
      <c r="O31" s="2937"/>
      <c r="P31" s="1739"/>
      <c r="Q31" s="1739"/>
      <c r="R31" s="1739"/>
      <c r="S31" s="1739"/>
      <c r="T31" s="1739"/>
      <c r="U31" s="1739"/>
      <c r="V31" s="1739"/>
    </row>
    <row r="32" spans="1:26" ht="93" customHeight="1">
      <c r="B32" s="1736" t="s">
        <v>1750</v>
      </c>
      <c r="C32" s="1737" t="s">
        <v>1751</v>
      </c>
      <c r="D32" s="1737" t="s">
        <v>1752</v>
      </c>
      <c r="E32" s="1738" t="s">
        <v>1753</v>
      </c>
      <c r="F32" s="1739"/>
      <c r="G32" s="1739"/>
      <c r="H32" s="2937"/>
      <c r="I32" s="1739"/>
      <c r="J32" s="1739"/>
      <c r="K32" s="1739"/>
      <c r="L32" s="1739"/>
      <c r="M32" s="1739"/>
      <c r="N32" s="1739"/>
      <c r="O32" s="1740"/>
      <c r="P32" s="1739"/>
      <c r="Q32" s="1739"/>
      <c r="R32" s="1739"/>
      <c r="S32" s="1739"/>
      <c r="T32" s="1739"/>
      <c r="U32" s="1739"/>
      <c r="V32" s="1739"/>
    </row>
    <row r="33" spans="2:22" ht="171.75" customHeight="1">
      <c r="B33" s="1736" t="s">
        <v>1754</v>
      </c>
      <c r="C33" s="1737" t="s">
        <v>1755</v>
      </c>
      <c r="D33" s="1737" t="s">
        <v>1756</v>
      </c>
      <c r="E33" s="1738" t="s">
        <v>1757</v>
      </c>
      <c r="F33" s="1739"/>
      <c r="G33" s="1739"/>
      <c r="H33" s="2937"/>
      <c r="I33" s="2937"/>
      <c r="J33" s="2937"/>
      <c r="K33" s="1739"/>
      <c r="L33" s="1739"/>
      <c r="M33" s="1739"/>
      <c r="N33" s="1739"/>
      <c r="O33" s="2937"/>
      <c r="P33" s="1739"/>
      <c r="Q33" s="2937"/>
      <c r="R33" s="1739"/>
      <c r="S33" s="1739"/>
      <c r="T33" s="1739"/>
      <c r="U33" s="1739"/>
      <c r="V33" s="1739"/>
    </row>
    <row r="34" spans="2:22" ht="117.75" customHeight="1">
      <c r="B34" s="1736" t="s">
        <v>1758</v>
      </c>
      <c r="C34" s="1737" t="s">
        <v>1759</v>
      </c>
      <c r="D34" s="1737" t="s">
        <v>1760</v>
      </c>
      <c r="E34" s="1738" t="s">
        <v>1753</v>
      </c>
      <c r="F34" s="1739"/>
      <c r="G34" s="1739"/>
      <c r="H34" s="2937"/>
      <c r="I34" s="1739"/>
      <c r="J34" s="1739"/>
      <c r="K34" s="1739"/>
      <c r="L34" s="1739"/>
      <c r="M34" s="1739"/>
      <c r="N34" s="1739"/>
      <c r="O34" s="1740"/>
      <c r="P34" s="1739"/>
      <c r="Q34" s="1739"/>
      <c r="R34" s="1739"/>
      <c r="S34" s="1739"/>
      <c r="T34" s="1739"/>
      <c r="U34" s="1739"/>
      <c r="V34" s="1739"/>
    </row>
    <row r="35" spans="2:22" ht="164.25" customHeight="1">
      <c r="B35" s="1736" t="s">
        <v>1761</v>
      </c>
      <c r="C35" s="1737" t="s">
        <v>1762</v>
      </c>
      <c r="D35" s="1737" t="s">
        <v>1763</v>
      </c>
      <c r="E35" s="1738" t="s">
        <v>1764</v>
      </c>
      <c r="F35" s="1739"/>
      <c r="G35" s="1739"/>
      <c r="H35" s="1739"/>
      <c r="I35" s="1739"/>
      <c r="J35" s="2937"/>
      <c r="K35" s="1739"/>
      <c r="L35" s="1739"/>
      <c r="M35" s="1739"/>
      <c r="N35" s="1739"/>
      <c r="O35" s="2937"/>
      <c r="P35" s="1739"/>
      <c r="Q35" s="1739"/>
      <c r="R35" s="1739"/>
      <c r="S35" s="1739"/>
      <c r="T35" s="1739"/>
      <c r="U35" s="1739"/>
      <c r="V35" s="2937"/>
    </row>
    <row r="36" spans="2:22" ht="54.75" customHeight="1">
      <c r="B36" s="1736" t="s">
        <v>1765</v>
      </c>
      <c r="C36" s="1737" t="s">
        <v>1766</v>
      </c>
      <c r="D36" s="1737" t="s">
        <v>1767</v>
      </c>
      <c r="E36" s="1738" t="s">
        <v>1768</v>
      </c>
      <c r="F36" s="1741"/>
      <c r="G36" s="1741"/>
      <c r="H36" s="2938"/>
      <c r="I36" s="2938"/>
      <c r="J36" s="1741"/>
      <c r="K36" s="1741"/>
      <c r="L36" s="1741"/>
      <c r="M36" s="1741"/>
      <c r="N36" s="1741"/>
      <c r="O36" s="2938"/>
      <c r="P36" s="1741"/>
      <c r="Q36" s="1741"/>
      <c r="R36" s="1741"/>
      <c r="S36" s="1741"/>
      <c r="T36" s="1741"/>
      <c r="U36" s="1741"/>
      <c r="V36" s="2938"/>
    </row>
    <row r="37" spans="2:22" ht="75" customHeight="1">
      <c r="B37" s="1736" t="s">
        <v>1769</v>
      </c>
      <c r="C37" s="1737" t="s">
        <v>1770</v>
      </c>
      <c r="D37" s="1737" t="s">
        <v>1771</v>
      </c>
      <c r="E37" s="1738" t="s">
        <v>1757</v>
      </c>
      <c r="F37" s="1739"/>
      <c r="G37" s="1739"/>
      <c r="H37" s="2937"/>
      <c r="I37" s="1739"/>
      <c r="J37" s="2937"/>
      <c r="K37" s="1739"/>
      <c r="L37" s="1739"/>
      <c r="M37" s="1739"/>
      <c r="N37" s="1739"/>
      <c r="O37" s="2937"/>
      <c r="P37" s="1739"/>
      <c r="Q37" s="1739"/>
      <c r="R37" s="1739"/>
      <c r="S37" s="1739"/>
      <c r="T37" s="1739"/>
      <c r="U37" s="1739"/>
      <c r="V37" s="2937"/>
    </row>
    <row r="38" spans="2:22" ht="54.75" customHeight="1">
      <c r="B38" s="1736" t="s">
        <v>1772</v>
      </c>
      <c r="C38" s="1737" t="s">
        <v>1773</v>
      </c>
      <c r="D38" s="1737" t="s">
        <v>1774</v>
      </c>
      <c r="E38" s="1738" t="s">
        <v>1757</v>
      </c>
      <c r="F38" s="1739"/>
      <c r="G38" s="1739"/>
      <c r="H38" s="2937"/>
      <c r="I38" s="2937"/>
      <c r="J38" s="1739"/>
      <c r="K38" s="1739"/>
      <c r="L38" s="1739"/>
      <c r="M38" s="1739"/>
      <c r="N38" s="1739"/>
      <c r="O38" s="2937"/>
      <c r="P38" s="1739"/>
      <c r="Q38" s="1739"/>
      <c r="R38" s="1739"/>
      <c r="S38" s="1739"/>
      <c r="T38" s="1739"/>
      <c r="U38" s="1739"/>
      <c r="V38" s="2937"/>
    </row>
    <row r="39" spans="2:22" ht="156.75" customHeight="1">
      <c r="B39" s="1736" t="s">
        <v>1775</v>
      </c>
      <c r="C39" s="1737" t="s">
        <v>1776</v>
      </c>
      <c r="D39" s="1737" t="s">
        <v>1777</v>
      </c>
      <c r="E39" s="1738" t="s">
        <v>1778</v>
      </c>
      <c r="F39" s="1739"/>
      <c r="G39" s="1739"/>
      <c r="H39" s="1739"/>
      <c r="I39" s="1739"/>
      <c r="J39" s="1739"/>
      <c r="K39" s="1739"/>
      <c r="L39" s="1739"/>
      <c r="M39" s="1739"/>
      <c r="N39" s="1739"/>
      <c r="O39" s="1740"/>
      <c r="P39" s="2937"/>
      <c r="Q39" s="1739"/>
      <c r="R39" s="1739"/>
      <c r="S39" s="1739"/>
      <c r="T39" s="1739"/>
      <c r="U39" s="2937"/>
      <c r="V39" s="1739"/>
    </row>
    <row r="40" spans="2:22" ht="193.5" customHeight="1">
      <c r="B40" s="1736" t="s">
        <v>1779</v>
      </c>
      <c r="C40" s="1737" t="s">
        <v>1780</v>
      </c>
      <c r="D40" s="1737" t="s">
        <v>1781</v>
      </c>
      <c r="E40" s="1738" t="s">
        <v>1753</v>
      </c>
      <c r="F40" s="1739"/>
      <c r="G40" s="1739"/>
      <c r="H40" s="1739"/>
      <c r="I40" s="2937"/>
      <c r="J40" s="1739"/>
      <c r="K40" s="1739"/>
      <c r="L40" s="1739"/>
      <c r="M40" s="1739"/>
      <c r="N40" s="1739"/>
      <c r="O40" s="1740"/>
      <c r="P40" s="1739"/>
      <c r="Q40" s="1739"/>
      <c r="R40" s="1739"/>
      <c r="S40" s="1739"/>
      <c r="T40" s="1739"/>
      <c r="U40" s="1739"/>
      <c r="V40" s="1739"/>
    </row>
    <row r="41" spans="2:22" ht="186.75" customHeight="1">
      <c r="B41" s="1736" t="s">
        <v>1782</v>
      </c>
      <c r="C41" s="1737" t="s">
        <v>1783</v>
      </c>
      <c r="D41" s="1737" t="s">
        <v>1784</v>
      </c>
      <c r="E41" s="1738" t="s">
        <v>1753</v>
      </c>
      <c r="F41" s="1739"/>
      <c r="G41" s="1739"/>
      <c r="H41" s="1739"/>
      <c r="I41" s="2937"/>
      <c r="J41" s="1739"/>
      <c r="K41" s="1739"/>
      <c r="L41" s="1739"/>
      <c r="M41" s="1739"/>
      <c r="N41" s="1739"/>
      <c r="O41" s="1740"/>
      <c r="P41" s="1739"/>
      <c r="Q41" s="1739"/>
      <c r="R41" s="1739"/>
      <c r="S41" s="1739"/>
      <c r="T41" s="1739"/>
      <c r="U41" s="1739"/>
      <c r="V41" s="1739"/>
    </row>
    <row r="42" spans="2:22" ht="233.25" customHeight="1">
      <c r="B42" s="1736" t="s">
        <v>1785</v>
      </c>
      <c r="C42" s="1737" t="s">
        <v>1786</v>
      </c>
      <c r="D42" s="1737" t="s">
        <v>1787</v>
      </c>
      <c r="E42" s="1738" t="s">
        <v>1764</v>
      </c>
      <c r="F42" s="1739"/>
      <c r="G42" s="1739"/>
      <c r="H42" s="2937"/>
      <c r="I42" s="1739"/>
      <c r="J42" s="2937"/>
      <c r="K42" s="1739"/>
      <c r="L42" s="1739"/>
      <c r="M42" s="1739"/>
      <c r="N42" s="1739"/>
      <c r="O42" s="2937"/>
      <c r="P42" s="1739"/>
      <c r="Q42" s="1739"/>
      <c r="R42" s="1739"/>
      <c r="S42" s="1739"/>
      <c r="T42" s="1739"/>
      <c r="U42" s="2937"/>
      <c r="V42" s="1739"/>
    </row>
    <row r="43" spans="2:22" ht="148.5" customHeight="1">
      <c r="B43" s="1736" t="s">
        <v>1788</v>
      </c>
      <c r="C43" s="1737" t="s">
        <v>1789</v>
      </c>
      <c r="D43" s="1737" t="s">
        <v>1790</v>
      </c>
      <c r="E43" s="1738" t="s">
        <v>1757</v>
      </c>
      <c r="F43" s="1739"/>
      <c r="G43" s="1739"/>
      <c r="H43" s="1739"/>
      <c r="I43" s="1739"/>
      <c r="J43" s="1739"/>
      <c r="K43" s="1739"/>
      <c r="L43" s="1739"/>
      <c r="M43" s="1739"/>
      <c r="N43" s="1739"/>
      <c r="O43" s="1740"/>
      <c r="P43" s="1739"/>
      <c r="Q43" s="1739"/>
      <c r="R43" s="1739"/>
      <c r="S43" s="1739"/>
      <c r="T43" s="1739"/>
      <c r="U43" s="2937"/>
      <c r="V43" s="1739"/>
    </row>
    <row r="44" spans="2:22" ht="89.25" customHeight="1">
      <c r="B44" s="1736" t="s">
        <v>1791</v>
      </c>
      <c r="C44" s="1737" t="s">
        <v>1792</v>
      </c>
      <c r="D44" s="1737" t="s">
        <v>1793</v>
      </c>
      <c r="E44" s="1738" t="s">
        <v>1757</v>
      </c>
      <c r="F44" s="1739"/>
      <c r="G44" s="1739"/>
      <c r="H44" s="1739"/>
      <c r="I44" s="2937"/>
      <c r="J44" s="1739"/>
      <c r="K44" s="1739"/>
      <c r="L44" s="1739"/>
      <c r="M44" s="1739"/>
      <c r="N44" s="1739"/>
      <c r="O44" s="2937"/>
      <c r="P44" s="1739"/>
      <c r="Q44" s="1739"/>
      <c r="R44" s="1739"/>
      <c r="S44" s="1739"/>
      <c r="T44" s="1739"/>
      <c r="U44" s="2937"/>
      <c r="V44" s="1739"/>
    </row>
    <row r="45" spans="2:22" ht="166.5" customHeight="1">
      <c r="B45" s="1742" t="s">
        <v>1794</v>
      </c>
      <c r="C45" s="1737" t="s">
        <v>1795</v>
      </c>
      <c r="D45" s="1737" t="s">
        <v>1796</v>
      </c>
      <c r="E45" s="1738" t="s">
        <v>1757</v>
      </c>
      <c r="F45" s="1739"/>
      <c r="G45" s="1739"/>
      <c r="H45" s="1739"/>
      <c r="I45" s="2937"/>
      <c r="J45" s="1739"/>
      <c r="K45" s="1739"/>
      <c r="L45" s="1739"/>
      <c r="M45" s="1739"/>
      <c r="N45" s="1739"/>
      <c r="O45" s="1740"/>
      <c r="P45" s="2937"/>
      <c r="Q45" s="1739"/>
      <c r="R45" s="1739"/>
      <c r="S45" s="1739"/>
      <c r="T45" s="1739"/>
      <c r="U45" s="1739"/>
      <c r="V45" s="1739"/>
    </row>
    <row r="46" spans="2:22" ht="135.75" customHeight="1">
      <c r="B46" s="1736" t="s">
        <v>1797</v>
      </c>
      <c r="C46" s="1737" t="s">
        <v>1798</v>
      </c>
      <c r="D46" s="1737" t="s">
        <v>1799</v>
      </c>
      <c r="E46" s="1738" t="s">
        <v>1753</v>
      </c>
      <c r="F46" s="1739"/>
      <c r="G46" s="1739"/>
      <c r="H46" s="1739"/>
      <c r="I46" s="1739"/>
      <c r="J46" s="1739"/>
      <c r="K46" s="1739"/>
      <c r="L46" s="1739"/>
      <c r="M46" s="1739"/>
      <c r="N46" s="1739"/>
      <c r="O46" s="1740"/>
      <c r="P46" s="1739"/>
      <c r="Q46" s="1739"/>
      <c r="R46" s="1739"/>
      <c r="S46" s="1739"/>
      <c r="T46" s="1739"/>
      <c r="U46" s="1739"/>
      <c r="V46" s="1739"/>
    </row>
    <row r="47" spans="2:22" ht="183.75" customHeight="1">
      <c r="B47" s="1736" t="s">
        <v>1800</v>
      </c>
      <c r="C47" s="1737" t="s">
        <v>1801</v>
      </c>
      <c r="D47" s="1737" t="s">
        <v>1802</v>
      </c>
      <c r="E47" s="1738" t="s">
        <v>1764</v>
      </c>
      <c r="F47" s="1739"/>
      <c r="G47" s="1739"/>
      <c r="H47" s="1739"/>
      <c r="I47" s="2937"/>
      <c r="J47" s="1739"/>
      <c r="K47" s="1739"/>
      <c r="L47" s="1739"/>
      <c r="M47" s="1739"/>
      <c r="N47" s="1739"/>
      <c r="O47" s="1740"/>
      <c r="P47" s="1739"/>
      <c r="Q47" s="2937"/>
      <c r="R47" s="1739"/>
      <c r="S47" s="1739"/>
      <c r="T47" s="1739"/>
      <c r="U47" s="1739"/>
      <c r="V47" s="1739"/>
    </row>
    <row r="48" spans="2:22" ht="54.75" customHeight="1">
      <c r="B48" s="1736" t="s">
        <v>1803</v>
      </c>
      <c r="C48" s="1737" t="s">
        <v>1804</v>
      </c>
      <c r="D48" s="1737" t="s">
        <v>1805</v>
      </c>
      <c r="E48" s="1738" t="s">
        <v>1764</v>
      </c>
      <c r="F48" s="1739"/>
      <c r="G48" s="1739"/>
      <c r="H48" s="2937"/>
      <c r="I48" s="1739"/>
      <c r="J48" s="1739"/>
      <c r="K48" s="1739"/>
      <c r="L48" s="1739"/>
      <c r="M48" s="1739"/>
      <c r="N48" s="1739"/>
      <c r="O48" s="2937"/>
      <c r="P48" s="1739"/>
      <c r="Q48" s="1739"/>
      <c r="R48" s="1739"/>
      <c r="S48" s="1739"/>
      <c r="T48" s="1739"/>
      <c r="U48" s="1739"/>
      <c r="V48" s="2937"/>
    </row>
    <row r="49" spans="2:22" ht="234" customHeight="1">
      <c r="B49" s="1736" t="s">
        <v>1806</v>
      </c>
      <c r="C49" s="1737" t="s">
        <v>1807</v>
      </c>
      <c r="D49" s="1737" t="s">
        <v>1808</v>
      </c>
      <c r="E49" s="1738" t="s">
        <v>1717</v>
      </c>
      <c r="F49" s="1739"/>
      <c r="G49" s="1739"/>
      <c r="H49" s="2937"/>
      <c r="I49" s="2937"/>
      <c r="J49" s="1739"/>
      <c r="K49" s="1739"/>
      <c r="L49" s="1739"/>
      <c r="M49" s="1739"/>
      <c r="N49" s="1739"/>
      <c r="O49" s="2937"/>
      <c r="P49" s="2937"/>
      <c r="Q49" s="1739"/>
      <c r="R49" s="1739"/>
      <c r="S49" s="1739"/>
      <c r="T49" s="1739"/>
      <c r="U49" s="1739"/>
      <c r="V49" s="1739"/>
    </row>
    <row r="50" spans="2:22" ht="87" customHeight="1">
      <c r="B50" s="1736" t="s">
        <v>1809</v>
      </c>
      <c r="C50" s="1743" t="s">
        <v>1810</v>
      </c>
      <c r="D50" s="1737" t="s">
        <v>1811</v>
      </c>
      <c r="E50" s="1738" t="s">
        <v>1757</v>
      </c>
      <c r="F50" s="1739"/>
      <c r="G50" s="1739"/>
      <c r="H50" s="2937"/>
      <c r="I50" s="2937"/>
      <c r="J50" s="2937"/>
      <c r="K50" s="1739"/>
      <c r="L50" s="1739"/>
      <c r="M50" s="1739"/>
      <c r="N50" s="1739"/>
      <c r="O50" s="2937"/>
      <c r="P50" s="2937"/>
      <c r="Q50" s="1739"/>
      <c r="R50" s="1739"/>
      <c r="S50" s="1739"/>
      <c r="T50" s="1739"/>
      <c r="U50" s="1739"/>
      <c r="V50" s="2937"/>
    </row>
    <row r="51" spans="2:22" ht="190.5" customHeight="1">
      <c r="B51" s="1736" t="s">
        <v>1812</v>
      </c>
      <c r="C51" s="1737" t="s">
        <v>1813</v>
      </c>
      <c r="D51" s="1737" t="s">
        <v>1814</v>
      </c>
      <c r="E51" s="1738" t="s">
        <v>1710</v>
      </c>
      <c r="F51" s="1739"/>
      <c r="G51" s="1739"/>
      <c r="H51" s="2937"/>
      <c r="I51" s="1739"/>
      <c r="J51" s="1739"/>
      <c r="K51" s="1739"/>
      <c r="L51" s="1739"/>
      <c r="M51" s="1739"/>
      <c r="N51" s="1739"/>
      <c r="O51" s="1740"/>
      <c r="P51" s="1739"/>
      <c r="Q51" s="1739"/>
      <c r="R51" s="1739"/>
      <c r="S51" s="1739"/>
      <c r="T51" s="1739"/>
      <c r="U51" s="1739"/>
      <c r="V51" s="1739"/>
    </row>
    <row r="52" spans="2:22" ht="259.5" customHeight="1">
      <c r="B52" s="1736" t="s">
        <v>1815</v>
      </c>
      <c r="C52" s="1737" t="s">
        <v>1816</v>
      </c>
      <c r="D52" s="1737" t="s">
        <v>1817</v>
      </c>
      <c r="E52" s="1738" t="s">
        <v>1757</v>
      </c>
      <c r="F52" s="1739"/>
      <c r="G52" s="1739"/>
      <c r="H52" s="2937"/>
      <c r="I52" s="1739"/>
      <c r="J52" s="2937"/>
      <c r="K52" s="1739"/>
      <c r="L52" s="1739"/>
      <c r="M52" s="1739"/>
      <c r="N52" s="1739"/>
      <c r="O52" s="1740"/>
      <c r="P52" s="1739"/>
      <c r="Q52" s="1739"/>
      <c r="R52" s="1739"/>
      <c r="S52" s="1739"/>
      <c r="T52" s="1739"/>
      <c r="U52" s="1739"/>
      <c r="V52" s="2937"/>
    </row>
    <row r="53" spans="2:22" ht="186.75" customHeight="1">
      <c r="B53" s="1736" t="s">
        <v>1818</v>
      </c>
      <c r="C53" s="1737" t="s">
        <v>1819</v>
      </c>
      <c r="D53" s="1737" t="s">
        <v>1820</v>
      </c>
      <c r="E53" s="1738" t="s">
        <v>1764</v>
      </c>
      <c r="F53" s="1739"/>
      <c r="G53" s="1739"/>
      <c r="H53" s="2937"/>
      <c r="I53" s="2937"/>
      <c r="J53" s="2937"/>
      <c r="K53" s="1739"/>
      <c r="L53" s="1739"/>
      <c r="M53" s="1739"/>
      <c r="N53" s="1739"/>
      <c r="O53" s="2937"/>
      <c r="P53" s="1739"/>
      <c r="Q53" s="1739"/>
      <c r="R53" s="1739"/>
      <c r="S53" s="1739"/>
      <c r="T53" s="1739"/>
      <c r="U53" s="1739"/>
      <c r="V53" s="1739"/>
    </row>
    <row r="54" spans="2:22" ht="154.5" customHeight="1">
      <c r="B54" s="1736" t="s">
        <v>1821</v>
      </c>
      <c r="C54" s="1737" t="s">
        <v>1822</v>
      </c>
      <c r="D54" s="1737" t="s">
        <v>1823</v>
      </c>
      <c r="E54" s="1738" t="s">
        <v>1757</v>
      </c>
      <c r="F54" s="1739"/>
      <c r="G54" s="1739"/>
      <c r="H54" s="2937"/>
      <c r="I54" s="1739"/>
      <c r="J54" s="2937"/>
      <c r="K54" s="1739"/>
      <c r="L54" s="1739"/>
      <c r="M54" s="1739"/>
      <c r="N54" s="1739"/>
      <c r="O54" s="2937"/>
      <c r="P54" s="1739"/>
      <c r="Q54" s="1739"/>
      <c r="R54" s="1739"/>
      <c r="S54" s="1739"/>
      <c r="T54" s="1739"/>
      <c r="U54" s="1739"/>
      <c r="V54" s="1739"/>
    </row>
    <row r="55" spans="2:22" ht="120.75" customHeight="1">
      <c r="B55" s="1744" t="s">
        <v>1824</v>
      </c>
      <c r="C55" s="1737" t="s">
        <v>1825</v>
      </c>
      <c r="D55" s="1737" t="s">
        <v>1826</v>
      </c>
      <c r="E55" s="1738" t="s">
        <v>1764</v>
      </c>
      <c r="F55" s="1745"/>
      <c r="G55" s="1745"/>
      <c r="H55" s="1745"/>
      <c r="I55" s="2937"/>
      <c r="J55" s="2937"/>
      <c r="K55" s="1739"/>
      <c r="L55" s="1739"/>
      <c r="M55" s="1739"/>
      <c r="N55" s="1739"/>
      <c r="O55" s="2937"/>
      <c r="P55" s="2937"/>
      <c r="Q55" s="1739"/>
      <c r="R55" s="1739"/>
      <c r="S55" s="1739"/>
      <c r="T55" s="1739"/>
      <c r="U55" s="2937"/>
      <c r="V55" s="2937"/>
    </row>
    <row r="56" spans="2:22" ht="75" customHeight="1">
      <c r="B56" s="1744" t="s">
        <v>1827</v>
      </c>
      <c r="C56" s="1737" t="s">
        <v>1828</v>
      </c>
      <c r="D56" s="1737" t="s">
        <v>1829</v>
      </c>
      <c r="E56" s="1738" t="s">
        <v>1764</v>
      </c>
      <c r="F56" s="1745"/>
      <c r="G56" s="1745"/>
      <c r="H56" s="1745"/>
      <c r="I56" s="2937"/>
      <c r="J56" s="1745"/>
      <c r="K56" s="1745"/>
      <c r="L56" s="1745"/>
      <c r="M56" s="1745"/>
      <c r="N56" s="1745"/>
      <c r="O56" s="1740"/>
      <c r="P56" s="1739"/>
      <c r="Q56" s="1739"/>
      <c r="R56" s="2937"/>
      <c r="S56" s="1739"/>
      <c r="T56" s="1739"/>
      <c r="U56" s="1739"/>
      <c r="V56" s="1739"/>
    </row>
    <row r="57" spans="2:22" ht="138.75" customHeight="1">
      <c r="B57" s="1744" t="s">
        <v>1830</v>
      </c>
      <c r="C57" s="1737" t="s">
        <v>1831</v>
      </c>
      <c r="D57" s="1737" t="s">
        <v>1832</v>
      </c>
      <c r="E57" s="1738" t="s">
        <v>1757</v>
      </c>
      <c r="F57" s="1745"/>
      <c r="G57" s="1745"/>
      <c r="H57" s="1745"/>
      <c r="I57" s="2937"/>
      <c r="J57" s="1745"/>
      <c r="K57" s="1745"/>
      <c r="L57" s="1745"/>
      <c r="M57" s="1745"/>
      <c r="N57" s="1745"/>
      <c r="O57" s="1740"/>
      <c r="P57" s="1739"/>
      <c r="Q57" s="1739"/>
      <c r="R57" s="1739"/>
      <c r="S57" s="1739"/>
      <c r="T57" s="1739"/>
      <c r="U57" s="1739"/>
      <c r="V57" s="1739"/>
    </row>
    <row r="58" spans="2:22" ht="146.25" customHeight="1">
      <c r="B58" s="1744" t="s">
        <v>1833</v>
      </c>
      <c r="C58" s="1737" t="s">
        <v>1834</v>
      </c>
      <c r="D58" s="1737" t="s">
        <v>1835</v>
      </c>
      <c r="E58" s="1738" t="s">
        <v>1764</v>
      </c>
      <c r="F58" s="1746"/>
      <c r="G58" s="1746"/>
      <c r="H58" s="1746"/>
      <c r="I58" s="2937"/>
      <c r="J58" s="1746"/>
      <c r="K58" s="1745"/>
      <c r="L58" s="1745"/>
      <c r="M58" s="1745"/>
      <c r="N58" s="1746"/>
      <c r="O58" s="2937"/>
      <c r="P58" s="1739"/>
      <c r="Q58" s="1739"/>
      <c r="R58" s="1739"/>
      <c r="S58" s="1739"/>
      <c r="T58" s="1739"/>
      <c r="U58" s="1739"/>
      <c r="V58" s="1739"/>
    </row>
    <row r="59" spans="2:22" ht="142.5" customHeight="1">
      <c r="B59" s="1744" t="s">
        <v>1836</v>
      </c>
      <c r="C59" s="1737" t="s">
        <v>1837</v>
      </c>
      <c r="D59" s="1737" t="s">
        <v>1838</v>
      </c>
      <c r="E59" s="1738" t="s">
        <v>1739</v>
      </c>
      <c r="F59" s="1747"/>
      <c r="G59" s="1747"/>
      <c r="H59" s="2937"/>
      <c r="I59" s="1747"/>
      <c r="J59" s="1747"/>
      <c r="K59" s="1745"/>
      <c r="L59" s="1745"/>
      <c r="M59" s="1745"/>
      <c r="N59" s="2937"/>
      <c r="O59" s="1740"/>
      <c r="P59" s="1739"/>
      <c r="Q59" s="1739"/>
      <c r="R59" s="1739"/>
      <c r="S59" s="1739"/>
      <c r="T59" s="1739"/>
      <c r="U59" s="1739"/>
      <c r="V59" s="1739"/>
    </row>
    <row r="60" spans="2:22" ht="150.75" customHeight="1">
      <c r="B60" s="1748" t="s">
        <v>1839</v>
      </c>
      <c r="C60" s="1737" t="s">
        <v>1840</v>
      </c>
      <c r="D60" s="1737" t="s">
        <v>1841</v>
      </c>
      <c r="E60" s="1738" t="s">
        <v>1842</v>
      </c>
      <c r="F60" s="1746"/>
      <c r="G60" s="1746"/>
      <c r="H60" s="2937"/>
      <c r="I60" s="1746"/>
      <c r="J60" s="2937"/>
      <c r="K60" s="1739"/>
      <c r="L60" s="1739"/>
      <c r="M60" s="1739"/>
      <c r="N60" s="1739"/>
      <c r="O60" s="1740"/>
      <c r="P60" s="1739"/>
      <c r="Q60" s="1739"/>
      <c r="R60" s="1739"/>
      <c r="S60" s="1739"/>
      <c r="T60" s="1739"/>
      <c r="U60" s="2937"/>
      <c r="V60" s="2937"/>
    </row>
    <row r="61" spans="2:22" ht="76.5" customHeight="1">
      <c r="B61" s="1748" t="s">
        <v>1843</v>
      </c>
      <c r="C61" s="1737" t="s">
        <v>1844</v>
      </c>
      <c r="D61" s="1737" t="s">
        <v>1845</v>
      </c>
      <c r="E61" s="1738" t="s">
        <v>1846</v>
      </c>
      <c r="F61" s="2937"/>
      <c r="G61" s="1739"/>
      <c r="H61" s="2937"/>
      <c r="I61" s="2937"/>
      <c r="J61" s="2937"/>
      <c r="K61" s="1739"/>
      <c r="L61" s="1739"/>
      <c r="M61" s="1739"/>
      <c r="N61" s="1739"/>
      <c r="O61" s="2937"/>
      <c r="P61" s="1739"/>
      <c r="Q61" s="1739"/>
      <c r="R61" s="1739"/>
      <c r="S61" s="1739"/>
      <c r="T61" s="1739"/>
      <c r="U61" s="2937"/>
      <c r="V61" s="2937"/>
    </row>
    <row r="62" spans="2:22" ht="147" customHeight="1">
      <c r="B62" s="1744" t="s">
        <v>1847</v>
      </c>
      <c r="C62" s="1737" t="s">
        <v>1848</v>
      </c>
      <c r="D62" s="1737" t="s">
        <v>1849</v>
      </c>
      <c r="E62" s="1738" t="s">
        <v>1850</v>
      </c>
      <c r="F62" s="1746"/>
      <c r="G62" s="1746"/>
      <c r="H62" s="2937"/>
      <c r="I62" s="1746"/>
      <c r="J62" s="2937"/>
      <c r="K62" s="1739"/>
      <c r="L62" s="1739"/>
      <c r="M62" s="1739"/>
      <c r="N62" s="1739"/>
      <c r="O62" s="2937"/>
      <c r="P62" s="1739"/>
      <c r="Q62" s="1739"/>
      <c r="R62" s="1739"/>
      <c r="S62" s="1739"/>
      <c r="T62" s="1739"/>
      <c r="U62" s="2937"/>
      <c r="V62" s="1739"/>
    </row>
    <row r="63" spans="2:22" ht="118.5" customHeight="1">
      <c r="B63" s="1744" t="s">
        <v>1851</v>
      </c>
      <c r="C63" s="1737" t="s">
        <v>1852</v>
      </c>
      <c r="D63" s="1737" t="s">
        <v>1853</v>
      </c>
      <c r="E63" s="1738" t="s">
        <v>1764</v>
      </c>
      <c r="F63" s="1747"/>
      <c r="G63" s="1747"/>
      <c r="H63" s="2937"/>
      <c r="I63" s="1747"/>
      <c r="J63" s="1747"/>
      <c r="K63" s="1745"/>
      <c r="L63" s="1745"/>
      <c r="M63" s="1745"/>
      <c r="N63" s="1745"/>
      <c r="O63" s="2937"/>
      <c r="P63" s="1739"/>
      <c r="Q63" s="1739"/>
      <c r="R63" s="1739"/>
      <c r="S63" s="1739"/>
      <c r="T63" s="1739"/>
      <c r="U63" s="1739"/>
      <c r="V63" s="2937"/>
    </row>
    <row r="64" spans="2:22" ht="67.5" customHeight="1">
      <c r="B64" s="1744" t="s">
        <v>1854</v>
      </c>
      <c r="C64" s="1737" t="s">
        <v>1855</v>
      </c>
      <c r="D64" s="1737" t="s">
        <v>1856</v>
      </c>
      <c r="E64" s="1738" t="s">
        <v>1857</v>
      </c>
      <c r="F64" s="1747"/>
      <c r="G64" s="1747"/>
      <c r="H64" s="2937"/>
      <c r="I64" s="1747"/>
      <c r="J64" s="2937"/>
      <c r="K64" s="1739"/>
      <c r="L64" s="1739"/>
      <c r="M64" s="1739"/>
      <c r="N64" s="1739"/>
      <c r="O64" s="2937"/>
      <c r="P64" s="1739"/>
      <c r="Q64" s="1739"/>
      <c r="R64" s="1739"/>
      <c r="S64" s="1739"/>
      <c r="T64" s="1739"/>
      <c r="U64" s="2937"/>
      <c r="V64" s="1739"/>
    </row>
    <row r="65" spans="2:22" ht="106.5" customHeight="1">
      <c r="B65" s="1744" t="s">
        <v>1858</v>
      </c>
      <c r="C65" s="1737" t="s">
        <v>1859</v>
      </c>
      <c r="D65" s="1737" t="s">
        <v>1860</v>
      </c>
      <c r="E65" s="1738" t="s">
        <v>1764</v>
      </c>
      <c r="F65" s="2937"/>
      <c r="G65" s="1739"/>
      <c r="H65" s="2937"/>
      <c r="I65" s="2937"/>
      <c r="J65" s="2937"/>
      <c r="K65" s="1739"/>
      <c r="L65" s="1739"/>
      <c r="M65" s="1739"/>
      <c r="N65" s="1739"/>
      <c r="O65" s="2937"/>
      <c r="P65" s="1739"/>
      <c r="Q65" s="1739"/>
      <c r="R65" s="1739"/>
      <c r="S65" s="1739"/>
      <c r="T65" s="1739"/>
      <c r="U65" s="2937"/>
      <c r="V65" s="1739"/>
    </row>
    <row r="66" spans="2:22" ht="54.75" customHeight="1">
      <c r="B66" s="1736" t="s">
        <v>1861</v>
      </c>
      <c r="C66" s="1737" t="s">
        <v>1862</v>
      </c>
      <c r="D66" s="1737" t="s">
        <v>1863</v>
      </c>
      <c r="E66" s="1738" t="s">
        <v>1846</v>
      </c>
      <c r="F66" s="1739"/>
      <c r="G66" s="1739"/>
      <c r="H66" s="2937"/>
      <c r="I66" s="1739"/>
      <c r="J66" s="1739"/>
      <c r="K66" s="1739"/>
      <c r="L66" s="1739"/>
      <c r="M66" s="1739"/>
      <c r="N66" s="1739"/>
      <c r="O66" s="1740"/>
      <c r="P66" s="1739"/>
      <c r="Q66" s="1739"/>
      <c r="R66" s="1739"/>
      <c r="S66" s="1739"/>
      <c r="T66" s="1739"/>
      <c r="U66" s="1739"/>
      <c r="V66" s="1739"/>
    </row>
    <row r="67" spans="2:22" ht="126" customHeight="1">
      <c r="B67" s="1736" t="s">
        <v>1864</v>
      </c>
      <c r="C67" s="1737" t="s">
        <v>1865</v>
      </c>
      <c r="D67" s="1737" t="s">
        <v>1866</v>
      </c>
      <c r="E67" s="1738" t="s">
        <v>1846</v>
      </c>
      <c r="F67" s="1739"/>
      <c r="G67" s="1739"/>
      <c r="H67" s="2937"/>
      <c r="I67" s="1739"/>
      <c r="J67" s="1739"/>
      <c r="K67" s="1739"/>
      <c r="L67" s="1739"/>
      <c r="M67" s="1739"/>
      <c r="N67" s="1739"/>
      <c r="O67" s="1740"/>
      <c r="P67" s="1739"/>
      <c r="Q67" s="1739"/>
      <c r="R67" s="1739"/>
      <c r="S67" s="1739"/>
      <c r="T67" s="1739"/>
      <c r="U67" s="1739"/>
      <c r="V67" s="1739"/>
    </row>
    <row r="68" spans="2:22" ht="96" customHeight="1">
      <c r="B68" s="1736" t="s">
        <v>1867</v>
      </c>
      <c r="C68" s="1743" t="s">
        <v>1868</v>
      </c>
      <c r="D68" s="1737" t="s">
        <v>1869</v>
      </c>
      <c r="E68" s="1738" t="s">
        <v>1850</v>
      </c>
      <c r="F68" s="1739"/>
      <c r="G68" s="1739"/>
      <c r="H68" s="2937"/>
      <c r="I68" s="2937"/>
      <c r="J68" s="2937"/>
      <c r="K68" s="1739"/>
      <c r="L68" s="1739"/>
      <c r="M68" s="1739"/>
      <c r="N68" s="1739"/>
      <c r="O68" s="2937"/>
      <c r="P68" s="1739"/>
      <c r="Q68" s="2937"/>
      <c r="R68" s="1739"/>
      <c r="S68" s="1739"/>
      <c r="T68" s="1739"/>
      <c r="U68" s="1739"/>
      <c r="V68" s="1739"/>
    </row>
    <row r="69" spans="2:22" ht="79.5" customHeight="1">
      <c r="B69" s="1736" t="s">
        <v>1870</v>
      </c>
      <c r="C69" s="1737" t="s">
        <v>1871</v>
      </c>
      <c r="D69" s="1737" t="s">
        <v>1872</v>
      </c>
      <c r="E69" s="1738" t="s">
        <v>1757</v>
      </c>
      <c r="F69" s="1739"/>
      <c r="G69" s="1739"/>
      <c r="H69" s="1739"/>
      <c r="I69" s="1739"/>
      <c r="J69" s="2937"/>
      <c r="K69" s="1739"/>
      <c r="L69" s="1739"/>
      <c r="M69" s="1739"/>
      <c r="N69" s="1739"/>
      <c r="O69" s="2937"/>
      <c r="P69" s="1739"/>
      <c r="Q69" s="1739"/>
      <c r="R69" s="2937"/>
      <c r="S69" s="1739"/>
      <c r="T69" s="1739"/>
      <c r="U69" s="2937"/>
      <c r="V69" s="1739"/>
    </row>
    <row r="70" spans="2:22" ht="117" customHeight="1">
      <c r="B70" s="1736" t="s">
        <v>1873</v>
      </c>
      <c r="C70" s="1743" t="s">
        <v>1874</v>
      </c>
      <c r="D70" s="1737" t="s">
        <v>1875</v>
      </c>
      <c r="E70" s="1738" t="s">
        <v>1757</v>
      </c>
      <c r="F70" s="1739"/>
      <c r="G70" s="1739"/>
      <c r="H70" s="1739"/>
      <c r="I70" s="1739"/>
      <c r="J70" s="2937"/>
      <c r="K70" s="1739"/>
      <c r="L70" s="1739"/>
      <c r="M70" s="1739"/>
      <c r="N70" s="1739"/>
      <c r="O70" s="2937"/>
      <c r="P70" s="1739"/>
      <c r="Q70" s="1739"/>
      <c r="R70" s="1739"/>
      <c r="S70" s="1739"/>
      <c r="T70" s="1739"/>
      <c r="U70" s="1739"/>
      <c r="V70" s="1739"/>
    </row>
    <row r="71" spans="2:22" ht="111.75" customHeight="1">
      <c r="B71" s="1742" t="s">
        <v>1876</v>
      </c>
      <c r="C71" s="1737" t="s">
        <v>1877</v>
      </c>
      <c r="D71" s="1737" t="s">
        <v>1878</v>
      </c>
      <c r="E71" s="1738" t="s">
        <v>1846</v>
      </c>
      <c r="F71" s="1739"/>
      <c r="G71" s="1739"/>
      <c r="H71" s="2937"/>
      <c r="I71" s="1739"/>
      <c r="J71" s="1739"/>
      <c r="K71" s="1739"/>
      <c r="L71" s="1739"/>
      <c r="M71" s="1739"/>
      <c r="N71" s="1739"/>
      <c r="O71" s="2937"/>
      <c r="P71" s="1739"/>
      <c r="Q71" s="1739"/>
      <c r="R71" s="1739"/>
      <c r="S71" s="1739"/>
      <c r="T71" s="1739"/>
      <c r="U71" s="2937"/>
      <c r="V71" s="1739"/>
    </row>
    <row r="72" spans="2:22" ht="164.25" customHeight="1">
      <c r="B72" s="1736" t="s">
        <v>1879</v>
      </c>
      <c r="C72" s="1737" t="s">
        <v>1880</v>
      </c>
      <c r="D72" s="1737" t="s">
        <v>1881</v>
      </c>
      <c r="E72" s="1738" t="s">
        <v>1753</v>
      </c>
      <c r="F72" s="1739"/>
      <c r="G72" s="1739"/>
      <c r="H72" s="2937"/>
      <c r="I72" s="2937"/>
      <c r="J72" s="2937"/>
      <c r="K72" s="1739"/>
      <c r="L72" s="1739"/>
      <c r="M72" s="1739"/>
      <c r="N72" s="1739"/>
      <c r="O72" s="2937"/>
      <c r="P72" s="1739"/>
      <c r="Q72" s="2937"/>
      <c r="R72" s="2937"/>
      <c r="S72" s="1739"/>
      <c r="T72" s="1739"/>
      <c r="U72" s="2937"/>
      <c r="V72" s="2937"/>
    </row>
    <row r="73" spans="2:22" ht="211.5" customHeight="1">
      <c r="B73" s="1736" t="s">
        <v>1882</v>
      </c>
      <c r="C73" s="1743" t="s">
        <v>1883</v>
      </c>
      <c r="D73" s="1737" t="s">
        <v>1884</v>
      </c>
      <c r="E73" s="1738" t="s">
        <v>1753</v>
      </c>
      <c r="F73" s="1739"/>
      <c r="G73" s="1739"/>
      <c r="H73" s="2937"/>
      <c r="I73" s="2937"/>
      <c r="J73" s="2937"/>
      <c r="K73" s="1739"/>
      <c r="L73" s="1739"/>
      <c r="M73" s="1739"/>
      <c r="N73" s="1739"/>
      <c r="O73" s="2937"/>
      <c r="P73" s="1739"/>
      <c r="Q73" s="2937"/>
      <c r="R73" s="1739"/>
      <c r="S73" s="1739"/>
      <c r="T73" s="1739"/>
      <c r="U73" s="2937"/>
      <c r="V73" s="2937"/>
    </row>
    <row r="74" spans="2:22" ht="78" customHeight="1">
      <c r="B74" s="1742" t="s">
        <v>1885</v>
      </c>
      <c r="C74" s="1743" t="s">
        <v>1886</v>
      </c>
      <c r="D74" s="1737" t="s">
        <v>1887</v>
      </c>
      <c r="E74" s="1738" t="s">
        <v>1710</v>
      </c>
      <c r="F74" s="1739"/>
      <c r="G74" s="1739"/>
      <c r="H74" s="2937"/>
      <c r="I74" s="2937"/>
      <c r="J74" s="1739"/>
      <c r="K74" s="1739"/>
      <c r="L74" s="1739"/>
      <c r="M74" s="1739"/>
      <c r="N74" s="1739"/>
      <c r="O74" s="1740"/>
      <c r="P74" s="1739"/>
      <c r="Q74" s="1739"/>
      <c r="R74" s="1739"/>
      <c r="S74" s="1739"/>
      <c r="T74" s="1739"/>
      <c r="U74" s="2937"/>
      <c r="V74" s="1739"/>
    </row>
    <row r="75" spans="2:22" ht="139.5" customHeight="1">
      <c r="B75" s="1736" t="s">
        <v>1754</v>
      </c>
      <c r="C75" s="1737" t="s">
        <v>1888</v>
      </c>
      <c r="D75" s="1737" t="s">
        <v>1889</v>
      </c>
      <c r="E75" s="1738" t="s">
        <v>1764</v>
      </c>
      <c r="F75" s="1739"/>
      <c r="G75" s="1739"/>
      <c r="H75" s="2937"/>
      <c r="I75" s="2937"/>
      <c r="J75" s="2937"/>
      <c r="K75" s="1739"/>
      <c r="L75" s="1739"/>
      <c r="M75" s="1739"/>
      <c r="N75" s="1739"/>
      <c r="O75" s="2937"/>
      <c r="P75" s="1739"/>
      <c r="Q75" s="1739"/>
      <c r="R75" s="1739"/>
      <c r="S75" s="1739"/>
      <c r="T75" s="1739"/>
      <c r="U75" s="1739"/>
      <c r="V75" s="1739"/>
    </row>
    <row r="76" spans="2:22" ht="117" customHeight="1">
      <c r="B76" s="1736" t="s">
        <v>1890</v>
      </c>
      <c r="C76" s="1743" t="s">
        <v>1891</v>
      </c>
      <c r="D76" s="1737" t="s">
        <v>1892</v>
      </c>
      <c r="E76" s="1738" t="s">
        <v>1850</v>
      </c>
      <c r="F76" s="1739"/>
      <c r="G76" s="1739"/>
      <c r="H76" s="1739"/>
      <c r="I76" s="2937"/>
      <c r="J76" s="1739"/>
      <c r="K76" s="1739"/>
      <c r="L76" s="1739"/>
      <c r="M76" s="1739"/>
      <c r="N76" s="1739"/>
      <c r="O76" s="2937"/>
      <c r="P76" s="2937"/>
      <c r="Q76" s="1739"/>
      <c r="R76" s="1739"/>
      <c r="S76" s="1739"/>
      <c r="T76" s="1739"/>
      <c r="U76" s="1739"/>
      <c r="V76" s="2937"/>
    </row>
    <row r="77" spans="2:22" ht="103.5" customHeight="1">
      <c r="B77" s="1749" t="s">
        <v>1893</v>
      </c>
      <c r="C77" s="1743" t="s">
        <v>1894</v>
      </c>
      <c r="D77" s="1743" t="s">
        <v>1895</v>
      </c>
      <c r="E77" s="1750" t="s">
        <v>1896</v>
      </c>
      <c r="F77" s="1739"/>
      <c r="G77" s="1739"/>
      <c r="H77" s="1739"/>
      <c r="I77" s="2937"/>
      <c r="J77" s="1739"/>
      <c r="K77" s="1739"/>
      <c r="L77" s="1739"/>
      <c r="M77" s="1739"/>
      <c r="N77" s="1739"/>
      <c r="O77" s="2937"/>
      <c r="P77" s="1739"/>
      <c r="Q77" s="1739"/>
      <c r="R77" s="1739"/>
      <c r="S77" s="1739"/>
      <c r="T77" s="1739"/>
      <c r="U77" s="2937"/>
      <c r="V77" s="1739"/>
    </row>
    <row r="78" spans="2:22" ht="131.25" customHeight="1">
      <c r="B78" s="1749" t="s">
        <v>1897</v>
      </c>
      <c r="C78" s="1743" t="s">
        <v>1898</v>
      </c>
      <c r="D78" s="1743" t="s">
        <v>1899</v>
      </c>
      <c r="E78" s="1750" t="s">
        <v>1846</v>
      </c>
      <c r="F78" s="1739"/>
      <c r="G78" s="1739"/>
      <c r="H78" s="1739"/>
      <c r="I78" s="2937"/>
      <c r="J78" s="1739"/>
      <c r="K78" s="1739"/>
      <c r="L78" s="1739"/>
      <c r="M78" s="1739"/>
      <c r="N78" s="1739"/>
      <c r="O78" s="2937"/>
      <c r="P78" s="1739"/>
      <c r="Q78" s="1739"/>
      <c r="R78" s="1739"/>
      <c r="S78" s="1739"/>
      <c r="T78" s="1739"/>
      <c r="U78" s="1739"/>
      <c r="V78" s="1739"/>
    </row>
    <row r="79" spans="2:22" ht="75" customHeight="1">
      <c r="B79" s="1749" t="s">
        <v>1900</v>
      </c>
      <c r="C79" s="1743" t="s">
        <v>1901</v>
      </c>
      <c r="D79" s="1743" t="s">
        <v>1902</v>
      </c>
      <c r="E79" s="1750" t="s">
        <v>1842</v>
      </c>
      <c r="F79" s="2937"/>
      <c r="G79" s="2937"/>
      <c r="H79" s="2937"/>
      <c r="I79" s="2937"/>
      <c r="J79" s="1739"/>
      <c r="K79" s="1739"/>
      <c r="L79" s="1739"/>
      <c r="M79" s="1739"/>
      <c r="N79" s="1739"/>
      <c r="O79" s="2937"/>
      <c r="P79" s="1739"/>
      <c r="Q79" s="1739"/>
      <c r="R79" s="1739"/>
      <c r="S79" s="1739"/>
      <c r="T79" s="1739"/>
      <c r="U79" s="2937"/>
      <c r="V79" s="2937"/>
    </row>
    <row r="80" spans="2:22" ht="151.5" customHeight="1">
      <c r="B80" s="1751" t="s">
        <v>1903</v>
      </c>
      <c r="C80" s="1743" t="s">
        <v>1904</v>
      </c>
      <c r="D80" s="1743" t="s">
        <v>1905</v>
      </c>
      <c r="E80" s="1750" t="s">
        <v>1764</v>
      </c>
      <c r="F80" s="1739"/>
      <c r="G80" s="1739"/>
      <c r="H80" s="2937"/>
      <c r="I80" s="1739"/>
      <c r="J80" s="1739"/>
      <c r="K80" s="1739"/>
      <c r="L80" s="1739"/>
      <c r="M80" s="1739"/>
      <c r="N80" s="1739"/>
      <c r="O80" s="1740"/>
      <c r="P80" s="1739"/>
      <c r="Q80" s="1739"/>
      <c r="R80" s="1739"/>
      <c r="S80" s="1739"/>
      <c r="T80" s="1739"/>
      <c r="U80" s="1739"/>
      <c r="V80" s="1739"/>
    </row>
    <row r="81" spans="2:22" ht="129.75" customHeight="1">
      <c r="B81" s="1749" t="s">
        <v>1906</v>
      </c>
      <c r="C81" s="1743" t="s">
        <v>1907</v>
      </c>
      <c r="D81" s="1743" t="s">
        <v>1908</v>
      </c>
      <c r="E81" s="1750" t="s">
        <v>1909</v>
      </c>
      <c r="F81" s="1739"/>
      <c r="G81" s="1739"/>
      <c r="H81" s="1739"/>
      <c r="I81" s="2937"/>
      <c r="J81" s="1739"/>
      <c r="K81" s="1739"/>
      <c r="L81" s="1739"/>
      <c r="M81" s="1739"/>
      <c r="N81" s="1739"/>
      <c r="O81" s="1740"/>
      <c r="P81" s="1739"/>
      <c r="Q81" s="1739"/>
      <c r="R81" s="1739"/>
      <c r="S81" s="1739"/>
      <c r="T81" s="1739"/>
      <c r="U81" s="1739"/>
      <c r="V81" s="1739"/>
    </row>
    <row r="82" spans="2:22" ht="164.25" customHeight="1">
      <c r="B82" s="1749" t="s">
        <v>1910</v>
      </c>
      <c r="C82" s="1743" t="s">
        <v>1911</v>
      </c>
      <c r="D82" s="1743" t="s">
        <v>1912</v>
      </c>
      <c r="E82" s="1750" t="s">
        <v>1850</v>
      </c>
      <c r="F82" s="1739"/>
      <c r="G82" s="1739"/>
      <c r="H82" s="1739"/>
      <c r="I82" s="2937"/>
      <c r="J82" s="1739"/>
      <c r="K82" s="1739"/>
      <c r="L82" s="1739"/>
      <c r="M82" s="1739"/>
      <c r="N82" s="1739"/>
      <c r="O82" s="2937"/>
      <c r="P82" s="1739"/>
      <c r="Q82" s="1739"/>
      <c r="R82" s="1739"/>
      <c r="S82" s="1739"/>
      <c r="T82" s="1739"/>
      <c r="U82" s="1739"/>
      <c r="V82" s="1739"/>
    </row>
    <row r="83" spans="2:22" ht="111.75" customHeight="1">
      <c r="B83" s="1749" t="s">
        <v>1913</v>
      </c>
      <c r="C83" s="1743" t="s">
        <v>1914</v>
      </c>
      <c r="D83" s="1743" t="s">
        <v>1915</v>
      </c>
      <c r="E83" s="1750" t="s">
        <v>1764</v>
      </c>
      <c r="F83" s="1739"/>
      <c r="G83" s="1739"/>
      <c r="H83" s="2937"/>
      <c r="I83" s="2937"/>
      <c r="J83" s="1739"/>
      <c r="K83" s="1739"/>
      <c r="L83" s="1739"/>
      <c r="M83" s="1739"/>
      <c r="N83" s="1739"/>
      <c r="O83" s="2937"/>
      <c r="P83" s="1739"/>
      <c r="Q83" s="1739"/>
      <c r="R83" s="1739"/>
      <c r="S83" s="1739"/>
      <c r="T83" s="1739"/>
      <c r="U83" s="1739"/>
      <c r="V83" s="2937"/>
    </row>
    <row r="84" spans="2:22" ht="112.5" customHeight="1">
      <c r="B84" s="1749" t="s">
        <v>1916</v>
      </c>
      <c r="C84" s="1743" t="s">
        <v>1917</v>
      </c>
      <c r="D84" s="1743" t="s">
        <v>1918</v>
      </c>
      <c r="E84" s="1750" t="s">
        <v>1850</v>
      </c>
      <c r="F84" s="1739"/>
      <c r="G84" s="1739"/>
      <c r="H84" s="2937"/>
      <c r="I84" s="1739"/>
      <c r="J84" s="1739"/>
      <c r="K84" s="1739"/>
      <c r="L84" s="1739"/>
      <c r="M84" s="1739"/>
      <c r="N84" s="1739"/>
      <c r="O84" s="2937"/>
      <c r="P84" s="1739"/>
      <c r="Q84" s="1739"/>
      <c r="R84" s="1739"/>
      <c r="S84" s="1739"/>
      <c r="T84" s="1739"/>
      <c r="U84" s="1739"/>
      <c r="V84" s="2937"/>
    </row>
    <row r="85" spans="2:22" ht="105" customHeight="1">
      <c r="B85" s="1749" t="s">
        <v>1919</v>
      </c>
      <c r="C85" s="1743" t="s">
        <v>1920</v>
      </c>
      <c r="D85" s="1743" t="s">
        <v>1921</v>
      </c>
      <c r="E85" s="1750" t="s">
        <v>1710</v>
      </c>
      <c r="F85" s="1739"/>
      <c r="G85" s="1739"/>
      <c r="H85" s="1739"/>
      <c r="I85" s="2937"/>
      <c r="J85" s="1739"/>
      <c r="K85" s="1739"/>
      <c r="L85" s="1739"/>
      <c r="M85" s="1739"/>
      <c r="N85" s="1739"/>
      <c r="O85" s="1740"/>
      <c r="P85" s="1739"/>
      <c r="Q85" s="1739"/>
      <c r="R85" s="1739"/>
      <c r="S85" s="1739"/>
      <c r="T85" s="1739"/>
      <c r="U85" s="1739"/>
      <c r="V85" s="1739"/>
    </row>
    <row r="86" spans="2:22" ht="283.5" customHeight="1">
      <c r="B86" s="1749" t="s">
        <v>1922</v>
      </c>
      <c r="C86" s="1743" t="s">
        <v>1923</v>
      </c>
      <c r="D86" s="1743" t="s">
        <v>1924</v>
      </c>
      <c r="E86" s="1750" t="s">
        <v>1850</v>
      </c>
      <c r="F86" s="1739"/>
      <c r="G86" s="1739"/>
      <c r="H86" s="2937"/>
      <c r="I86" s="1739"/>
      <c r="J86" s="1739"/>
      <c r="K86" s="1739"/>
      <c r="L86" s="1739"/>
      <c r="M86" s="1739"/>
      <c r="N86" s="1739"/>
      <c r="O86" s="2937"/>
      <c r="P86" s="1739"/>
      <c r="Q86" s="1739"/>
      <c r="R86" s="1739"/>
      <c r="S86" s="1739"/>
      <c r="T86" s="1739"/>
      <c r="U86" s="1739"/>
      <c r="V86" s="2937"/>
    </row>
    <row r="87" spans="2:22" ht="54.75" customHeight="1">
      <c r="B87" s="1749" t="s">
        <v>1925</v>
      </c>
      <c r="C87" s="1743" t="s">
        <v>1926</v>
      </c>
      <c r="D87" s="1743" t="s">
        <v>1927</v>
      </c>
      <c r="E87" s="1750" t="s">
        <v>1757</v>
      </c>
      <c r="F87" s="1739"/>
      <c r="G87" s="1739"/>
      <c r="H87" s="2937"/>
      <c r="I87" s="1739"/>
      <c r="J87" s="1739"/>
      <c r="K87" s="1739"/>
      <c r="L87" s="1739"/>
      <c r="M87" s="1739"/>
      <c r="N87" s="1739"/>
      <c r="O87" s="2937"/>
      <c r="P87" s="1739"/>
      <c r="Q87" s="1739"/>
      <c r="R87" s="1739"/>
      <c r="S87" s="1739"/>
      <c r="T87" s="1739"/>
      <c r="U87" s="1739"/>
      <c r="V87" s="2937"/>
    </row>
    <row r="88" spans="2:22" ht="102.75" customHeight="1">
      <c r="B88" s="1749" t="s">
        <v>1928</v>
      </c>
      <c r="C88" s="1743" t="s">
        <v>1929</v>
      </c>
      <c r="D88" s="1743" t="s">
        <v>276</v>
      </c>
      <c r="E88" s="1750" t="s">
        <v>1757</v>
      </c>
      <c r="F88" s="1739"/>
      <c r="G88" s="1739"/>
      <c r="H88" s="1739"/>
      <c r="I88" s="1739"/>
      <c r="J88" s="1739"/>
      <c r="K88" s="1739"/>
      <c r="L88" s="1739"/>
      <c r="M88" s="1739"/>
      <c r="N88" s="1739"/>
      <c r="O88" s="1740"/>
      <c r="P88" s="1739"/>
      <c r="Q88" s="1739"/>
      <c r="R88" s="1739"/>
      <c r="S88" s="1739"/>
      <c r="T88" s="1739"/>
      <c r="U88" s="2937"/>
      <c r="V88" s="1739"/>
    </row>
    <row r="89" spans="2:22" ht="54.75" customHeight="1">
      <c r="B89" s="1749" t="s">
        <v>1930</v>
      </c>
      <c r="C89" s="1743" t="s">
        <v>1931</v>
      </c>
      <c r="D89" s="1743" t="s">
        <v>1932</v>
      </c>
      <c r="E89" s="1750" t="s">
        <v>1842</v>
      </c>
      <c r="F89" s="1739"/>
      <c r="G89" s="1739"/>
      <c r="H89" s="2937"/>
      <c r="I89" s="1739"/>
      <c r="J89" s="1739"/>
      <c r="K89" s="1739"/>
      <c r="L89" s="1739"/>
      <c r="M89" s="1739"/>
      <c r="N89" s="1739"/>
      <c r="O89" s="1740"/>
      <c r="P89" s="1739"/>
      <c r="Q89" s="1739"/>
      <c r="R89" s="1739"/>
      <c r="S89" s="1739"/>
      <c r="T89" s="1739"/>
      <c r="U89" s="1739"/>
      <c r="V89" s="1739"/>
    </row>
    <row r="90" spans="2:22" ht="192" customHeight="1">
      <c r="B90" s="1749" t="s">
        <v>1933</v>
      </c>
      <c r="C90" s="1743" t="s">
        <v>1934</v>
      </c>
      <c r="D90" s="1743" t="s">
        <v>1935</v>
      </c>
      <c r="E90" s="1750" t="s">
        <v>1753</v>
      </c>
      <c r="F90" s="1739"/>
      <c r="G90" s="1739"/>
      <c r="H90" s="2937"/>
      <c r="I90" s="2937"/>
      <c r="J90" s="2937"/>
      <c r="K90" s="1739"/>
      <c r="L90" s="1739"/>
      <c r="M90" s="1739"/>
      <c r="N90" s="1739"/>
      <c r="O90" s="1740"/>
      <c r="P90" s="1739"/>
      <c r="Q90" s="1739"/>
      <c r="R90" s="1739"/>
      <c r="S90" s="1739"/>
      <c r="T90" s="1739"/>
      <c r="U90" s="2937"/>
      <c r="V90" s="1739"/>
    </row>
    <row r="91" spans="2:22" ht="99.75" customHeight="1">
      <c r="B91" s="1749" t="s">
        <v>1936</v>
      </c>
      <c r="C91" s="1743" t="s">
        <v>1937</v>
      </c>
      <c r="D91" s="1743" t="s">
        <v>1938</v>
      </c>
      <c r="E91" s="1750" t="s">
        <v>1757</v>
      </c>
      <c r="F91" s="1739"/>
      <c r="G91" s="1739"/>
      <c r="H91" s="2937"/>
      <c r="I91" s="2937"/>
      <c r="J91" s="1739"/>
      <c r="K91" s="1739"/>
      <c r="L91" s="1739"/>
      <c r="M91" s="1739"/>
      <c r="N91" s="1739"/>
      <c r="O91" s="1740"/>
      <c r="P91" s="1739"/>
      <c r="Q91" s="1739"/>
      <c r="R91" s="1739"/>
      <c r="S91" s="1739"/>
      <c r="T91" s="1739"/>
      <c r="U91" s="1739"/>
      <c r="V91" s="1739"/>
    </row>
    <row r="92" spans="2:22" ht="145.5" customHeight="1">
      <c r="B92" s="1749" t="s">
        <v>1939</v>
      </c>
      <c r="C92" s="1743" t="s">
        <v>1940</v>
      </c>
      <c r="D92" s="1743" t="s">
        <v>1941</v>
      </c>
      <c r="E92" s="1750" t="s">
        <v>1942</v>
      </c>
      <c r="F92" s="1739"/>
      <c r="G92" s="1739"/>
      <c r="H92" s="1739"/>
      <c r="I92" s="1739"/>
      <c r="J92" s="1739"/>
      <c r="K92" s="1739"/>
      <c r="L92" s="1739"/>
      <c r="M92" s="1739"/>
      <c r="N92" s="1739"/>
      <c r="O92" s="1740"/>
      <c r="P92" s="1739"/>
      <c r="Q92" s="1739"/>
      <c r="R92" s="2937"/>
      <c r="S92" s="1739"/>
      <c r="T92" s="1739"/>
      <c r="U92" s="1739"/>
      <c r="V92" s="1739"/>
    </row>
    <row r="93" spans="2:22" ht="159.75" customHeight="1">
      <c r="B93" s="1751" t="s">
        <v>1943</v>
      </c>
      <c r="C93" s="1743" t="s">
        <v>1944</v>
      </c>
      <c r="D93" s="1743" t="s">
        <v>1945</v>
      </c>
      <c r="E93" s="1750" t="s">
        <v>1942</v>
      </c>
      <c r="F93" s="1739"/>
      <c r="G93" s="1739"/>
      <c r="H93" s="2937"/>
      <c r="I93" s="2937"/>
      <c r="J93" s="2937"/>
      <c r="K93" s="1739"/>
      <c r="L93" s="1739"/>
      <c r="M93" s="1739"/>
      <c r="N93" s="1739"/>
      <c r="O93" s="2937"/>
      <c r="P93" s="2937"/>
      <c r="Q93" s="1739"/>
      <c r="R93" s="1739"/>
      <c r="S93" s="1739"/>
      <c r="T93" s="1739"/>
      <c r="U93" s="2937"/>
      <c r="V93" s="2937"/>
    </row>
    <row r="94" spans="2:22" ht="115.5" customHeight="1">
      <c r="B94" s="1749" t="s">
        <v>1946</v>
      </c>
      <c r="C94" s="1743" t="s">
        <v>1947</v>
      </c>
      <c r="D94" s="1743" t="s">
        <v>1948</v>
      </c>
      <c r="E94" s="1750" t="s">
        <v>1717</v>
      </c>
      <c r="F94" s="1739"/>
      <c r="G94" s="1739"/>
      <c r="H94" s="1739"/>
      <c r="I94" s="1739"/>
      <c r="J94" s="1739"/>
      <c r="K94" s="1739"/>
      <c r="L94" s="1739"/>
      <c r="M94" s="1739"/>
      <c r="N94" s="1739"/>
      <c r="O94" s="2937"/>
      <c r="P94" s="1739"/>
      <c r="Q94" s="1739"/>
      <c r="R94" s="1739"/>
      <c r="S94" s="1739"/>
      <c r="T94" s="1739"/>
      <c r="U94" s="1739"/>
      <c r="V94" s="1739"/>
    </row>
    <row r="95" spans="2:22" ht="108" customHeight="1">
      <c r="B95" s="1749" t="s">
        <v>1949</v>
      </c>
      <c r="C95" s="1743" t="s">
        <v>1950</v>
      </c>
      <c r="D95" s="1743" t="s">
        <v>1951</v>
      </c>
      <c r="E95" s="1750" t="s">
        <v>1757</v>
      </c>
      <c r="F95" s="1739"/>
      <c r="G95" s="1739"/>
      <c r="H95" s="1739"/>
      <c r="I95" s="2937"/>
      <c r="J95" s="1739"/>
      <c r="K95" s="1739"/>
      <c r="L95" s="1739"/>
      <c r="M95" s="1739"/>
      <c r="N95" s="1739"/>
      <c r="O95" s="2937"/>
      <c r="P95" s="1739"/>
      <c r="Q95" s="1739"/>
      <c r="R95" s="1739"/>
      <c r="S95" s="1739"/>
      <c r="T95" s="1739"/>
      <c r="U95" s="1739"/>
      <c r="V95" s="2937"/>
    </row>
    <row r="96" spans="2:22" ht="114" customHeight="1">
      <c r="B96" s="1749" t="s">
        <v>1952</v>
      </c>
      <c r="C96" s="1743" t="s">
        <v>1953</v>
      </c>
      <c r="D96" s="1743" t="s">
        <v>1954</v>
      </c>
      <c r="E96" s="1750" t="s">
        <v>1753</v>
      </c>
      <c r="F96" s="1739"/>
      <c r="G96" s="2937"/>
      <c r="H96" s="2937"/>
      <c r="I96" s="2937"/>
      <c r="J96" s="2937"/>
      <c r="K96" s="2937"/>
      <c r="L96" s="2937"/>
      <c r="M96" s="2937"/>
      <c r="N96" s="1739"/>
      <c r="O96" s="2937"/>
      <c r="P96" s="2937"/>
      <c r="Q96" s="2937"/>
      <c r="R96" s="2937"/>
      <c r="S96" s="2937"/>
      <c r="T96" s="2937"/>
      <c r="U96" s="2937"/>
      <c r="V96" s="2937"/>
    </row>
    <row r="97" spans="2:22" ht="127.5" customHeight="1">
      <c r="B97" s="1752" t="s">
        <v>1955</v>
      </c>
      <c r="C97" s="1753" t="s">
        <v>1956</v>
      </c>
      <c r="D97" s="1754" t="s">
        <v>1957</v>
      </c>
      <c r="E97" s="1750" t="s">
        <v>1717</v>
      </c>
      <c r="F97" s="1755"/>
      <c r="G97" s="1755"/>
      <c r="H97" s="1755"/>
      <c r="I97" s="1756"/>
      <c r="J97" s="1755"/>
      <c r="K97" s="1755"/>
      <c r="L97" s="1755"/>
      <c r="M97" s="1755"/>
      <c r="N97" s="1755"/>
      <c r="O97" s="1756"/>
      <c r="P97" s="1755"/>
      <c r="Q97" s="1755"/>
      <c r="R97" s="1755"/>
      <c r="S97" s="1755"/>
      <c r="T97" s="1755"/>
      <c r="U97" s="1755"/>
      <c r="V97" s="1756"/>
    </row>
  </sheetData>
  <sheetProtection algorithmName="SHA-512" hashValue="yAVsxlXVfzjNaizF6szMFcgzN8QmRTesopX9tsVuG6P2aFiTsENrv16vWpUfga5jniZplOPWgI5cm4/lOjnEzA==" saltValue="BrNw+q+y85JhP0uCmiKXbw==" spinCount="100000" sheet="1" objects="1" scenarios="1"/>
  <mergeCells count="14">
    <mergeCell ref="M1:M2"/>
    <mergeCell ref="N1:O2"/>
    <mergeCell ref="A1:A2"/>
    <mergeCell ref="B1:B2"/>
    <mergeCell ref="C1:C2"/>
    <mergeCell ref="D1:D2"/>
    <mergeCell ref="E1:E2"/>
    <mergeCell ref="F1:F2"/>
    <mergeCell ref="G1:G2"/>
    <mergeCell ref="H1:H2"/>
    <mergeCell ref="I1:I2"/>
    <mergeCell ref="J1:J2"/>
    <mergeCell ref="K1:K2"/>
    <mergeCell ref="L1:L2"/>
  </mergeCells>
  <pageMargins left="0.511811024" right="0.511811024" top="0.78740157499999996" bottom="0.78740157499999996" header="0" footer="0"/>
  <pageSetup orientation="landscape"/>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F1003"/>
  <sheetViews>
    <sheetView showGridLines="0" workbookViewId="0">
      <pane ySplit="2" topLeftCell="A3" activePane="bottomLeft" state="frozen"/>
      <selection pane="bottomLeft" activeCell="E13" sqref="E13:L20"/>
    </sheetView>
  </sheetViews>
  <sheetFormatPr defaultColWidth="11.19921875" defaultRowHeight="15" customHeight="1"/>
  <cols>
    <col min="1" max="1" width="5.69921875" customWidth="1"/>
    <col min="2" max="2" width="8.69921875" customWidth="1"/>
    <col min="3" max="3" width="12.19921875" customWidth="1"/>
    <col min="4" max="11" width="8.69921875" customWidth="1"/>
    <col min="12" max="12" width="13.09765625" customWidth="1"/>
    <col min="13" max="13" width="14.8984375" customWidth="1"/>
    <col min="14" max="14" width="9.796875" customWidth="1"/>
    <col min="15" max="15" width="10.69921875" customWidth="1"/>
    <col min="16" max="16" width="10.19921875" customWidth="1"/>
    <col min="17" max="17" width="10.09765625" customWidth="1"/>
    <col min="18" max="27" width="8.69921875" customWidth="1"/>
  </cols>
  <sheetData>
    <row r="1" spans="1:32" ht="14.25" customHeight="1">
      <c r="A1" s="3045"/>
      <c r="B1" s="3208"/>
      <c r="C1" s="3208"/>
      <c r="D1" s="3210"/>
      <c r="E1" s="3211"/>
      <c r="F1" s="3212"/>
      <c r="G1" s="3213"/>
      <c r="H1" s="3206"/>
      <c r="I1" s="3208"/>
      <c r="J1" s="3208"/>
      <c r="K1" s="2953"/>
      <c r="L1" s="2953"/>
      <c r="M1" s="2953"/>
      <c r="N1" s="2953"/>
      <c r="O1" s="2953"/>
      <c r="P1" s="2953"/>
      <c r="Q1" s="2953"/>
      <c r="R1" s="2953"/>
      <c r="S1" s="523"/>
      <c r="T1" s="523"/>
      <c r="U1" s="523"/>
      <c r="V1" s="523"/>
      <c r="W1" s="523"/>
      <c r="X1" s="523"/>
      <c r="Y1" s="523"/>
      <c r="Z1" s="523"/>
      <c r="AA1" s="523"/>
      <c r="AB1" s="523"/>
      <c r="AC1" s="523"/>
      <c r="AD1" s="523"/>
      <c r="AE1" s="523"/>
      <c r="AF1" s="523"/>
    </row>
    <row r="2" spans="1:32" ht="14.25">
      <c r="A2" s="3207"/>
      <c r="B2" s="3207"/>
      <c r="C2" s="3207"/>
      <c r="D2" s="3207"/>
      <c r="E2" s="3207"/>
      <c r="F2" s="3207"/>
      <c r="G2" s="3207"/>
      <c r="H2" s="3207"/>
      <c r="I2" s="3207"/>
      <c r="J2" s="3207"/>
      <c r="K2" s="2954"/>
      <c r="L2" s="2954"/>
      <c r="M2" s="2954"/>
      <c r="N2" s="2954"/>
      <c r="O2" s="2954"/>
      <c r="P2" s="2954"/>
      <c r="Q2" s="2954"/>
      <c r="R2" s="2954"/>
      <c r="S2" s="2809"/>
      <c r="T2" s="2809"/>
      <c r="U2" s="2809"/>
      <c r="V2" s="2809"/>
      <c r="W2" s="523"/>
      <c r="X2" s="523"/>
      <c r="Y2" s="523"/>
      <c r="Z2" s="523"/>
      <c r="AA2" s="523"/>
      <c r="AB2" s="523"/>
      <c r="AC2" s="523"/>
      <c r="AD2" s="523"/>
      <c r="AE2" s="523"/>
      <c r="AF2" s="523"/>
    </row>
    <row r="3" spans="1:32" ht="14.25">
      <c r="A3" s="523"/>
      <c r="B3" s="2809"/>
      <c r="C3" s="2809"/>
      <c r="D3" s="2809"/>
      <c r="E3" s="2809"/>
      <c r="F3" s="2809"/>
      <c r="G3" s="2809"/>
      <c r="H3" s="2809"/>
      <c r="I3" s="2809"/>
      <c r="J3" s="2809"/>
      <c r="K3" s="2809"/>
      <c r="L3" s="2809"/>
      <c r="M3" s="2809"/>
      <c r="N3" s="2809"/>
      <c r="O3" s="2809"/>
      <c r="P3" s="2809"/>
      <c r="Q3" s="2809"/>
      <c r="R3" s="2809"/>
      <c r="S3" s="2809"/>
      <c r="T3" s="2809"/>
      <c r="U3" s="2809"/>
      <c r="V3" s="2809"/>
      <c r="W3" s="523"/>
      <c r="X3" s="523"/>
      <c r="Y3" s="523"/>
      <c r="Z3" s="523"/>
      <c r="AA3" s="523"/>
      <c r="AB3" s="523"/>
      <c r="AC3" s="523"/>
      <c r="AD3" s="523"/>
      <c r="AE3" s="523"/>
      <c r="AF3" s="523"/>
    </row>
    <row r="4" spans="1:32" ht="14.25">
      <c r="A4" s="523"/>
      <c r="B4" s="2939" t="s">
        <v>1501</v>
      </c>
      <c r="C4" s="2939"/>
      <c r="D4" s="2939"/>
      <c r="E4" s="2939"/>
      <c r="F4" s="2939"/>
      <c r="G4" s="2939"/>
      <c r="H4" s="2939"/>
      <c r="I4" s="2939"/>
      <c r="J4" s="2939"/>
      <c r="K4" s="2939"/>
      <c r="L4" s="2939"/>
      <c r="M4" s="2939"/>
      <c r="N4" s="2809"/>
      <c r="O4" s="2809"/>
      <c r="P4" s="2809"/>
      <c r="Q4" s="2809"/>
      <c r="R4" s="2809"/>
      <c r="S4" s="2809"/>
      <c r="T4" s="2809"/>
      <c r="U4" s="2809"/>
      <c r="V4" s="2809"/>
      <c r="W4" s="523"/>
      <c r="X4" s="523"/>
      <c r="Y4" s="523"/>
      <c r="Z4" s="523"/>
      <c r="AA4" s="523"/>
      <c r="AB4" s="523"/>
      <c r="AC4" s="523"/>
      <c r="AD4" s="523"/>
      <c r="AE4" s="523"/>
      <c r="AF4" s="523"/>
    </row>
    <row r="5" spans="1:32" ht="14.25" customHeight="1">
      <c r="A5" s="523"/>
      <c r="B5" s="2809"/>
      <c r="C5" s="2809"/>
      <c r="D5" s="2809"/>
      <c r="E5" s="2809"/>
      <c r="F5" s="2809"/>
      <c r="G5" s="2809"/>
      <c r="H5" s="2809"/>
      <c r="I5" s="2809"/>
      <c r="J5" s="2809"/>
      <c r="K5" s="2809"/>
      <c r="L5" s="2809"/>
      <c r="M5" s="2809"/>
      <c r="N5" s="2809"/>
      <c r="O5" s="2809"/>
      <c r="P5" s="2809"/>
      <c r="Q5" s="2809"/>
      <c r="R5" s="2809"/>
      <c r="S5" s="2809"/>
      <c r="T5" s="2809"/>
      <c r="U5" s="2809"/>
      <c r="V5" s="2809"/>
      <c r="W5" s="523"/>
      <c r="X5" s="523"/>
      <c r="Y5" s="523"/>
      <c r="Z5" s="523"/>
      <c r="AA5" s="523"/>
      <c r="AB5" s="523"/>
      <c r="AC5" s="523"/>
      <c r="AD5" s="523"/>
      <c r="AE5" s="523"/>
      <c r="AF5" s="523"/>
    </row>
    <row r="6" spans="1:32" ht="19.5">
      <c r="A6" s="523"/>
      <c r="B6" s="2810" t="s">
        <v>1958</v>
      </c>
      <c r="C6" s="2809"/>
      <c r="D6" s="2809"/>
      <c r="E6" s="2809"/>
      <c r="F6" s="2809"/>
      <c r="G6" s="2809"/>
      <c r="H6" s="2809"/>
      <c r="I6" s="2809"/>
      <c r="J6" s="2809"/>
      <c r="K6" s="2809"/>
      <c r="L6" s="2809"/>
      <c r="M6" s="2809"/>
      <c r="N6" s="2809"/>
      <c r="O6" s="2809"/>
      <c r="P6" s="2809"/>
      <c r="Q6" s="2809"/>
      <c r="R6" s="2809"/>
      <c r="S6" s="2809"/>
      <c r="T6" s="2809"/>
      <c r="U6" s="2809"/>
      <c r="V6" s="2809"/>
      <c r="W6" s="523"/>
      <c r="X6" s="523"/>
      <c r="Y6" s="523"/>
      <c r="Z6" s="523"/>
      <c r="AA6" s="523"/>
      <c r="AB6" s="523"/>
      <c r="AC6" s="523"/>
      <c r="AD6" s="523"/>
      <c r="AE6" s="523"/>
      <c r="AF6" s="523"/>
    </row>
    <row r="7" spans="1:32" ht="14.25" customHeight="1">
      <c r="A7" s="523"/>
      <c r="B7" s="2809"/>
      <c r="C7" s="2809"/>
      <c r="D7" s="2809"/>
      <c r="E7" s="2809"/>
      <c r="F7" s="2809"/>
      <c r="G7" s="2809"/>
      <c r="H7" s="2809"/>
      <c r="I7" s="2809"/>
      <c r="J7" s="2809"/>
      <c r="K7" s="2809"/>
      <c r="L7" s="2809"/>
      <c r="M7" s="2809"/>
      <c r="N7" s="2809"/>
      <c r="O7" s="2809"/>
      <c r="P7" s="2809"/>
      <c r="Q7" s="2809"/>
      <c r="R7" s="2809"/>
      <c r="S7" s="2809"/>
      <c r="T7" s="2809"/>
      <c r="U7" s="2809"/>
      <c r="V7" s="2809"/>
      <c r="W7" s="523"/>
      <c r="X7" s="523"/>
      <c r="Y7" s="523"/>
      <c r="Z7" s="523"/>
      <c r="AA7" s="523"/>
      <c r="AB7" s="523"/>
      <c r="AC7" s="523"/>
      <c r="AD7" s="523"/>
      <c r="AE7" s="523"/>
      <c r="AF7" s="523"/>
    </row>
    <row r="8" spans="1:32" ht="4.5" customHeight="1">
      <c r="A8" s="523"/>
      <c r="B8" s="523"/>
      <c r="C8" s="523"/>
      <c r="D8" s="523"/>
      <c r="E8" s="523"/>
      <c r="F8" s="523"/>
      <c r="G8" s="523"/>
      <c r="H8" s="523"/>
      <c r="I8" s="523"/>
      <c r="J8" s="523"/>
      <c r="K8" s="523"/>
      <c r="L8" s="523"/>
      <c r="M8" s="523"/>
      <c r="N8" s="523"/>
      <c r="O8" s="523"/>
      <c r="P8" s="523"/>
      <c r="Q8" s="523"/>
      <c r="R8" s="523"/>
      <c r="S8" s="523"/>
      <c r="T8" s="523"/>
      <c r="U8" s="523"/>
      <c r="V8" s="523"/>
      <c r="W8" s="523"/>
      <c r="X8" s="523"/>
      <c r="Y8" s="523"/>
      <c r="Z8" s="523"/>
      <c r="AA8" s="523"/>
      <c r="AB8" s="523"/>
      <c r="AC8" s="523"/>
      <c r="AD8" s="523"/>
      <c r="AE8" s="523"/>
      <c r="AF8" s="523"/>
    </row>
    <row r="9" spans="1:32" ht="18.75" customHeight="1">
      <c r="A9" s="523"/>
      <c r="B9" s="2811" t="s">
        <v>1959</v>
      </c>
      <c r="C9" s="2812"/>
      <c r="D9" s="2812"/>
      <c r="E9" s="2812"/>
      <c r="F9" s="2812"/>
      <c r="G9" s="2812"/>
      <c r="H9" s="2812"/>
      <c r="I9" s="2812"/>
      <c r="J9" s="2812"/>
      <c r="K9" s="2812"/>
      <c r="L9" s="2812"/>
      <c r="M9" s="2812"/>
      <c r="N9" s="2812"/>
      <c r="O9" s="2812"/>
      <c r="P9" s="2812"/>
      <c r="Q9" s="2812"/>
      <c r="R9" s="2812"/>
      <c r="S9" s="2812"/>
      <c r="T9" s="1757"/>
      <c r="U9" s="1757"/>
      <c r="V9" s="2809"/>
      <c r="W9" s="4494"/>
      <c r="X9" s="2992"/>
      <c r="Y9" s="2992"/>
      <c r="Z9" s="2992"/>
      <c r="AA9" s="2992"/>
      <c r="AB9" s="2992"/>
      <c r="AC9" s="2992"/>
      <c r="AD9" s="2992"/>
      <c r="AE9" s="2992"/>
      <c r="AF9" s="2992"/>
    </row>
    <row r="10" spans="1:32" ht="14.25" customHeight="1">
      <c r="A10" s="523"/>
      <c r="B10" s="1759"/>
      <c r="C10" s="1760"/>
      <c r="D10" s="1760"/>
      <c r="E10" s="1760"/>
      <c r="F10" s="1760"/>
      <c r="G10" s="1760"/>
      <c r="H10" s="1760"/>
      <c r="I10" s="1760"/>
      <c r="J10" s="1760"/>
      <c r="K10" s="1760"/>
      <c r="L10" s="1760"/>
      <c r="M10" s="1760"/>
      <c r="N10" s="1760"/>
      <c r="O10" s="1760"/>
      <c r="P10" s="1761"/>
      <c r="Q10" s="1761"/>
      <c r="R10" s="1761"/>
      <c r="S10" s="1761"/>
      <c r="T10" s="1761"/>
      <c r="U10" s="1761"/>
      <c r="V10" s="1761"/>
      <c r="W10" s="1761"/>
      <c r="X10" s="1761"/>
      <c r="Y10" s="1761"/>
      <c r="Z10" s="1761"/>
      <c r="AA10" s="523"/>
      <c r="AB10" s="523"/>
      <c r="AC10" s="523"/>
      <c r="AD10" s="523"/>
      <c r="AE10" s="523"/>
      <c r="AF10" s="523"/>
    </row>
    <row r="11" spans="1:32" ht="26.25" customHeight="1">
      <c r="A11" s="523"/>
      <c r="B11" s="4455" t="s">
        <v>1960</v>
      </c>
      <c r="C11" s="3344"/>
      <c r="D11" s="3344"/>
      <c r="E11" s="3344"/>
      <c r="F11" s="3344"/>
      <c r="G11" s="3344"/>
      <c r="H11" s="3344"/>
      <c r="I11" s="3344"/>
      <c r="J11" s="3344"/>
      <c r="K11" s="3344"/>
      <c r="L11" s="3344"/>
      <c r="M11" s="1762"/>
      <c r="N11" s="1762"/>
      <c r="O11" s="1762"/>
      <c r="P11" s="1761"/>
      <c r="Q11" s="1761"/>
      <c r="R11" s="1761"/>
      <c r="S11" s="1761"/>
      <c r="T11" s="1761"/>
      <c r="U11" s="1761"/>
      <c r="V11" s="1761"/>
      <c r="W11" s="1761"/>
      <c r="X11" s="1761"/>
      <c r="Y11" s="1761"/>
      <c r="Z11" s="1761"/>
      <c r="AA11" s="523"/>
      <c r="AB11" s="523"/>
      <c r="AC11" s="523"/>
      <c r="AD11" s="523"/>
      <c r="AE11" s="523"/>
      <c r="AF11" s="523"/>
    </row>
    <row r="12" spans="1:32" ht="36.75" customHeight="1">
      <c r="A12" s="523"/>
      <c r="B12" s="4456" t="s">
        <v>1961</v>
      </c>
      <c r="C12" s="3452"/>
      <c r="D12" s="4457"/>
      <c r="E12" s="4458" t="s">
        <v>1962</v>
      </c>
      <c r="F12" s="3452"/>
      <c r="G12" s="3452"/>
      <c r="H12" s="3452"/>
      <c r="I12" s="3452"/>
      <c r="J12" s="3452"/>
      <c r="K12" s="3452"/>
      <c r="L12" s="4457"/>
      <c r="M12" s="1763"/>
      <c r="N12" s="1763"/>
      <c r="O12" s="1763"/>
      <c r="P12" s="1761"/>
      <c r="Q12" s="1761"/>
      <c r="R12" s="1761"/>
      <c r="S12" s="1761"/>
      <c r="T12" s="1761"/>
      <c r="U12" s="1761"/>
      <c r="V12" s="1761"/>
      <c r="W12" s="1761"/>
      <c r="X12" s="1761"/>
      <c r="Y12" s="1761"/>
      <c r="Z12" s="1761"/>
      <c r="AA12" s="523"/>
      <c r="AB12" s="523"/>
      <c r="AC12" s="523"/>
      <c r="AD12" s="523"/>
      <c r="AE12" s="523"/>
      <c r="AF12" s="523"/>
    </row>
    <row r="13" spans="1:32" ht="14.25" customHeight="1">
      <c r="A13" s="523"/>
      <c r="B13" s="4451" t="s">
        <v>1963</v>
      </c>
      <c r="C13" s="2992"/>
      <c r="D13" s="3969"/>
      <c r="E13" s="4459" t="s">
        <v>1964</v>
      </c>
      <c r="F13" s="2992"/>
      <c r="G13" s="2992"/>
      <c r="H13" s="2992"/>
      <c r="I13" s="2992"/>
      <c r="J13" s="2992"/>
      <c r="K13" s="2992"/>
      <c r="L13" s="3969"/>
      <c r="M13" s="1763"/>
      <c r="N13" s="1763"/>
      <c r="O13" s="1763"/>
      <c r="P13" s="1764"/>
      <c r="Q13" s="1764"/>
      <c r="R13" s="1764"/>
      <c r="S13" s="1764"/>
      <c r="T13" s="1764"/>
      <c r="U13" s="1764"/>
      <c r="V13" s="1764"/>
      <c r="W13" s="1764"/>
      <c r="X13" s="1764"/>
      <c r="Y13" s="1764"/>
      <c r="Z13" s="1764"/>
      <c r="AA13" s="523"/>
      <c r="AB13" s="523"/>
      <c r="AC13" s="523"/>
      <c r="AD13" s="523"/>
      <c r="AE13" s="523"/>
      <c r="AF13" s="523"/>
    </row>
    <row r="14" spans="1:32" ht="14.25" customHeight="1">
      <c r="A14" s="523"/>
      <c r="B14" s="3712"/>
      <c r="C14" s="2992"/>
      <c r="D14" s="3969"/>
      <c r="E14" s="3712"/>
      <c r="F14" s="2992"/>
      <c r="G14" s="2992"/>
      <c r="H14" s="2992"/>
      <c r="I14" s="2992"/>
      <c r="J14" s="2992"/>
      <c r="K14" s="2992"/>
      <c r="L14" s="3969"/>
      <c r="M14" s="1763"/>
      <c r="N14" s="1763"/>
      <c r="O14" s="1763"/>
      <c r="P14" s="1764"/>
      <c r="Q14" s="1764"/>
      <c r="R14" s="1764"/>
      <c r="S14" s="1764"/>
      <c r="T14" s="1764"/>
      <c r="U14" s="1764"/>
      <c r="V14" s="1764"/>
      <c r="W14" s="1764"/>
      <c r="X14" s="1764"/>
      <c r="Y14" s="1764"/>
      <c r="Z14" s="1764"/>
      <c r="AA14" s="523"/>
      <c r="AB14" s="523"/>
      <c r="AC14" s="523"/>
      <c r="AD14" s="523"/>
      <c r="AE14" s="523"/>
      <c r="AF14" s="523"/>
    </row>
    <row r="15" spans="1:32" ht="14.25" customHeight="1">
      <c r="A15" s="523"/>
      <c r="B15" s="3712"/>
      <c r="C15" s="2992"/>
      <c r="D15" s="3969"/>
      <c r="E15" s="3712"/>
      <c r="F15" s="2992"/>
      <c r="G15" s="2992"/>
      <c r="H15" s="2992"/>
      <c r="I15" s="2992"/>
      <c r="J15" s="2992"/>
      <c r="K15" s="2992"/>
      <c r="L15" s="3969"/>
      <c r="M15" s="1763"/>
      <c r="N15" s="1763"/>
      <c r="O15" s="1763"/>
      <c r="P15" s="1764"/>
      <c r="Q15" s="1764"/>
      <c r="R15" s="1764"/>
      <c r="S15" s="1764"/>
      <c r="T15" s="1764"/>
      <c r="U15" s="1764"/>
      <c r="V15" s="1764"/>
      <c r="W15" s="1764"/>
      <c r="X15" s="1764"/>
      <c r="Y15" s="1764"/>
      <c r="Z15" s="1764"/>
      <c r="AA15" s="523"/>
      <c r="AB15" s="523"/>
      <c r="AC15" s="523"/>
      <c r="AD15" s="523"/>
      <c r="AE15" s="523"/>
      <c r="AF15" s="523"/>
    </row>
    <row r="16" spans="1:32" ht="14.25" customHeight="1">
      <c r="A16" s="523"/>
      <c r="B16" s="3712"/>
      <c r="C16" s="2992"/>
      <c r="D16" s="3969"/>
      <c r="E16" s="3712"/>
      <c r="F16" s="2992"/>
      <c r="G16" s="2992"/>
      <c r="H16" s="2992"/>
      <c r="I16" s="2992"/>
      <c r="J16" s="2992"/>
      <c r="K16" s="2992"/>
      <c r="L16" s="3969"/>
      <c r="M16" s="1763"/>
      <c r="N16" s="1763"/>
      <c r="O16" s="1763"/>
      <c r="P16" s="1764"/>
      <c r="Q16" s="1764"/>
      <c r="R16" s="1764"/>
      <c r="S16" s="1764"/>
      <c r="T16" s="1764"/>
      <c r="U16" s="1764"/>
      <c r="V16" s="1764"/>
      <c r="W16" s="1764"/>
      <c r="X16" s="1764"/>
      <c r="Y16" s="1764"/>
      <c r="Z16" s="1764"/>
      <c r="AA16" s="523"/>
      <c r="AB16" s="523"/>
      <c r="AC16" s="523"/>
      <c r="AD16" s="523"/>
      <c r="AE16" s="523"/>
      <c r="AF16" s="523"/>
    </row>
    <row r="17" spans="1:32" ht="18" customHeight="1">
      <c r="A17" s="523"/>
      <c r="B17" s="3712"/>
      <c r="C17" s="2992"/>
      <c r="D17" s="3969"/>
      <c r="E17" s="3712"/>
      <c r="F17" s="2992"/>
      <c r="G17" s="2992"/>
      <c r="H17" s="2992"/>
      <c r="I17" s="2992"/>
      <c r="J17" s="2992"/>
      <c r="K17" s="2992"/>
      <c r="L17" s="3969"/>
      <c r="M17" s="1763"/>
      <c r="N17" s="1763"/>
      <c r="O17" s="1763"/>
      <c r="P17" s="1764"/>
      <c r="Q17" s="1764"/>
      <c r="R17" s="1764"/>
      <c r="S17" s="1764"/>
      <c r="T17" s="1764"/>
      <c r="U17" s="1764"/>
      <c r="V17" s="1764"/>
      <c r="W17" s="1764"/>
      <c r="X17" s="1764"/>
      <c r="Y17" s="1764"/>
      <c r="Z17" s="1764"/>
      <c r="AA17" s="523"/>
      <c r="AB17" s="523"/>
      <c r="AC17" s="523"/>
      <c r="AD17" s="523"/>
      <c r="AE17" s="523"/>
      <c r="AF17" s="523"/>
    </row>
    <row r="18" spans="1:32" ht="24" customHeight="1">
      <c r="A18" s="523"/>
      <c r="B18" s="3712"/>
      <c r="C18" s="2992"/>
      <c r="D18" s="3969"/>
      <c r="E18" s="3712"/>
      <c r="F18" s="2992"/>
      <c r="G18" s="2992"/>
      <c r="H18" s="2992"/>
      <c r="I18" s="2992"/>
      <c r="J18" s="2992"/>
      <c r="K18" s="2992"/>
      <c r="L18" s="3969"/>
      <c r="M18" s="1763"/>
      <c r="N18" s="1763"/>
      <c r="O18" s="1763"/>
      <c r="P18" s="1764"/>
      <c r="Q18" s="1764"/>
      <c r="R18" s="1764"/>
      <c r="S18" s="1764"/>
      <c r="T18" s="1764"/>
      <c r="U18" s="1764"/>
      <c r="V18" s="1764"/>
      <c r="W18" s="1764"/>
      <c r="X18" s="1764"/>
      <c r="Y18" s="1764"/>
      <c r="Z18" s="1764"/>
      <c r="AA18" s="523"/>
      <c r="AB18" s="523"/>
      <c r="AC18" s="523"/>
      <c r="AD18" s="523"/>
      <c r="AE18" s="523"/>
      <c r="AF18" s="523"/>
    </row>
    <row r="19" spans="1:32" ht="14.25" customHeight="1">
      <c r="A19" s="523"/>
      <c r="B19" s="3712"/>
      <c r="C19" s="2992"/>
      <c r="D19" s="3969"/>
      <c r="E19" s="3712"/>
      <c r="F19" s="2992"/>
      <c r="G19" s="2992"/>
      <c r="H19" s="2992"/>
      <c r="I19" s="2992"/>
      <c r="J19" s="2992"/>
      <c r="K19" s="2992"/>
      <c r="L19" s="3969"/>
      <c r="M19" s="1763"/>
      <c r="N19" s="1763"/>
      <c r="O19" s="1763"/>
      <c r="P19" s="1764"/>
      <c r="Q19" s="1764"/>
      <c r="R19" s="1764"/>
      <c r="S19" s="1764"/>
      <c r="T19" s="1764"/>
      <c r="U19" s="1764"/>
      <c r="V19" s="1764"/>
      <c r="W19" s="1764"/>
      <c r="X19" s="1764"/>
      <c r="Y19" s="1764"/>
      <c r="Z19" s="1764"/>
      <c r="AA19" s="523"/>
      <c r="AB19" s="523"/>
      <c r="AC19" s="523"/>
      <c r="AD19" s="523"/>
      <c r="AE19" s="523"/>
      <c r="AF19" s="523"/>
    </row>
    <row r="20" spans="1:32" ht="22.5" customHeight="1">
      <c r="A20" s="523"/>
      <c r="B20" s="4395"/>
      <c r="C20" s="3293"/>
      <c r="D20" s="4391"/>
      <c r="E20" s="4395"/>
      <c r="F20" s="3293"/>
      <c r="G20" s="3293"/>
      <c r="H20" s="3293"/>
      <c r="I20" s="3293"/>
      <c r="J20" s="3293"/>
      <c r="K20" s="3293"/>
      <c r="L20" s="4391"/>
      <c r="M20" s="1763"/>
      <c r="N20" s="1763"/>
      <c r="O20" s="1763"/>
      <c r="P20" s="1764"/>
      <c r="Q20" s="1764"/>
      <c r="R20" s="1764"/>
      <c r="S20" s="1764"/>
      <c r="T20" s="1764"/>
      <c r="U20" s="1764"/>
      <c r="V20" s="1764"/>
      <c r="W20" s="1764"/>
      <c r="X20" s="1764"/>
      <c r="Y20" s="1764"/>
      <c r="Z20" s="1764"/>
      <c r="AA20" s="523"/>
      <c r="AB20" s="523"/>
      <c r="AC20" s="523"/>
      <c r="AD20" s="523"/>
      <c r="AE20" s="523"/>
      <c r="AF20" s="523"/>
    </row>
    <row r="21" spans="1:32">
      <c r="A21" s="523"/>
      <c r="B21" s="4452" t="s">
        <v>1965</v>
      </c>
      <c r="C21" s="3673"/>
      <c r="D21" s="4453"/>
      <c r="E21" s="4460" t="s">
        <v>1966</v>
      </c>
      <c r="F21" s="3673"/>
      <c r="G21" s="3673"/>
      <c r="H21" s="3673"/>
      <c r="I21" s="3673"/>
      <c r="J21" s="3673"/>
      <c r="K21" s="3673"/>
      <c r="L21" s="4453"/>
      <c r="M21" s="1763"/>
      <c r="N21" s="1763"/>
      <c r="O21" s="1763"/>
      <c r="P21" s="1764"/>
      <c r="Q21" s="1764"/>
      <c r="R21" s="1764"/>
      <c r="S21" s="1764"/>
      <c r="T21" s="1764"/>
      <c r="U21" s="1764"/>
      <c r="V21" s="1764"/>
      <c r="W21" s="1764"/>
      <c r="X21" s="1764"/>
      <c r="Y21" s="1764"/>
      <c r="Z21" s="1764"/>
      <c r="AA21" s="523"/>
      <c r="AB21" s="523"/>
      <c r="AC21" s="523"/>
      <c r="AD21" s="523"/>
      <c r="AE21" s="523"/>
      <c r="AF21" s="523"/>
    </row>
    <row r="22" spans="1:32" ht="32.25" customHeight="1">
      <c r="A22" s="523"/>
      <c r="B22" s="4395"/>
      <c r="C22" s="3293"/>
      <c r="D22" s="4391"/>
      <c r="E22" s="4395"/>
      <c r="F22" s="3293"/>
      <c r="G22" s="3293"/>
      <c r="H22" s="3293"/>
      <c r="I22" s="3293"/>
      <c r="J22" s="3293"/>
      <c r="K22" s="3293"/>
      <c r="L22" s="4391"/>
      <c r="M22" s="1763"/>
      <c r="N22" s="1763"/>
      <c r="O22" s="1763"/>
      <c r="P22" s="1764"/>
      <c r="Q22" s="1764"/>
      <c r="R22" s="1764"/>
      <c r="S22" s="1764"/>
      <c r="T22" s="1764"/>
      <c r="U22" s="1764"/>
      <c r="V22" s="1764"/>
      <c r="W22" s="1764"/>
      <c r="X22" s="1764"/>
      <c r="Y22" s="1764"/>
      <c r="Z22" s="1764"/>
      <c r="AA22" s="523"/>
      <c r="AB22" s="523"/>
      <c r="AC22" s="523"/>
      <c r="AD22" s="523"/>
      <c r="AE22" s="523"/>
      <c r="AF22" s="523"/>
    </row>
    <row r="23" spans="1:32" ht="32.25" customHeight="1">
      <c r="A23" s="523"/>
      <c r="B23" s="4452" t="s">
        <v>1967</v>
      </c>
      <c r="C23" s="3673"/>
      <c r="D23" s="4453"/>
      <c r="E23" s="4460" t="s">
        <v>1968</v>
      </c>
      <c r="F23" s="3673"/>
      <c r="G23" s="3673"/>
      <c r="H23" s="3673"/>
      <c r="I23" s="3673"/>
      <c r="J23" s="3673"/>
      <c r="K23" s="3673"/>
      <c r="L23" s="4453"/>
      <c r="M23" s="1763"/>
      <c r="N23" s="1763"/>
      <c r="O23" s="1763"/>
      <c r="P23" s="1764"/>
      <c r="Q23" s="1764"/>
      <c r="R23" s="1764"/>
      <c r="S23" s="1764"/>
      <c r="T23" s="1764"/>
      <c r="U23" s="1764"/>
      <c r="V23" s="1764"/>
      <c r="W23" s="1764"/>
      <c r="X23" s="1764"/>
      <c r="Y23" s="1764"/>
      <c r="Z23" s="1764"/>
      <c r="AA23" s="523"/>
      <c r="AB23" s="523"/>
      <c r="AC23" s="523"/>
      <c r="AD23" s="523"/>
      <c r="AE23" s="523"/>
      <c r="AF23" s="523"/>
    </row>
    <row r="24" spans="1:32" ht="14.25" customHeight="1">
      <c r="A24" s="523"/>
      <c r="B24" s="3712"/>
      <c r="C24" s="2992"/>
      <c r="D24" s="3969"/>
      <c r="E24" s="3712"/>
      <c r="F24" s="2992"/>
      <c r="G24" s="2992"/>
      <c r="H24" s="2992"/>
      <c r="I24" s="2992"/>
      <c r="J24" s="2992"/>
      <c r="K24" s="2992"/>
      <c r="L24" s="3969"/>
      <c r="M24" s="1763"/>
      <c r="N24" s="1763"/>
      <c r="O24" s="1763"/>
      <c r="P24" s="1764"/>
      <c r="Q24" s="1764"/>
      <c r="R24" s="1764"/>
      <c r="S24" s="1764"/>
      <c r="T24" s="1764"/>
      <c r="U24" s="1764"/>
      <c r="V24" s="1764"/>
      <c r="W24" s="1764"/>
      <c r="X24" s="1764"/>
      <c r="Y24" s="1764"/>
      <c r="Z24" s="1764"/>
      <c r="AA24" s="523"/>
      <c r="AB24" s="523"/>
      <c r="AC24" s="523"/>
      <c r="AD24" s="523"/>
      <c r="AE24" s="523"/>
      <c r="AF24" s="523"/>
    </row>
    <row r="25" spans="1:32" ht="14.25" customHeight="1">
      <c r="A25" s="523"/>
      <c r="B25" s="3712"/>
      <c r="C25" s="2992"/>
      <c r="D25" s="3969"/>
      <c r="E25" s="3712"/>
      <c r="F25" s="2992"/>
      <c r="G25" s="2992"/>
      <c r="H25" s="2992"/>
      <c r="I25" s="2992"/>
      <c r="J25" s="2992"/>
      <c r="K25" s="2992"/>
      <c r="L25" s="3969"/>
      <c r="M25" s="1763"/>
      <c r="N25" s="1763"/>
      <c r="O25" s="1763"/>
      <c r="P25" s="1764"/>
      <c r="Q25" s="1764"/>
      <c r="R25" s="1764"/>
      <c r="S25" s="1764"/>
      <c r="T25" s="1764"/>
      <c r="U25" s="1764"/>
      <c r="V25" s="1764"/>
      <c r="W25" s="1764"/>
      <c r="X25" s="1764"/>
      <c r="Y25" s="1764"/>
      <c r="Z25" s="1764"/>
      <c r="AA25" s="523"/>
      <c r="AB25" s="523"/>
      <c r="AC25" s="523"/>
      <c r="AD25" s="523"/>
      <c r="AE25" s="523"/>
      <c r="AF25" s="523"/>
    </row>
    <row r="26" spans="1:32" ht="14.25" customHeight="1">
      <c r="A26" s="523"/>
      <c r="B26" s="3712"/>
      <c r="C26" s="2992"/>
      <c r="D26" s="3969"/>
      <c r="E26" s="3712"/>
      <c r="F26" s="2992"/>
      <c r="G26" s="2992"/>
      <c r="H26" s="2992"/>
      <c r="I26" s="2992"/>
      <c r="J26" s="2992"/>
      <c r="K26" s="2992"/>
      <c r="L26" s="3969"/>
      <c r="M26" s="1763"/>
      <c r="N26" s="1763"/>
      <c r="O26" s="1763"/>
      <c r="P26" s="1764"/>
      <c r="Q26" s="1764"/>
      <c r="R26" s="1764"/>
      <c r="S26" s="1764"/>
      <c r="T26" s="1764"/>
      <c r="U26" s="1764"/>
      <c r="V26" s="1764"/>
      <c r="W26" s="1764"/>
      <c r="X26" s="1764"/>
      <c r="Y26" s="1764"/>
      <c r="Z26" s="1764"/>
      <c r="AA26" s="523"/>
      <c r="AB26" s="523"/>
      <c r="AC26" s="523"/>
      <c r="AD26" s="523"/>
      <c r="AE26" s="523"/>
      <c r="AF26" s="523"/>
    </row>
    <row r="27" spans="1:32" ht="14.25" customHeight="1">
      <c r="A27" s="523"/>
      <c r="B27" s="3712"/>
      <c r="C27" s="2992"/>
      <c r="D27" s="3969"/>
      <c r="E27" s="3712"/>
      <c r="F27" s="2992"/>
      <c r="G27" s="2992"/>
      <c r="H27" s="2992"/>
      <c r="I27" s="2992"/>
      <c r="J27" s="2992"/>
      <c r="K27" s="2992"/>
      <c r="L27" s="3969"/>
      <c r="M27" s="1763"/>
      <c r="N27" s="1763"/>
      <c r="O27" s="1763"/>
      <c r="P27" s="1764"/>
      <c r="Q27" s="1764"/>
      <c r="R27" s="1764"/>
      <c r="S27" s="1764"/>
      <c r="T27" s="1764"/>
      <c r="U27" s="1764"/>
      <c r="V27" s="1764"/>
      <c r="W27" s="1764"/>
      <c r="X27" s="1764"/>
      <c r="Y27" s="1764"/>
      <c r="Z27" s="1764"/>
      <c r="AA27" s="523"/>
      <c r="AB27" s="523"/>
      <c r="AC27" s="523"/>
      <c r="AD27" s="523"/>
      <c r="AE27" s="523"/>
      <c r="AF27" s="523"/>
    </row>
    <row r="28" spans="1:32" ht="14.25" customHeight="1">
      <c r="A28" s="523"/>
      <c r="B28" s="3712"/>
      <c r="C28" s="2992"/>
      <c r="D28" s="3969"/>
      <c r="E28" s="3712"/>
      <c r="F28" s="2992"/>
      <c r="G28" s="2992"/>
      <c r="H28" s="2992"/>
      <c r="I28" s="2992"/>
      <c r="J28" s="2992"/>
      <c r="K28" s="2992"/>
      <c r="L28" s="3969"/>
      <c r="M28" s="1763"/>
      <c r="N28" s="1763"/>
      <c r="O28" s="1763"/>
      <c r="P28" s="1764"/>
      <c r="Q28" s="1764"/>
      <c r="R28" s="1764"/>
      <c r="S28" s="1764"/>
      <c r="T28" s="1764"/>
      <c r="U28" s="1764"/>
      <c r="V28" s="1764"/>
      <c r="W28" s="1764"/>
      <c r="X28" s="1764"/>
      <c r="Y28" s="1764"/>
      <c r="Z28" s="1764"/>
      <c r="AA28" s="523"/>
      <c r="AB28" s="523"/>
      <c r="AC28" s="523"/>
      <c r="AD28" s="523"/>
      <c r="AE28" s="523"/>
      <c r="AF28" s="523"/>
    </row>
    <row r="29" spans="1:32" ht="30" customHeight="1">
      <c r="A29" s="523"/>
      <c r="B29" s="3712"/>
      <c r="C29" s="2992"/>
      <c r="D29" s="3969"/>
      <c r="E29" s="3712"/>
      <c r="F29" s="2992"/>
      <c r="G29" s="2992"/>
      <c r="H29" s="2992"/>
      <c r="I29" s="2992"/>
      <c r="J29" s="2992"/>
      <c r="K29" s="2992"/>
      <c r="L29" s="3969"/>
      <c r="M29" s="1763"/>
      <c r="N29" s="1763"/>
      <c r="O29" s="1763"/>
      <c r="P29" s="1764"/>
      <c r="Q29" s="1764"/>
      <c r="R29" s="1764"/>
      <c r="S29" s="1764"/>
      <c r="T29" s="1764"/>
      <c r="U29" s="1764"/>
      <c r="V29" s="1764"/>
      <c r="W29" s="1764"/>
      <c r="X29" s="1764"/>
      <c r="Y29" s="1764"/>
      <c r="Z29" s="1764"/>
      <c r="AA29" s="523"/>
      <c r="AB29" s="523"/>
      <c r="AC29" s="523"/>
      <c r="AD29" s="523"/>
      <c r="AE29" s="523"/>
      <c r="AF29" s="523"/>
    </row>
    <row r="30" spans="1:32" ht="14.25" customHeight="1">
      <c r="A30" s="523"/>
      <c r="B30" s="3712"/>
      <c r="C30" s="2992"/>
      <c r="D30" s="3969"/>
      <c r="E30" s="3712"/>
      <c r="F30" s="2992"/>
      <c r="G30" s="2992"/>
      <c r="H30" s="2992"/>
      <c r="I30" s="2992"/>
      <c r="J30" s="2992"/>
      <c r="K30" s="2992"/>
      <c r="L30" s="3969"/>
      <c r="M30" s="1763"/>
      <c r="N30" s="1763"/>
      <c r="O30" s="1763"/>
      <c r="P30" s="1764"/>
      <c r="Q30" s="1764"/>
      <c r="R30" s="1764"/>
      <c r="S30" s="1764"/>
      <c r="T30" s="1764"/>
      <c r="U30" s="1764"/>
      <c r="V30" s="1764"/>
      <c r="W30" s="1764"/>
      <c r="X30" s="1764"/>
      <c r="Y30" s="1764"/>
      <c r="Z30" s="1764"/>
      <c r="AA30" s="523"/>
      <c r="AB30" s="523"/>
      <c r="AC30" s="523"/>
      <c r="AD30" s="523"/>
      <c r="AE30" s="523"/>
      <c r="AF30" s="523"/>
    </row>
    <row r="31" spans="1:32" ht="14.25" customHeight="1">
      <c r="A31" s="523"/>
      <c r="B31" s="3712"/>
      <c r="C31" s="2992"/>
      <c r="D31" s="3969"/>
      <c r="E31" s="3712"/>
      <c r="F31" s="2992"/>
      <c r="G31" s="2992"/>
      <c r="H31" s="2992"/>
      <c r="I31" s="2992"/>
      <c r="J31" s="2992"/>
      <c r="K31" s="2992"/>
      <c r="L31" s="3969"/>
      <c r="M31" s="1763"/>
      <c r="N31" s="1763"/>
      <c r="O31" s="1763"/>
      <c r="P31" s="1764"/>
      <c r="Q31" s="1764"/>
      <c r="R31" s="1764"/>
      <c r="S31" s="1764"/>
      <c r="T31" s="1764"/>
      <c r="U31" s="1764"/>
      <c r="V31" s="1764"/>
      <c r="W31" s="1764"/>
      <c r="X31" s="1764"/>
      <c r="Y31" s="1764"/>
      <c r="Z31" s="1764"/>
      <c r="AA31" s="523"/>
      <c r="AB31" s="523"/>
      <c r="AC31" s="523"/>
      <c r="AD31" s="523"/>
      <c r="AE31" s="523"/>
      <c r="AF31" s="523"/>
    </row>
    <row r="32" spans="1:32" ht="33" customHeight="1">
      <c r="A32" s="523"/>
      <c r="B32" s="3712"/>
      <c r="C32" s="2992"/>
      <c r="D32" s="3969"/>
      <c r="E32" s="3712"/>
      <c r="F32" s="2992"/>
      <c r="G32" s="2992"/>
      <c r="H32" s="2992"/>
      <c r="I32" s="2992"/>
      <c r="J32" s="2992"/>
      <c r="K32" s="2992"/>
      <c r="L32" s="3969"/>
      <c r="M32" s="1763"/>
      <c r="N32" s="1763"/>
      <c r="O32" s="1763"/>
      <c r="P32" s="1764"/>
      <c r="Q32" s="1764"/>
      <c r="R32" s="1764"/>
      <c r="S32" s="1764"/>
      <c r="T32" s="1764"/>
      <c r="U32" s="1764"/>
      <c r="V32" s="1764"/>
      <c r="W32" s="1764"/>
      <c r="X32" s="1764"/>
      <c r="Y32" s="1764"/>
      <c r="Z32" s="1764"/>
      <c r="AA32" s="523"/>
      <c r="AB32" s="523"/>
      <c r="AC32" s="523"/>
      <c r="AD32" s="523"/>
      <c r="AE32" s="523"/>
      <c r="AF32" s="523"/>
    </row>
    <row r="33" spans="1:32" ht="14.25" customHeight="1">
      <c r="A33" s="523"/>
      <c r="B33" s="3712"/>
      <c r="C33" s="2992"/>
      <c r="D33" s="3969"/>
      <c r="E33" s="3712"/>
      <c r="F33" s="2992"/>
      <c r="G33" s="2992"/>
      <c r="H33" s="2992"/>
      <c r="I33" s="2992"/>
      <c r="J33" s="2992"/>
      <c r="K33" s="2992"/>
      <c r="L33" s="3969"/>
      <c r="M33" s="1763"/>
      <c r="N33" s="1763"/>
      <c r="O33" s="1763"/>
      <c r="P33" s="1764"/>
      <c r="Q33" s="1764"/>
      <c r="R33" s="1764"/>
      <c r="S33" s="1764"/>
      <c r="T33" s="1764"/>
      <c r="U33" s="1764"/>
      <c r="V33" s="1764"/>
      <c r="W33" s="1764"/>
      <c r="X33" s="1764"/>
      <c r="Y33" s="1764"/>
      <c r="Z33" s="1764"/>
      <c r="AA33" s="523"/>
      <c r="AB33" s="523"/>
      <c r="AC33" s="523"/>
      <c r="AD33" s="523"/>
      <c r="AE33" s="523"/>
      <c r="AF33" s="523"/>
    </row>
    <row r="34" spans="1:32" ht="31.5" customHeight="1">
      <c r="A34" s="523"/>
      <c r="B34" s="4395"/>
      <c r="C34" s="3293"/>
      <c r="D34" s="4391"/>
      <c r="E34" s="4395"/>
      <c r="F34" s="3293"/>
      <c r="G34" s="3293"/>
      <c r="H34" s="3293"/>
      <c r="I34" s="3293"/>
      <c r="J34" s="3293"/>
      <c r="K34" s="3293"/>
      <c r="L34" s="4391"/>
      <c r="M34" s="1763"/>
      <c r="N34" s="1763"/>
      <c r="O34" s="1763"/>
      <c r="P34" s="1764"/>
      <c r="Q34" s="1764"/>
      <c r="R34" s="1764"/>
      <c r="S34" s="1764"/>
      <c r="T34" s="1764"/>
      <c r="U34" s="1764"/>
      <c r="V34" s="1764"/>
      <c r="W34" s="1764"/>
      <c r="X34" s="1764"/>
      <c r="Y34" s="1764"/>
      <c r="Z34" s="1764"/>
      <c r="AA34" s="523"/>
      <c r="AB34" s="523"/>
      <c r="AC34" s="523"/>
      <c r="AD34" s="523"/>
      <c r="AE34" s="523"/>
      <c r="AF34" s="523"/>
    </row>
    <row r="35" spans="1:32" ht="19.5" customHeight="1">
      <c r="A35" s="523"/>
      <c r="B35" s="4454" t="s">
        <v>1969</v>
      </c>
      <c r="C35" s="3293"/>
      <c r="D35" s="4391"/>
      <c r="E35" s="4469" t="s">
        <v>1970</v>
      </c>
      <c r="F35" s="3293"/>
      <c r="G35" s="3293"/>
      <c r="H35" s="3293"/>
      <c r="I35" s="3293"/>
      <c r="J35" s="3293"/>
      <c r="K35" s="3293"/>
      <c r="L35" s="4391"/>
      <c r="M35" s="1763"/>
      <c r="N35" s="1763"/>
      <c r="O35" s="1763"/>
      <c r="P35" s="1764"/>
      <c r="Q35" s="1764"/>
      <c r="R35" s="1764"/>
      <c r="S35" s="1764"/>
      <c r="T35" s="1764"/>
      <c r="U35" s="1764"/>
      <c r="V35" s="1764"/>
      <c r="W35" s="1764"/>
      <c r="X35" s="1764"/>
      <c r="Y35" s="1764"/>
      <c r="Z35" s="1764"/>
      <c r="AA35" s="523"/>
      <c r="AB35" s="523"/>
      <c r="AC35" s="523"/>
      <c r="AD35" s="523"/>
      <c r="AE35" s="523"/>
      <c r="AF35" s="523"/>
    </row>
    <row r="36" spans="1:32">
      <c r="A36" s="523"/>
      <c r="B36" s="4454" t="s">
        <v>1971</v>
      </c>
      <c r="C36" s="3293"/>
      <c r="D36" s="4391"/>
      <c r="E36" s="4469" t="s">
        <v>1972</v>
      </c>
      <c r="F36" s="3293"/>
      <c r="G36" s="3293"/>
      <c r="H36" s="3293"/>
      <c r="I36" s="3293"/>
      <c r="J36" s="3293"/>
      <c r="K36" s="3293"/>
      <c r="L36" s="4391"/>
      <c r="M36" s="1763"/>
      <c r="N36" s="1763"/>
      <c r="O36" s="1763"/>
      <c r="P36" s="1764"/>
      <c r="Q36" s="1764"/>
      <c r="R36" s="1764"/>
      <c r="S36" s="1764"/>
      <c r="T36" s="1764"/>
      <c r="U36" s="1764"/>
      <c r="V36" s="1764"/>
      <c r="W36" s="1764"/>
      <c r="X36" s="1764"/>
      <c r="Y36" s="1764"/>
      <c r="Z36" s="1764"/>
      <c r="AA36" s="523"/>
      <c r="AB36" s="523"/>
      <c r="AC36" s="523"/>
      <c r="AD36" s="523"/>
      <c r="AE36" s="523"/>
      <c r="AF36" s="523"/>
    </row>
    <row r="37" spans="1:32" ht="14.25" customHeight="1">
      <c r="A37" s="523"/>
      <c r="B37" s="4452" t="s">
        <v>1973</v>
      </c>
      <c r="C37" s="3673"/>
      <c r="D37" s="4453"/>
      <c r="E37" s="4479" t="s">
        <v>1974</v>
      </c>
      <c r="F37" s="3371"/>
      <c r="G37" s="3371"/>
      <c r="H37" s="3371"/>
      <c r="I37" s="3371"/>
      <c r="J37" s="3371"/>
      <c r="K37" s="3373"/>
      <c r="L37" s="1765"/>
      <c r="M37" s="1763"/>
      <c r="N37" s="1763"/>
      <c r="O37" s="1763"/>
      <c r="P37" s="1764"/>
      <c r="Q37" s="1764"/>
      <c r="R37" s="1764"/>
      <c r="S37" s="1764"/>
      <c r="T37" s="1764"/>
      <c r="U37" s="1764"/>
      <c r="V37" s="1764"/>
      <c r="W37" s="1764"/>
      <c r="X37" s="1764"/>
      <c r="Y37" s="1764"/>
      <c r="Z37" s="1764"/>
      <c r="AA37" s="523"/>
      <c r="AB37" s="523"/>
      <c r="AC37" s="523"/>
      <c r="AD37" s="523"/>
      <c r="AE37" s="523"/>
      <c r="AF37" s="523"/>
    </row>
    <row r="38" spans="1:32" ht="18" customHeight="1">
      <c r="A38" s="523"/>
      <c r="B38" s="3712"/>
      <c r="C38" s="2992"/>
      <c r="D38" s="3969"/>
      <c r="E38" s="4474" t="s">
        <v>1975</v>
      </c>
      <c r="F38" s="3363"/>
      <c r="G38" s="3363"/>
      <c r="H38" s="3363"/>
      <c r="I38" s="3363"/>
      <c r="J38" s="3363"/>
      <c r="K38" s="3364"/>
      <c r="L38" s="1766"/>
      <c r="M38" s="1763"/>
      <c r="N38" s="1763"/>
      <c r="O38" s="1763"/>
      <c r="P38" s="1764"/>
      <c r="Q38" s="1764"/>
      <c r="R38" s="1764"/>
      <c r="S38" s="1764"/>
      <c r="T38" s="1764"/>
      <c r="U38" s="1764"/>
      <c r="V38" s="1764"/>
      <c r="W38" s="1764"/>
      <c r="X38" s="1764"/>
      <c r="Y38" s="1764"/>
      <c r="Z38" s="1764"/>
      <c r="AA38" s="523"/>
      <c r="AB38" s="523"/>
      <c r="AC38" s="523"/>
      <c r="AD38" s="523"/>
      <c r="AE38" s="523"/>
      <c r="AF38" s="523"/>
    </row>
    <row r="39" spans="1:32" ht="14.25" customHeight="1">
      <c r="A39" s="523"/>
      <c r="B39" s="3712"/>
      <c r="C39" s="2992"/>
      <c r="D39" s="3969"/>
      <c r="E39" s="4480" t="s">
        <v>1976</v>
      </c>
      <c r="F39" s="3363"/>
      <c r="G39" s="3363"/>
      <c r="H39" s="3363"/>
      <c r="I39" s="3363"/>
      <c r="J39" s="3363"/>
      <c r="K39" s="3364"/>
      <c r="L39" s="1767" t="s">
        <v>1977</v>
      </c>
      <c r="M39" s="1763"/>
      <c r="N39" s="1763"/>
      <c r="O39" s="1763"/>
      <c r="P39" s="1764"/>
      <c r="Q39" s="1764"/>
      <c r="R39" s="1764"/>
      <c r="S39" s="1764"/>
      <c r="T39" s="1764"/>
      <c r="U39" s="1764"/>
      <c r="V39" s="1764"/>
      <c r="W39" s="1764"/>
      <c r="X39" s="1764"/>
      <c r="Y39" s="1764"/>
      <c r="Z39" s="1764"/>
      <c r="AA39" s="523"/>
      <c r="AB39" s="523"/>
      <c r="AC39" s="523"/>
      <c r="AD39" s="523"/>
      <c r="AE39" s="523"/>
      <c r="AF39" s="523"/>
    </row>
    <row r="40" spans="1:32" ht="14.25" customHeight="1">
      <c r="A40" s="523"/>
      <c r="B40" s="3712"/>
      <c r="C40" s="2992"/>
      <c r="D40" s="3969"/>
      <c r="E40" s="4474" t="s">
        <v>1978</v>
      </c>
      <c r="F40" s="3363"/>
      <c r="G40" s="3363"/>
      <c r="H40" s="3363"/>
      <c r="I40" s="3363"/>
      <c r="J40" s="3363"/>
      <c r="K40" s="3364"/>
      <c r="L40" s="1766"/>
      <c r="M40" s="1763"/>
      <c r="N40" s="1763"/>
      <c r="O40" s="1763"/>
      <c r="P40" s="1764"/>
      <c r="Q40" s="1764"/>
      <c r="R40" s="1764"/>
      <c r="S40" s="1764"/>
      <c r="T40" s="1764"/>
      <c r="U40" s="1764"/>
      <c r="V40" s="1764"/>
      <c r="W40" s="1764"/>
      <c r="X40" s="1764"/>
      <c r="Y40" s="1764"/>
      <c r="Z40" s="1764"/>
      <c r="AA40" s="523"/>
      <c r="AB40" s="523"/>
      <c r="AC40" s="523"/>
      <c r="AD40" s="523"/>
      <c r="AE40" s="523"/>
      <c r="AF40" s="523"/>
    </row>
    <row r="41" spans="1:32" ht="14.25" customHeight="1">
      <c r="A41" s="523"/>
      <c r="B41" s="3712"/>
      <c r="C41" s="2992"/>
      <c r="D41" s="3969"/>
      <c r="E41" s="4480" t="s">
        <v>1979</v>
      </c>
      <c r="F41" s="3363"/>
      <c r="G41" s="3363"/>
      <c r="H41" s="3363"/>
      <c r="I41" s="3363"/>
      <c r="J41" s="3363"/>
      <c r="K41" s="3364"/>
      <c r="L41" s="1767" t="s">
        <v>1977</v>
      </c>
      <c r="M41" s="1763"/>
      <c r="N41" s="1763"/>
      <c r="O41" s="1763"/>
      <c r="P41" s="1764"/>
      <c r="Q41" s="1764"/>
      <c r="R41" s="1764"/>
      <c r="S41" s="1764"/>
      <c r="T41" s="1764"/>
      <c r="U41" s="1764"/>
      <c r="V41" s="1764"/>
      <c r="W41" s="1764"/>
      <c r="X41" s="1764"/>
      <c r="Y41" s="1764"/>
      <c r="Z41" s="1764"/>
      <c r="AA41" s="523"/>
      <c r="AB41" s="523"/>
      <c r="AC41" s="523"/>
      <c r="AD41" s="523"/>
      <c r="AE41" s="523"/>
      <c r="AF41" s="523"/>
    </row>
    <row r="42" spans="1:32">
      <c r="A42" s="523"/>
      <c r="B42" s="4395"/>
      <c r="C42" s="3293"/>
      <c r="D42" s="4391"/>
      <c r="E42" s="4475" t="s">
        <v>1980</v>
      </c>
      <c r="F42" s="4476"/>
      <c r="G42" s="4476"/>
      <c r="H42" s="4476"/>
      <c r="I42" s="4476"/>
      <c r="J42" s="4476"/>
      <c r="K42" s="4466"/>
      <c r="L42" s="1768"/>
      <c r="M42" s="1763"/>
      <c r="N42" s="1763"/>
      <c r="O42" s="1763"/>
      <c r="P42" s="1764"/>
      <c r="Q42" s="1764"/>
      <c r="R42" s="1764"/>
      <c r="S42" s="1764"/>
      <c r="T42" s="1764"/>
      <c r="U42" s="1764"/>
      <c r="V42" s="1764"/>
      <c r="W42" s="1764"/>
      <c r="X42" s="1764"/>
      <c r="Y42" s="1764"/>
      <c r="Z42" s="1764"/>
      <c r="AA42" s="523"/>
      <c r="AB42" s="523"/>
      <c r="AC42" s="523"/>
      <c r="AD42" s="523"/>
      <c r="AE42" s="523"/>
      <c r="AF42" s="523"/>
    </row>
    <row r="43" spans="1:32" ht="33" customHeight="1">
      <c r="A43" s="523"/>
      <c r="B43" s="4472" t="s">
        <v>1981</v>
      </c>
      <c r="C43" s="3468"/>
      <c r="D43" s="4397"/>
      <c r="E43" s="4461" t="s">
        <v>1166</v>
      </c>
      <c r="F43" s="3468"/>
      <c r="G43" s="3468"/>
      <c r="H43" s="3468"/>
      <c r="I43" s="3468"/>
      <c r="J43" s="3468"/>
      <c r="K43" s="3468"/>
      <c r="L43" s="4397"/>
      <c r="M43" s="1763"/>
      <c r="N43" s="1763"/>
      <c r="O43" s="1763"/>
      <c r="P43" s="1764"/>
      <c r="Q43" s="1764"/>
      <c r="R43" s="1764"/>
      <c r="S43" s="1764"/>
      <c r="T43" s="1764"/>
      <c r="U43" s="1764"/>
      <c r="V43" s="1764"/>
      <c r="W43" s="1764"/>
      <c r="X43" s="1764"/>
      <c r="Y43" s="1764"/>
      <c r="Z43" s="1764"/>
      <c r="AA43" s="523"/>
      <c r="AB43" s="523"/>
      <c r="AC43" s="523"/>
      <c r="AD43" s="523"/>
      <c r="AE43" s="523"/>
      <c r="AF43" s="523"/>
    </row>
    <row r="44" spans="1:32" ht="35.25" customHeight="1">
      <c r="A44" s="523"/>
      <c r="B44" s="4472" t="s">
        <v>1982</v>
      </c>
      <c r="C44" s="3468"/>
      <c r="D44" s="4397"/>
      <c r="E44" s="4461" t="s">
        <v>1983</v>
      </c>
      <c r="F44" s="3468"/>
      <c r="G44" s="3468"/>
      <c r="H44" s="3468"/>
      <c r="I44" s="3468"/>
      <c r="J44" s="3468"/>
      <c r="K44" s="3468"/>
      <c r="L44" s="4397"/>
      <c r="M44" s="1763"/>
      <c r="N44" s="1763"/>
      <c r="O44" s="1763"/>
      <c r="P44" s="1764"/>
      <c r="Q44" s="1764"/>
      <c r="R44" s="1764"/>
      <c r="S44" s="1764"/>
      <c r="T44" s="1764"/>
      <c r="U44" s="1764"/>
      <c r="V44" s="1764"/>
      <c r="W44" s="1764"/>
      <c r="X44" s="1764"/>
      <c r="Y44" s="1764"/>
      <c r="Z44" s="1764"/>
      <c r="AA44" s="523"/>
      <c r="AB44" s="1769"/>
      <c r="AC44" s="1769"/>
      <c r="AD44" s="1769"/>
      <c r="AE44" s="1769"/>
      <c r="AF44" s="1769"/>
    </row>
    <row r="45" spans="1:32" ht="23.25" customHeight="1">
      <c r="A45" s="523"/>
      <c r="B45" s="4451" t="s">
        <v>1984</v>
      </c>
      <c r="C45" s="2992"/>
      <c r="D45" s="3969"/>
      <c r="E45" s="4468" t="s">
        <v>1985</v>
      </c>
      <c r="F45" s="3373"/>
      <c r="G45" s="4462" t="s">
        <v>1986</v>
      </c>
      <c r="H45" s="3373"/>
      <c r="I45" s="4463" t="s">
        <v>1987</v>
      </c>
      <c r="J45" s="3373"/>
      <c r="K45" s="4464" t="s">
        <v>1988</v>
      </c>
      <c r="L45" s="3373"/>
      <c r="M45" s="1763"/>
      <c r="N45" s="1763"/>
      <c r="O45" s="1763"/>
      <c r="P45" s="1764"/>
      <c r="Q45" s="1764"/>
      <c r="R45" s="1764"/>
      <c r="S45" s="1764"/>
      <c r="T45" s="1764"/>
      <c r="U45" s="1764"/>
      <c r="V45" s="1764"/>
      <c r="W45" s="1764"/>
      <c r="X45" s="1764"/>
      <c r="Y45" s="1764"/>
      <c r="Z45" s="1764"/>
      <c r="AA45" s="523"/>
      <c r="AB45" s="4495"/>
      <c r="AC45" s="2992"/>
      <c r="AD45" s="2992"/>
      <c r="AE45" s="1770"/>
      <c r="AF45" s="1770"/>
    </row>
    <row r="46" spans="1:32" ht="14.25" customHeight="1">
      <c r="A46" s="523"/>
      <c r="B46" s="3712"/>
      <c r="C46" s="2992"/>
      <c r="D46" s="3969"/>
      <c r="E46" s="4481" t="s">
        <v>1989</v>
      </c>
      <c r="F46" s="3364"/>
      <c r="G46" s="4482" t="s">
        <v>1990</v>
      </c>
      <c r="H46" s="3364"/>
      <c r="I46" s="4482" t="s">
        <v>1991</v>
      </c>
      <c r="J46" s="3364"/>
      <c r="K46" s="4482" t="s">
        <v>1992</v>
      </c>
      <c r="L46" s="3364"/>
      <c r="M46" s="1763"/>
      <c r="N46" s="1763"/>
      <c r="O46" s="1763"/>
      <c r="P46" s="1764"/>
      <c r="Q46" s="1764"/>
      <c r="R46" s="1764"/>
      <c r="S46" s="1764"/>
      <c r="T46" s="1764"/>
      <c r="U46" s="1764"/>
      <c r="V46" s="1764"/>
      <c r="W46" s="1764"/>
      <c r="X46" s="1764"/>
      <c r="Y46" s="1764"/>
      <c r="Z46" s="1764"/>
      <c r="AA46" s="523"/>
      <c r="AB46" s="4496"/>
      <c r="AC46" s="2992"/>
      <c r="AD46" s="2992"/>
      <c r="AE46" s="1272"/>
      <c r="AF46" s="1272"/>
    </row>
    <row r="47" spans="1:32" ht="17.25" customHeight="1">
      <c r="A47" s="523"/>
      <c r="B47" s="3712"/>
      <c r="C47" s="2992"/>
      <c r="D47" s="3969"/>
      <c r="E47" s="4477" t="s">
        <v>1993</v>
      </c>
      <c r="F47" s="3364"/>
      <c r="G47" s="4478" t="s">
        <v>1990</v>
      </c>
      <c r="H47" s="3364"/>
      <c r="I47" s="4478" t="s">
        <v>1991</v>
      </c>
      <c r="J47" s="3364"/>
      <c r="K47" s="4478" t="s">
        <v>1992</v>
      </c>
      <c r="L47" s="3364"/>
      <c r="M47" s="1763"/>
      <c r="N47" s="1763"/>
      <c r="O47" s="1763"/>
      <c r="P47" s="1764"/>
      <c r="Q47" s="1764"/>
      <c r="R47" s="1764"/>
      <c r="S47" s="1764"/>
      <c r="T47" s="1764"/>
      <c r="U47" s="1764"/>
      <c r="V47" s="1764"/>
      <c r="W47" s="1764"/>
      <c r="X47" s="1764"/>
      <c r="Y47" s="1764"/>
      <c r="Z47" s="1764"/>
      <c r="AA47" s="523"/>
      <c r="AB47" s="4496"/>
      <c r="AC47" s="2992"/>
      <c r="AD47" s="2992"/>
      <c r="AE47" s="1272"/>
      <c r="AF47" s="1272"/>
    </row>
    <row r="48" spans="1:32">
      <c r="A48" s="523"/>
      <c r="B48" s="4395"/>
      <c r="C48" s="3293"/>
      <c r="D48" s="4391"/>
      <c r="E48" s="4465" t="s">
        <v>1994</v>
      </c>
      <c r="F48" s="4466"/>
      <c r="G48" s="4467" t="s">
        <v>1990</v>
      </c>
      <c r="H48" s="4466"/>
      <c r="I48" s="4467" t="s">
        <v>1991</v>
      </c>
      <c r="J48" s="4466"/>
      <c r="K48" s="4467" t="s">
        <v>1992</v>
      </c>
      <c r="L48" s="4466"/>
      <c r="M48" s="1763"/>
      <c r="N48" s="1763"/>
      <c r="O48" s="1763"/>
      <c r="P48" s="4489"/>
      <c r="Q48" s="2992"/>
      <c r="R48" s="2992"/>
      <c r="S48" s="2992"/>
      <c r="T48" s="2992"/>
      <c r="U48" s="2992"/>
      <c r="V48" s="2992"/>
      <c r="W48" s="2992"/>
      <c r="X48" s="2992"/>
      <c r="Y48" s="2992"/>
      <c r="Z48" s="2992"/>
      <c r="AA48" s="523"/>
      <c r="AB48" s="4496"/>
      <c r="AC48" s="2992"/>
      <c r="AD48" s="2992"/>
      <c r="AE48" s="1272"/>
      <c r="AF48" s="1272"/>
    </row>
    <row r="49" spans="1:32" ht="14.25" customHeight="1">
      <c r="A49" s="523"/>
      <c r="B49" s="4497" t="s">
        <v>1995</v>
      </c>
      <c r="C49" s="3673"/>
      <c r="D49" s="3673"/>
      <c r="E49" s="3673"/>
      <c r="F49" s="3673"/>
      <c r="G49" s="3673"/>
      <c r="H49" s="3673"/>
      <c r="I49" s="3673"/>
      <c r="J49" s="3673"/>
      <c r="K49" s="3673"/>
      <c r="L49" s="4453"/>
      <c r="M49" s="1763"/>
      <c r="N49" s="1763"/>
      <c r="O49" s="1763"/>
      <c r="P49" s="2992"/>
      <c r="Q49" s="2992"/>
      <c r="R49" s="2992"/>
      <c r="S49" s="2992"/>
      <c r="T49" s="2992"/>
      <c r="U49" s="2992"/>
      <c r="V49" s="2992"/>
      <c r="W49" s="2992"/>
      <c r="X49" s="2992"/>
      <c r="Y49" s="2992"/>
      <c r="Z49" s="2992"/>
      <c r="AA49" s="523"/>
      <c r="AB49" s="523"/>
      <c r="AC49" s="523"/>
      <c r="AD49" s="523"/>
      <c r="AE49" s="523"/>
      <c r="AF49" s="523"/>
    </row>
    <row r="50" spans="1:32" ht="14.25" customHeight="1">
      <c r="A50" s="523"/>
      <c r="B50" s="3207"/>
      <c r="C50" s="2992"/>
      <c r="D50" s="2992"/>
      <c r="E50" s="2992"/>
      <c r="F50" s="2992"/>
      <c r="G50" s="2992"/>
      <c r="H50" s="2992"/>
      <c r="I50" s="2992"/>
      <c r="J50" s="2992"/>
      <c r="K50" s="2992"/>
      <c r="L50" s="3969"/>
      <c r="M50" s="1763"/>
      <c r="N50" s="1763"/>
      <c r="O50" s="1763"/>
      <c r="P50" s="2992"/>
      <c r="Q50" s="2992"/>
      <c r="R50" s="2992"/>
      <c r="S50" s="2992"/>
      <c r="T50" s="2992"/>
      <c r="U50" s="2992"/>
      <c r="V50" s="2992"/>
      <c r="W50" s="2992"/>
      <c r="X50" s="2992"/>
      <c r="Y50" s="2992"/>
      <c r="Z50" s="2992"/>
      <c r="AA50" s="523"/>
      <c r="AB50" s="523"/>
      <c r="AC50" s="523"/>
      <c r="AD50" s="523"/>
      <c r="AE50" s="523"/>
      <c r="AF50" s="523"/>
    </row>
    <row r="51" spans="1:32" ht="28.5" customHeight="1">
      <c r="A51" s="523"/>
      <c r="B51" s="3207"/>
      <c r="C51" s="2992"/>
      <c r="D51" s="2992"/>
      <c r="E51" s="2992"/>
      <c r="F51" s="2992"/>
      <c r="G51" s="2992"/>
      <c r="H51" s="2992"/>
      <c r="I51" s="2992"/>
      <c r="J51" s="2992"/>
      <c r="K51" s="2992"/>
      <c r="L51" s="3969"/>
      <c r="M51" s="1763"/>
      <c r="N51" s="1763"/>
      <c r="O51" s="1763"/>
      <c r="P51" s="2992"/>
      <c r="Q51" s="2992"/>
      <c r="R51" s="2992"/>
      <c r="S51" s="2992"/>
      <c r="T51" s="2992"/>
      <c r="U51" s="2992"/>
      <c r="V51" s="2992"/>
      <c r="W51" s="2992"/>
      <c r="X51" s="2992"/>
      <c r="Y51" s="2992"/>
      <c r="Z51" s="2992"/>
      <c r="AA51" s="523"/>
      <c r="AB51" s="523"/>
      <c r="AC51" s="523"/>
      <c r="AD51" s="523"/>
      <c r="AE51" s="523"/>
      <c r="AF51" s="523"/>
    </row>
    <row r="52" spans="1:32">
      <c r="A52" s="523"/>
      <c r="B52" s="3293"/>
      <c r="C52" s="3293"/>
      <c r="D52" s="3293"/>
      <c r="E52" s="3293"/>
      <c r="F52" s="3293"/>
      <c r="G52" s="3293"/>
      <c r="H52" s="3293"/>
      <c r="I52" s="3293"/>
      <c r="J52" s="3293"/>
      <c r="K52" s="3293"/>
      <c r="L52" s="4391"/>
      <c r="M52" s="1763"/>
      <c r="N52" s="1763"/>
      <c r="O52" s="1763"/>
      <c r="P52" s="1763"/>
      <c r="Q52" s="1763"/>
      <c r="R52" s="1763"/>
      <c r="S52" s="1763"/>
      <c r="T52" s="523"/>
      <c r="U52" s="523"/>
      <c r="V52" s="523"/>
      <c r="W52" s="523"/>
      <c r="X52" s="523"/>
      <c r="Y52" s="523"/>
      <c r="Z52" s="523"/>
      <c r="AA52" s="523"/>
      <c r="AB52" s="523"/>
      <c r="AC52" s="523"/>
      <c r="AD52" s="523"/>
      <c r="AE52" s="523"/>
      <c r="AF52" s="523"/>
    </row>
    <row r="53" spans="1:32" ht="14.25" customHeight="1">
      <c r="A53" s="523"/>
      <c r="B53" s="1763"/>
      <c r="C53" s="1763"/>
      <c r="D53" s="1763"/>
      <c r="E53" s="1763"/>
      <c r="F53" s="1763"/>
      <c r="G53" s="1763"/>
      <c r="H53" s="1763"/>
      <c r="I53" s="1763"/>
      <c r="J53" s="1763"/>
      <c r="K53" s="1763"/>
      <c r="L53" s="1763"/>
      <c r="M53" s="1763"/>
      <c r="N53" s="1763"/>
      <c r="O53" s="1763"/>
      <c r="P53" s="1763"/>
      <c r="Q53" s="1763"/>
      <c r="R53" s="1763"/>
      <c r="S53" s="1763"/>
      <c r="T53" s="523"/>
      <c r="U53" s="523"/>
      <c r="V53" s="523"/>
      <c r="W53" s="523"/>
      <c r="X53" s="523"/>
      <c r="Y53" s="523"/>
      <c r="Z53" s="523"/>
      <c r="AA53" s="523"/>
      <c r="AB53" s="523"/>
      <c r="AC53" s="523"/>
      <c r="AD53" s="523"/>
      <c r="AE53" s="523"/>
      <c r="AF53" s="523"/>
    </row>
    <row r="54" spans="1:32" ht="13.5" customHeight="1">
      <c r="A54" s="523"/>
      <c r="B54" s="1763"/>
      <c r="C54" s="1763"/>
      <c r="D54" s="1763"/>
      <c r="E54" s="1763"/>
      <c r="F54" s="1763"/>
      <c r="G54" s="1763"/>
      <c r="H54" s="1763"/>
      <c r="I54" s="1763"/>
      <c r="J54" s="1763"/>
      <c r="K54" s="1763"/>
      <c r="L54" s="1763"/>
      <c r="M54" s="1763"/>
      <c r="N54" s="1763"/>
      <c r="O54" s="1763"/>
      <c r="P54" s="1763"/>
      <c r="Q54" s="1763"/>
      <c r="R54" s="1763"/>
      <c r="S54" s="1763"/>
      <c r="T54" s="523"/>
      <c r="U54" s="523"/>
      <c r="V54" s="523"/>
      <c r="W54" s="523"/>
      <c r="X54" s="523"/>
      <c r="Y54" s="523"/>
      <c r="Z54" s="523"/>
      <c r="AA54" s="523"/>
      <c r="AB54" s="523"/>
      <c r="AC54" s="523"/>
      <c r="AD54" s="523"/>
      <c r="AE54" s="523"/>
      <c r="AF54" s="523"/>
    </row>
    <row r="55" spans="1:32" ht="14.25" customHeight="1">
      <c r="A55" s="523"/>
      <c r="B55" s="1763"/>
      <c r="C55" s="1763"/>
      <c r="D55" s="1763"/>
      <c r="E55" s="1763"/>
      <c r="F55" s="1763"/>
      <c r="G55" s="1763"/>
      <c r="H55" s="1763"/>
      <c r="I55" s="1763"/>
      <c r="J55" s="1763"/>
      <c r="K55" s="1763"/>
      <c r="L55" s="1763"/>
      <c r="M55" s="1763"/>
      <c r="N55" s="1763"/>
      <c r="O55" s="1763"/>
      <c r="P55" s="1763"/>
      <c r="Q55" s="1763"/>
      <c r="R55" s="1763"/>
      <c r="S55" s="1763"/>
      <c r="T55" s="523"/>
      <c r="U55" s="523"/>
      <c r="V55" s="523"/>
      <c r="W55" s="523"/>
      <c r="X55" s="523"/>
      <c r="Y55" s="523"/>
      <c r="Z55" s="523"/>
      <c r="AA55" s="523"/>
      <c r="AB55" s="523"/>
      <c r="AC55" s="523"/>
      <c r="AD55" s="523"/>
      <c r="AE55" s="523"/>
      <c r="AF55" s="523"/>
    </row>
    <row r="56" spans="1:32" ht="28.5" customHeight="1">
      <c r="A56" s="523"/>
      <c r="B56" s="4455" t="s">
        <v>1996</v>
      </c>
      <c r="C56" s="3344"/>
      <c r="D56" s="3344"/>
      <c r="E56" s="3344"/>
      <c r="F56" s="3344"/>
      <c r="G56" s="3344"/>
      <c r="H56" s="3344"/>
      <c r="I56" s="3344"/>
      <c r="J56" s="3344"/>
      <c r="K56" s="3344"/>
      <c r="L56" s="3344"/>
      <c r="M56" s="523"/>
      <c r="N56" s="523"/>
      <c r="O56" s="4493"/>
      <c r="P56" s="2992"/>
      <c r="Q56" s="2992"/>
      <c r="R56" s="2992"/>
      <c r="S56" s="2992"/>
      <c r="T56" s="2992"/>
      <c r="U56" s="2992"/>
      <c r="V56" s="2992"/>
      <c r="W56" s="2992"/>
      <c r="X56" s="2992"/>
      <c r="Y56" s="2992"/>
      <c r="Z56" s="523"/>
      <c r="AA56" s="523"/>
      <c r="AB56" s="523"/>
      <c r="AC56" s="523"/>
      <c r="AD56" s="523"/>
      <c r="AE56" s="523"/>
      <c r="AF56" s="523"/>
    </row>
    <row r="57" spans="1:32" ht="13.5" customHeight="1">
      <c r="A57" s="523"/>
      <c r="B57" s="4456" t="s">
        <v>1961</v>
      </c>
      <c r="C57" s="3452"/>
      <c r="D57" s="4457"/>
      <c r="E57" s="4458" t="s">
        <v>1997</v>
      </c>
      <c r="F57" s="3452"/>
      <c r="G57" s="3452"/>
      <c r="H57" s="3452"/>
      <c r="I57" s="3452"/>
      <c r="J57" s="3452"/>
      <c r="K57" s="3452"/>
      <c r="L57" s="4457"/>
      <c r="M57" s="523"/>
      <c r="N57" s="523"/>
      <c r="O57" s="4487"/>
      <c r="P57" s="2992"/>
      <c r="Q57" s="2992"/>
      <c r="R57" s="4007"/>
      <c r="S57" s="2992"/>
      <c r="T57" s="2992"/>
      <c r="U57" s="2992"/>
      <c r="V57" s="2992"/>
      <c r="W57" s="2992"/>
      <c r="X57" s="2992"/>
      <c r="Y57" s="2992"/>
      <c r="Z57" s="523"/>
      <c r="AA57" s="523"/>
      <c r="AB57" s="523"/>
      <c r="AC57" s="523"/>
      <c r="AD57" s="523"/>
      <c r="AE57" s="523"/>
      <c r="AF57" s="523"/>
    </row>
    <row r="58" spans="1:32" ht="14.25" customHeight="1">
      <c r="A58" s="523"/>
      <c r="B58" s="4451" t="s">
        <v>1963</v>
      </c>
      <c r="C58" s="2992"/>
      <c r="D58" s="3969"/>
      <c r="E58" s="4459" t="s">
        <v>1998</v>
      </c>
      <c r="F58" s="2992"/>
      <c r="G58" s="2992"/>
      <c r="H58" s="2992"/>
      <c r="I58" s="2992"/>
      <c r="J58" s="2992"/>
      <c r="K58" s="2992"/>
      <c r="L58" s="3969"/>
      <c r="M58" s="523"/>
      <c r="N58" s="523"/>
      <c r="O58" s="4487"/>
      <c r="P58" s="2992"/>
      <c r="Q58" s="2992"/>
      <c r="R58" s="4007"/>
      <c r="S58" s="2992"/>
      <c r="T58" s="2992"/>
      <c r="U58" s="2992"/>
      <c r="V58" s="2992"/>
      <c r="W58" s="2992"/>
      <c r="X58" s="2992"/>
      <c r="Y58" s="2992"/>
      <c r="Z58" s="523"/>
      <c r="AA58" s="523"/>
      <c r="AB58" s="523"/>
      <c r="AC58" s="523"/>
      <c r="AD58" s="523"/>
      <c r="AE58" s="523"/>
      <c r="AF58" s="523"/>
    </row>
    <row r="59" spans="1:32" ht="14.25" customHeight="1">
      <c r="A59" s="523"/>
      <c r="B59" s="3712"/>
      <c r="C59" s="2992"/>
      <c r="D59" s="3969"/>
      <c r="E59" s="3712"/>
      <c r="F59" s="2992"/>
      <c r="G59" s="2992"/>
      <c r="H59" s="2992"/>
      <c r="I59" s="2992"/>
      <c r="J59" s="2992"/>
      <c r="K59" s="2992"/>
      <c r="L59" s="3969"/>
      <c r="M59" s="523"/>
      <c r="N59" s="523"/>
      <c r="O59" s="2992"/>
      <c r="P59" s="2992"/>
      <c r="Q59" s="2992"/>
      <c r="R59" s="2992"/>
      <c r="S59" s="2992"/>
      <c r="T59" s="2992"/>
      <c r="U59" s="2992"/>
      <c r="V59" s="2992"/>
      <c r="W59" s="2992"/>
      <c r="X59" s="2992"/>
      <c r="Y59" s="2992"/>
      <c r="Z59" s="523"/>
      <c r="AA59" s="523"/>
      <c r="AB59" s="523"/>
      <c r="AC59" s="523"/>
      <c r="AD59" s="523"/>
      <c r="AE59" s="523"/>
      <c r="AF59" s="523"/>
    </row>
    <row r="60" spans="1:32" ht="14.25" customHeight="1">
      <c r="A60" s="523"/>
      <c r="B60" s="3712"/>
      <c r="C60" s="2992"/>
      <c r="D60" s="3969"/>
      <c r="E60" s="3712"/>
      <c r="F60" s="2992"/>
      <c r="G60" s="2992"/>
      <c r="H60" s="2992"/>
      <c r="I60" s="2992"/>
      <c r="J60" s="2992"/>
      <c r="K60" s="2992"/>
      <c r="L60" s="3969"/>
      <c r="M60" s="730"/>
      <c r="N60" s="730"/>
      <c r="O60" s="2992"/>
      <c r="P60" s="2992"/>
      <c r="Q60" s="2992"/>
      <c r="R60" s="2992"/>
      <c r="S60" s="2992"/>
      <c r="T60" s="2992"/>
      <c r="U60" s="2992"/>
      <c r="V60" s="2992"/>
      <c r="W60" s="2992"/>
      <c r="X60" s="2992"/>
      <c r="Y60" s="2992"/>
      <c r="Z60" s="523"/>
      <c r="AA60" s="523"/>
      <c r="AB60" s="523"/>
      <c r="AC60" s="523"/>
      <c r="AD60" s="523"/>
      <c r="AE60" s="523"/>
      <c r="AF60" s="523"/>
    </row>
    <row r="61" spans="1:32" ht="14.25" customHeight="1">
      <c r="A61" s="523"/>
      <c r="B61" s="3712"/>
      <c r="C61" s="2992"/>
      <c r="D61" s="3969"/>
      <c r="E61" s="3712"/>
      <c r="F61" s="2992"/>
      <c r="G61" s="2992"/>
      <c r="H61" s="2992"/>
      <c r="I61" s="2992"/>
      <c r="J61" s="2992"/>
      <c r="K61" s="2992"/>
      <c r="L61" s="3969"/>
      <c r="M61" s="523"/>
      <c r="N61" s="523"/>
      <c r="O61" s="2992"/>
      <c r="P61" s="2992"/>
      <c r="Q61" s="2992"/>
      <c r="R61" s="2992"/>
      <c r="S61" s="2992"/>
      <c r="T61" s="2992"/>
      <c r="U61" s="2992"/>
      <c r="V61" s="2992"/>
      <c r="W61" s="2992"/>
      <c r="X61" s="2992"/>
      <c r="Y61" s="2992"/>
      <c r="Z61" s="523"/>
      <c r="AA61" s="523"/>
      <c r="AB61" s="523"/>
      <c r="AC61" s="523"/>
      <c r="AD61" s="523"/>
      <c r="AE61" s="523"/>
      <c r="AF61" s="523"/>
    </row>
    <row r="62" spans="1:32" ht="14.25" customHeight="1">
      <c r="A62" s="523"/>
      <c r="B62" s="3712"/>
      <c r="C62" s="2992"/>
      <c r="D62" s="3969"/>
      <c r="E62" s="3712"/>
      <c r="F62" s="2992"/>
      <c r="G62" s="2992"/>
      <c r="H62" s="2992"/>
      <c r="I62" s="2992"/>
      <c r="J62" s="2992"/>
      <c r="K62" s="2992"/>
      <c r="L62" s="3969"/>
      <c r="M62" s="1769"/>
      <c r="N62" s="1769"/>
      <c r="O62" s="2992"/>
      <c r="P62" s="2992"/>
      <c r="Q62" s="2992"/>
      <c r="R62" s="2992"/>
      <c r="S62" s="2992"/>
      <c r="T62" s="2992"/>
      <c r="U62" s="2992"/>
      <c r="V62" s="2992"/>
      <c r="W62" s="2992"/>
      <c r="X62" s="2992"/>
      <c r="Y62" s="2992"/>
      <c r="Z62" s="523"/>
      <c r="AA62" s="523"/>
      <c r="AB62" s="523"/>
      <c r="AC62" s="523"/>
      <c r="AD62" s="523"/>
      <c r="AE62" s="523"/>
      <c r="AF62" s="523"/>
    </row>
    <row r="63" spans="1:32" ht="14.25" customHeight="1">
      <c r="A63" s="523"/>
      <c r="B63" s="3712"/>
      <c r="C63" s="2992"/>
      <c r="D63" s="3969"/>
      <c r="E63" s="3712"/>
      <c r="F63" s="2992"/>
      <c r="G63" s="2992"/>
      <c r="H63" s="2992"/>
      <c r="I63" s="2992"/>
      <c r="J63" s="2992"/>
      <c r="K63" s="2992"/>
      <c r="L63" s="3969"/>
      <c r="M63" s="1769"/>
      <c r="N63" s="1769"/>
      <c r="O63" s="2992"/>
      <c r="P63" s="2992"/>
      <c r="Q63" s="2992"/>
      <c r="R63" s="2992"/>
      <c r="S63" s="2992"/>
      <c r="T63" s="2992"/>
      <c r="U63" s="2992"/>
      <c r="V63" s="2992"/>
      <c r="W63" s="2992"/>
      <c r="X63" s="2992"/>
      <c r="Y63" s="2992"/>
      <c r="Z63" s="523"/>
      <c r="AA63" s="523"/>
      <c r="AB63" s="523"/>
      <c r="AC63" s="523"/>
      <c r="AD63" s="523"/>
      <c r="AE63" s="523"/>
      <c r="AF63" s="523"/>
    </row>
    <row r="64" spans="1:32" ht="14.25" customHeight="1">
      <c r="A64" s="523"/>
      <c r="B64" s="3712"/>
      <c r="C64" s="2992"/>
      <c r="D64" s="3969"/>
      <c r="E64" s="3712"/>
      <c r="F64" s="2992"/>
      <c r="G64" s="2992"/>
      <c r="H64" s="2992"/>
      <c r="I64" s="2992"/>
      <c r="J64" s="2992"/>
      <c r="K64" s="2992"/>
      <c r="L64" s="3969"/>
      <c r="M64" s="1769"/>
      <c r="N64" s="1769"/>
      <c r="O64" s="2992"/>
      <c r="P64" s="2992"/>
      <c r="Q64" s="2992"/>
      <c r="R64" s="2992"/>
      <c r="S64" s="2992"/>
      <c r="T64" s="2992"/>
      <c r="U64" s="2992"/>
      <c r="V64" s="2992"/>
      <c r="W64" s="2992"/>
      <c r="X64" s="2992"/>
      <c r="Y64" s="2992"/>
      <c r="Z64" s="523"/>
      <c r="AA64" s="523"/>
      <c r="AB64" s="523"/>
      <c r="AC64" s="523"/>
      <c r="AD64" s="523"/>
      <c r="AE64" s="523"/>
      <c r="AF64" s="523"/>
    </row>
    <row r="65" spans="1:32" ht="137.25" customHeight="1">
      <c r="A65" s="523"/>
      <c r="B65" s="4395"/>
      <c r="C65" s="3293"/>
      <c r="D65" s="4391"/>
      <c r="E65" s="4395"/>
      <c r="F65" s="3293"/>
      <c r="G65" s="3293"/>
      <c r="H65" s="3293"/>
      <c r="I65" s="3293"/>
      <c r="J65" s="3293"/>
      <c r="K65" s="3293"/>
      <c r="L65" s="4391"/>
      <c r="M65" s="1769"/>
      <c r="N65" s="1769"/>
      <c r="O65" s="2992"/>
      <c r="P65" s="2992"/>
      <c r="Q65" s="2992"/>
      <c r="R65" s="2992"/>
      <c r="S65" s="2992"/>
      <c r="T65" s="2992"/>
      <c r="U65" s="2992"/>
      <c r="V65" s="2992"/>
      <c r="W65" s="2992"/>
      <c r="X65" s="2992"/>
      <c r="Y65" s="2992"/>
      <c r="Z65" s="523"/>
      <c r="AA65" s="523"/>
      <c r="AB65" s="523"/>
      <c r="AC65" s="523"/>
      <c r="AD65" s="523"/>
      <c r="AE65" s="523"/>
      <c r="AF65" s="523"/>
    </row>
    <row r="66" spans="1:32" ht="14.25" customHeight="1">
      <c r="A66" s="523"/>
      <c r="B66" s="4452" t="s">
        <v>1965</v>
      </c>
      <c r="C66" s="3673"/>
      <c r="D66" s="4453"/>
      <c r="E66" s="4460" t="s">
        <v>1999</v>
      </c>
      <c r="F66" s="3673"/>
      <c r="G66" s="3673"/>
      <c r="H66" s="3673"/>
      <c r="I66" s="3673"/>
      <c r="J66" s="3673"/>
      <c r="K66" s="3673"/>
      <c r="L66" s="4453"/>
      <c r="M66" s="1769"/>
      <c r="N66" s="1769"/>
      <c r="O66" s="4487"/>
      <c r="P66" s="2992"/>
      <c r="Q66" s="2992"/>
      <c r="R66" s="4007"/>
      <c r="S66" s="2992"/>
      <c r="T66" s="2992"/>
      <c r="U66" s="2992"/>
      <c r="V66" s="2992"/>
      <c r="W66" s="2992"/>
      <c r="X66" s="2992"/>
      <c r="Y66" s="2992"/>
      <c r="Z66" s="523"/>
      <c r="AA66" s="523"/>
      <c r="AB66" s="523"/>
      <c r="AC66" s="523"/>
      <c r="AD66" s="523"/>
      <c r="AE66" s="523"/>
      <c r="AF66" s="523"/>
    </row>
    <row r="67" spans="1:32" ht="34.5" customHeight="1">
      <c r="A67" s="523"/>
      <c r="B67" s="4395"/>
      <c r="C67" s="3293"/>
      <c r="D67" s="4391"/>
      <c r="E67" s="4395"/>
      <c r="F67" s="3293"/>
      <c r="G67" s="3293"/>
      <c r="H67" s="3293"/>
      <c r="I67" s="3293"/>
      <c r="J67" s="3293"/>
      <c r="K67" s="3293"/>
      <c r="L67" s="4391"/>
      <c r="M67" s="1769"/>
      <c r="N67" s="1769"/>
      <c r="O67" s="2992"/>
      <c r="P67" s="2992"/>
      <c r="Q67" s="2992"/>
      <c r="R67" s="2992"/>
      <c r="S67" s="2992"/>
      <c r="T67" s="2992"/>
      <c r="U67" s="2992"/>
      <c r="V67" s="2992"/>
      <c r="W67" s="2992"/>
      <c r="X67" s="2992"/>
      <c r="Y67" s="2992"/>
      <c r="Z67" s="523"/>
      <c r="AA67" s="523"/>
      <c r="AB67" s="523"/>
      <c r="AC67" s="523"/>
      <c r="AD67" s="523"/>
      <c r="AE67" s="523"/>
      <c r="AF67" s="523"/>
    </row>
    <row r="68" spans="1:32" ht="14.25" customHeight="1">
      <c r="A68" s="523"/>
      <c r="B68" s="4452" t="s">
        <v>1967</v>
      </c>
      <c r="C68" s="3673"/>
      <c r="D68" s="4453"/>
      <c r="E68" s="4460" t="s">
        <v>2000</v>
      </c>
      <c r="F68" s="3673"/>
      <c r="G68" s="3673"/>
      <c r="H68" s="3673"/>
      <c r="I68" s="3673"/>
      <c r="J68" s="3673"/>
      <c r="K68" s="3673"/>
      <c r="L68" s="4453"/>
      <c r="M68" s="1769"/>
      <c r="N68" s="1769"/>
      <c r="O68" s="4487"/>
      <c r="P68" s="2992"/>
      <c r="Q68" s="2992"/>
      <c r="R68" s="4007"/>
      <c r="S68" s="2992"/>
      <c r="T68" s="2992"/>
      <c r="U68" s="2992"/>
      <c r="V68" s="2992"/>
      <c r="W68" s="2992"/>
      <c r="X68" s="2992"/>
      <c r="Y68" s="2992"/>
      <c r="Z68" s="523"/>
      <c r="AA68" s="523"/>
      <c r="AB68" s="523"/>
      <c r="AC68" s="523"/>
      <c r="AD68" s="523"/>
      <c r="AE68" s="523"/>
      <c r="AF68" s="523"/>
    </row>
    <row r="69" spans="1:32" ht="14.25" customHeight="1">
      <c r="A69" s="523"/>
      <c r="B69" s="3712"/>
      <c r="C69" s="2992"/>
      <c r="D69" s="3969"/>
      <c r="E69" s="3712"/>
      <c r="F69" s="2992"/>
      <c r="G69" s="2992"/>
      <c r="H69" s="2992"/>
      <c r="I69" s="2992"/>
      <c r="J69" s="2992"/>
      <c r="K69" s="2992"/>
      <c r="L69" s="3969"/>
      <c r="M69" s="1769"/>
      <c r="N69" s="1769"/>
      <c r="O69" s="2992"/>
      <c r="P69" s="2992"/>
      <c r="Q69" s="2992"/>
      <c r="R69" s="2992"/>
      <c r="S69" s="2992"/>
      <c r="T69" s="2992"/>
      <c r="U69" s="2992"/>
      <c r="V69" s="2992"/>
      <c r="W69" s="2992"/>
      <c r="X69" s="2992"/>
      <c r="Y69" s="2992"/>
      <c r="Z69" s="523"/>
      <c r="AA69" s="523"/>
      <c r="AB69" s="523"/>
      <c r="AC69" s="523"/>
      <c r="AD69" s="523"/>
      <c r="AE69" s="523"/>
      <c r="AF69" s="523"/>
    </row>
    <row r="70" spans="1:32" ht="14.25" customHeight="1">
      <c r="A70" s="523"/>
      <c r="B70" s="3712"/>
      <c r="C70" s="2992"/>
      <c r="D70" s="3969"/>
      <c r="E70" s="3712"/>
      <c r="F70" s="2992"/>
      <c r="G70" s="2992"/>
      <c r="H70" s="2992"/>
      <c r="I70" s="2992"/>
      <c r="J70" s="2992"/>
      <c r="K70" s="2992"/>
      <c r="L70" s="3969"/>
      <c r="M70" s="1769"/>
      <c r="N70" s="1769"/>
      <c r="O70" s="2992"/>
      <c r="P70" s="2992"/>
      <c r="Q70" s="2992"/>
      <c r="R70" s="2992"/>
      <c r="S70" s="2992"/>
      <c r="T70" s="2992"/>
      <c r="U70" s="2992"/>
      <c r="V70" s="2992"/>
      <c r="W70" s="2992"/>
      <c r="X70" s="2992"/>
      <c r="Y70" s="2992"/>
      <c r="Z70" s="523"/>
      <c r="AA70" s="523"/>
      <c r="AB70" s="523"/>
      <c r="AC70" s="523"/>
      <c r="AD70" s="523"/>
      <c r="AE70" s="523"/>
      <c r="AF70" s="523"/>
    </row>
    <row r="71" spans="1:32" ht="14.25" customHeight="1">
      <c r="A71" s="523"/>
      <c r="B71" s="3712"/>
      <c r="C71" s="2992"/>
      <c r="D71" s="3969"/>
      <c r="E71" s="3712"/>
      <c r="F71" s="2992"/>
      <c r="G71" s="2992"/>
      <c r="H71" s="2992"/>
      <c r="I71" s="2992"/>
      <c r="J71" s="2992"/>
      <c r="K71" s="2992"/>
      <c r="L71" s="3969"/>
      <c r="M71" s="1769"/>
      <c r="N71" s="1769"/>
      <c r="O71" s="2992"/>
      <c r="P71" s="2992"/>
      <c r="Q71" s="2992"/>
      <c r="R71" s="2992"/>
      <c r="S71" s="2992"/>
      <c r="T71" s="2992"/>
      <c r="U71" s="2992"/>
      <c r="V71" s="2992"/>
      <c r="W71" s="2992"/>
      <c r="X71" s="2992"/>
      <c r="Y71" s="2992"/>
      <c r="Z71" s="523"/>
      <c r="AA71" s="523"/>
      <c r="AB71" s="523"/>
      <c r="AC71" s="523"/>
      <c r="AD71" s="523"/>
      <c r="AE71" s="523"/>
      <c r="AF71" s="523"/>
    </row>
    <row r="72" spans="1:32" ht="14.25" customHeight="1">
      <c r="A72" s="523"/>
      <c r="B72" s="3712"/>
      <c r="C72" s="2992"/>
      <c r="D72" s="3969"/>
      <c r="E72" s="3712"/>
      <c r="F72" s="2992"/>
      <c r="G72" s="2992"/>
      <c r="H72" s="2992"/>
      <c r="I72" s="2992"/>
      <c r="J72" s="2992"/>
      <c r="K72" s="2992"/>
      <c r="L72" s="3969"/>
      <c r="M72" s="1769"/>
      <c r="N72" s="1769"/>
      <c r="O72" s="2992"/>
      <c r="P72" s="2992"/>
      <c r="Q72" s="2992"/>
      <c r="R72" s="2992"/>
      <c r="S72" s="2992"/>
      <c r="T72" s="2992"/>
      <c r="U72" s="2992"/>
      <c r="V72" s="2992"/>
      <c r="W72" s="2992"/>
      <c r="X72" s="2992"/>
      <c r="Y72" s="2992"/>
      <c r="Z72" s="523"/>
      <c r="AA72" s="523"/>
      <c r="AB72" s="523"/>
      <c r="AC72" s="523"/>
      <c r="AD72" s="523"/>
      <c r="AE72" s="523"/>
      <c r="AF72" s="523"/>
    </row>
    <row r="73" spans="1:32" ht="14.25" customHeight="1">
      <c r="A73" s="523"/>
      <c r="B73" s="3712"/>
      <c r="C73" s="2992"/>
      <c r="D73" s="3969"/>
      <c r="E73" s="3712"/>
      <c r="F73" s="2992"/>
      <c r="G73" s="2992"/>
      <c r="H73" s="2992"/>
      <c r="I73" s="2992"/>
      <c r="J73" s="2992"/>
      <c r="K73" s="2992"/>
      <c r="L73" s="3969"/>
      <c r="M73" s="1769"/>
      <c r="N73" s="1769"/>
      <c r="O73" s="2992"/>
      <c r="P73" s="2992"/>
      <c r="Q73" s="2992"/>
      <c r="R73" s="2992"/>
      <c r="S73" s="2992"/>
      <c r="T73" s="2992"/>
      <c r="U73" s="2992"/>
      <c r="V73" s="2992"/>
      <c r="W73" s="2992"/>
      <c r="X73" s="2992"/>
      <c r="Y73" s="2992"/>
      <c r="Z73" s="523"/>
      <c r="AA73" s="523"/>
      <c r="AB73" s="523"/>
      <c r="AC73" s="523"/>
      <c r="AD73" s="523"/>
      <c r="AE73" s="523"/>
      <c r="AF73" s="523"/>
    </row>
    <row r="74" spans="1:32" ht="14.25" customHeight="1">
      <c r="A74" s="523"/>
      <c r="B74" s="3712"/>
      <c r="C74" s="2992"/>
      <c r="D74" s="3969"/>
      <c r="E74" s="3712"/>
      <c r="F74" s="2992"/>
      <c r="G74" s="2992"/>
      <c r="H74" s="2992"/>
      <c r="I74" s="2992"/>
      <c r="J74" s="2992"/>
      <c r="K74" s="2992"/>
      <c r="L74" s="3969"/>
      <c r="M74" s="1769"/>
      <c r="N74" s="1769"/>
      <c r="O74" s="2992"/>
      <c r="P74" s="2992"/>
      <c r="Q74" s="2992"/>
      <c r="R74" s="2992"/>
      <c r="S74" s="2992"/>
      <c r="T74" s="2992"/>
      <c r="U74" s="2992"/>
      <c r="V74" s="2992"/>
      <c r="W74" s="2992"/>
      <c r="X74" s="2992"/>
      <c r="Y74" s="2992"/>
      <c r="Z74" s="523"/>
      <c r="AA74" s="523"/>
      <c r="AB74" s="523"/>
      <c r="AC74" s="523"/>
      <c r="AD74" s="523"/>
      <c r="AE74" s="523"/>
      <c r="AF74" s="523"/>
    </row>
    <row r="75" spans="1:32" ht="27" customHeight="1">
      <c r="A75" s="523"/>
      <c r="B75" s="3712"/>
      <c r="C75" s="2992"/>
      <c r="D75" s="3969"/>
      <c r="E75" s="3712"/>
      <c r="F75" s="2992"/>
      <c r="G75" s="2992"/>
      <c r="H75" s="2992"/>
      <c r="I75" s="2992"/>
      <c r="J75" s="2992"/>
      <c r="K75" s="2992"/>
      <c r="L75" s="3969"/>
      <c r="M75" s="1769"/>
      <c r="N75" s="1769"/>
      <c r="O75" s="2992"/>
      <c r="P75" s="2992"/>
      <c r="Q75" s="2992"/>
      <c r="R75" s="2992"/>
      <c r="S75" s="2992"/>
      <c r="T75" s="2992"/>
      <c r="U75" s="2992"/>
      <c r="V75" s="2992"/>
      <c r="W75" s="2992"/>
      <c r="X75" s="2992"/>
      <c r="Y75" s="2992"/>
      <c r="Z75" s="523"/>
      <c r="AA75" s="523"/>
      <c r="AB75" s="523"/>
      <c r="AC75" s="523"/>
      <c r="AD75" s="523"/>
      <c r="AE75" s="523"/>
      <c r="AF75" s="523"/>
    </row>
    <row r="76" spans="1:32" ht="14.25" customHeight="1">
      <c r="A76" s="523"/>
      <c r="B76" s="3712"/>
      <c r="C76" s="2992"/>
      <c r="D76" s="3969"/>
      <c r="E76" s="3712"/>
      <c r="F76" s="2992"/>
      <c r="G76" s="2992"/>
      <c r="H76" s="2992"/>
      <c r="I76" s="2992"/>
      <c r="J76" s="2992"/>
      <c r="K76" s="2992"/>
      <c r="L76" s="3969"/>
      <c r="M76" s="1769"/>
      <c r="N76" s="1769"/>
      <c r="O76" s="2992"/>
      <c r="P76" s="2992"/>
      <c r="Q76" s="2992"/>
      <c r="R76" s="2992"/>
      <c r="S76" s="2992"/>
      <c r="T76" s="2992"/>
      <c r="U76" s="2992"/>
      <c r="V76" s="2992"/>
      <c r="W76" s="2992"/>
      <c r="X76" s="2992"/>
      <c r="Y76" s="2992"/>
      <c r="Z76" s="523"/>
      <c r="AA76" s="523"/>
      <c r="AB76" s="523"/>
      <c r="AC76" s="523"/>
      <c r="AD76" s="523"/>
      <c r="AE76" s="523"/>
      <c r="AF76" s="523"/>
    </row>
    <row r="77" spans="1:32" ht="14.25" customHeight="1">
      <c r="A77" s="523"/>
      <c r="B77" s="3712"/>
      <c r="C77" s="2992"/>
      <c r="D77" s="3969"/>
      <c r="E77" s="3712"/>
      <c r="F77" s="2992"/>
      <c r="G77" s="2992"/>
      <c r="H77" s="2992"/>
      <c r="I77" s="2992"/>
      <c r="J77" s="2992"/>
      <c r="K77" s="2992"/>
      <c r="L77" s="3969"/>
      <c r="M77" s="1769"/>
      <c r="N77" s="1769"/>
      <c r="O77" s="2992"/>
      <c r="P77" s="2992"/>
      <c r="Q77" s="2992"/>
      <c r="R77" s="2992"/>
      <c r="S77" s="2992"/>
      <c r="T77" s="2992"/>
      <c r="U77" s="2992"/>
      <c r="V77" s="2992"/>
      <c r="W77" s="2992"/>
      <c r="X77" s="2992"/>
      <c r="Y77" s="2992"/>
      <c r="Z77" s="523"/>
      <c r="AA77" s="523"/>
      <c r="AB77" s="523"/>
      <c r="AC77" s="523"/>
      <c r="AD77" s="523"/>
      <c r="AE77" s="523"/>
      <c r="AF77" s="523"/>
    </row>
    <row r="78" spans="1:32" ht="53.25" customHeight="1">
      <c r="A78" s="523"/>
      <c r="B78" s="3712"/>
      <c r="C78" s="2992"/>
      <c r="D78" s="3969"/>
      <c r="E78" s="3712"/>
      <c r="F78" s="2992"/>
      <c r="G78" s="2992"/>
      <c r="H78" s="2992"/>
      <c r="I78" s="2992"/>
      <c r="J78" s="2992"/>
      <c r="K78" s="2992"/>
      <c r="L78" s="3969"/>
      <c r="M78" s="1769"/>
      <c r="N78" s="1769"/>
      <c r="O78" s="2992"/>
      <c r="P78" s="2992"/>
      <c r="Q78" s="2992"/>
      <c r="R78" s="2992"/>
      <c r="S78" s="2992"/>
      <c r="T78" s="2992"/>
      <c r="U78" s="2992"/>
      <c r="V78" s="2992"/>
      <c r="W78" s="2992"/>
      <c r="X78" s="2992"/>
      <c r="Y78" s="2992"/>
      <c r="Z78" s="523"/>
      <c r="AA78" s="523"/>
      <c r="AB78" s="523"/>
      <c r="AC78" s="523"/>
      <c r="AD78" s="523"/>
      <c r="AE78" s="523"/>
      <c r="AF78" s="523"/>
    </row>
    <row r="79" spans="1:32" ht="187.5" customHeight="1">
      <c r="A79" s="523"/>
      <c r="B79" s="4395"/>
      <c r="C79" s="3293"/>
      <c r="D79" s="4391"/>
      <c r="E79" s="4395"/>
      <c r="F79" s="3293"/>
      <c r="G79" s="3293"/>
      <c r="H79" s="3293"/>
      <c r="I79" s="3293"/>
      <c r="J79" s="3293"/>
      <c r="K79" s="3293"/>
      <c r="L79" s="4391"/>
      <c r="M79" s="1769"/>
      <c r="N79" s="1769"/>
      <c r="O79" s="2992"/>
      <c r="P79" s="2992"/>
      <c r="Q79" s="2992"/>
      <c r="R79" s="2992"/>
      <c r="S79" s="2992"/>
      <c r="T79" s="2992"/>
      <c r="U79" s="2992"/>
      <c r="V79" s="2992"/>
      <c r="W79" s="2992"/>
      <c r="X79" s="2992"/>
      <c r="Y79" s="2992"/>
      <c r="Z79" s="523"/>
      <c r="AA79" s="523"/>
      <c r="AB79" s="523"/>
      <c r="AC79" s="523"/>
      <c r="AD79" s="523"/>
      <c r="AE79" s="523"/>
      <c r="AF79" s="523"/>
    </row>
    <row r="80" spans="1:32" ht="14.25" customHeight="1">
      <c r="A80" s="523"/>
      <c r="B80" s="4454" t="s">
        <v>1969</v>
      </c>
      <c r="C80" s="3293"/>
      <c r="D80" s="4391"/>
      <c r="E80" s="4469" t="s">
        <v>1970</v>
      </c>
      <c r="F80" s="3293"/>
      <c r="G80" s="3293"/>
      <c r="H80" s="3293"/>
      <c r="I80" s="3293"/>
      <c r="J80" s="3293"/>
      <c r="K80" s="3293"/>
      <c r="L80" s="4391"/>
      <c r="M80" s="1769"/>
      <c r="N80" s="1769"/>
      <c r="O80" s="4487"/>
      <c r="P80" s="2992"/>
      <c r="Q80" s="2992"/>
      <c r="R80" s="4007"/>
      <c r="S80" s="2992"/>
      <c r="T80" s="2992"/>
      <c r="U80" s="2992"/>
      <c r="V80" s="2992"/>
      <c r="W80" s="2992"/>
      <c r="X80" s="2992"/>
      <c r="Y80" s="2992"/>
      <c r="Z80" s="523"/>
      <c r="AA80" s="523"/>
      <c r="AB80" s="523"/>
      <c r="AC80" s="523"/>
      <c r="AD80" s="523"/>
      <c r="AE80" s="523"/>
      <c r="AF80" s="523"/>
    </row>
    <row r="81" spans="1:32" ht="14.25" customHeight="1">
      <c r="A81" s="523"/>
      <c r="B81" s="4454" t="s">
        <v>1971</v>
      </c>
      <c r="C81" s="3293"/>
      <c r="D81" s="4391"/>
      <c r="E81" s="4469" t="s">
        <v>2001</v>
      </c>
      <c r="F81" s="3293"/>
      <c r="G81" s="3293"/>
      <c r="H81" s="3293"/>
      <c r="I81" s="3293"/>
      <c r="J81" s="3293"/>
      <c r="K81" s="3293"/>
      <c r="L81" s="4391"/>
      <c r="M81" s="1769"/>
      <c r="N81" s="1769"/>
      <c r="O81" s="4487"/>
      <c r="P81" s="2992"/>
      <c r="Q81" s="2992"/>
      <c r="R81" s="4007"/>
      <c r="S81" s="2992"/>
      <c r="T81" s="2992"/>
      <c r="U81" s="2992"/>
      <c r="V81" s="2992"/>
      <c r="W81" s="2992"/>
      <c r="X81" s="2992"/>
      <c r="Y81" s="2992"/>
      <c r="Z81" s="523"/>
      <c r="AA81" s="523"/>
      <c r="AB81" s="523"/>
      <c r="AC81" s="523"/>
      <c r="AD81" s="523"/>
      <c r="AE81" s="523"/>
      <c r="AF81" s="523"/>
    </row>
    <row r="82" spans="1:32" ht="14.25" customHeight="1">
      <c r="A82" s="523"/>
      <c r="B82" s="4452" t="s">
        <v>1973</v>
      </c>
      <c r="C82" s="3673"/>
      <c r="D82" s="4453"/>
      <c r="E82" s="4470" t="s">
        <v>1974</v>
      </c>
      <c r="F82" s="3371"/>
      <c r="G82" s="3371"/>
      <c r="H82" s="3371"/>
      <c r="I82" s="3371"/>
      <c r="J82" s="3371"/>
      <c r="K82" s="3373"/>
      <c r="L82" s="1767" t="s">
        <v>1977</v>
      </c>
      <c r="M82" s="1769"/>
      <c r="N82" s="1769"/>
      <c r="O82" s="4487"/>
      <c r="P82" s="2992"/>
      <c r="Q82" s="2992"/>
      <c r="R82" s="4007"/>
      <c r="S82" s="2992"/>
      <c r="T82" s="2992"/>
      <c r="U82" s="2992"/>
      <c r="V82" s="2992"/>
      <c r="W82" s="2992"/>
      <c r="X82" s="2992"/>
      <c r="Y82" s="1772"/>
      <c r="Z82" s="523"/>
      <c r="AA82" s="523"/>
      <c r="AB82" s="523"/>
      <c r="AC82" s="523"/>
      <c r="AD82" s="523"/>
      <c r="AE82" s="523"/>
      <c r="AF82" s="523"/>
    </row>
    <row r="83" spans="1:32" ht="14.25" customHeight="1">
      <c r="A83" s="523"/>
      <c r="B83" s="3712"/>
      <c r="C83" s="2992"/>
      <c r="D83" s="3969"/>
      <c r="E83" s="4474" t="s">
        <v>1975</v>
      </c>
      <c r="F83" s="3363"/>
      <c r="G83" s="3363"/>
      <c r="H83" s="3363"/>
      <c r="I83" s="3363"/>
      <c r="J83" s="3363"/>
      <c r="K83" s="3364"/>
      <c r="L83" s="1766"/>
      <c r="M83" s="1769"/>
      <c r="N83" s="1769"/>
      <c r="O83" s="2992"/>
      <c r="P83" s="2992"/>
      <c r="Q83" s="2992"/>
      <c r="R83" s="4492"/>
      <c r="S83" s="2992"/>
      <c r="T83" s="2992"/>
      <c r="U83" s="2992"/>
      <c r="V83" s="2992"/>
      <c r="W83" s="2992"/>
      <c r="X83" s="2992"/>
      <c r="Y83" s="1772"/>
      <c r="Z83" s="523"/>
      <c r="AA83" s="523"/>
      <c r="AB83" s="523"/>
      <c r="AC83" s="523"/>
      <c r="AD83" s="523"/>
      <c r="AE83" s="523"/>
      <c r="AF83" s="523"/>
    </row>
    <row r="84" spans="1:32" ht="14.25" customHeight="1">
      <c r="A84" s="523"/>
      <c r="B84" s="3712"/>
      <c r="C84" s="2992"/>
      <c r="D84" s="3969"/>
      <c r="E84" s="4480" t="s">
        <v>1976</v>
      </c>
      <c r="F84" s="3363"/>
      <c r="G84" s="3363"/>
      <c r="H84" s="3363"/>
      <c r="I84" s="3363"/>
      <c r="J84" s="3363"/>
      <c r="K84" s="3364"/>
      <c r="L84" s="1767" t="s">
        <v>1977</v>
      </c>
      <c r="M84" s="1769"/>
      <c r="N84" s="1769"/>
      <c r="O84" s="2992"/>
      <c r="P84" s="2992"/>
      <c r="Q84" s="2992"/>
      <c r="R84" s="4007"/>
      <c r="S84" s="2992"/>
      <c r="T84" s="2992"/>
      <c r="U84" s="2992"/>
      <c r="V84" s="2992"/>
      <c r="W84" s="2992"/>
      <c r="X84" s="2992"/>
      <c r="Y84" s="1772"/>
      <c r="Z84" s="523"/>
      <c r="AA84" s="523"/>
      <c r="AB84" s="523"/>
      <c r="AC84" s="523"/>
      <c r="AD84" s="523"/>
      <c r="AE84" s="523"/>
      <c r="AF84" s="523"/>
    </row>
    <row r="85" spans="1:32" ht="14.25" customHeight="1">
      <c r="A85" s="523"/>
      <c r="B85" s="3712"/>
      <c r="C85" s="2992"/>
      <c r="D85" s="3969"/>
      <c r="E85" s="4474" t="s">
        <v>1978</v>
      </c>
      <c r="F85" s="3363"/>
      <c r="G85" s="3363"/>
      <c r="H85" s="3363"/>
      <c r="I85" s="3363"/>
      <c r="J85" s="3363"/>
      <c r="K85" s="3364"/>
      <c r="L85" s="1766"/>
      <c r="M85" s="1769"/>
      <c r="N85" s="1769"/>
      <c r="O85" s="2992"/>
      <c r="P85" s="2992"/>
      <c r="Q85" s="2992"/>
      <c r="R85" s="4492"/>
      <c r="S85" s="2992"/>
      <c r="T85" s="2992"/>
      <c r="U85" s="2992"/>
      <c r="V85" s="2992"/>
      <c r="W85" s="2992"/>
      <c r="X85" s="2992"/>
      <c r="Y85" s="1772"/>
      <c r="Z85" s="523"/>
      <c r="AA85" s="523"/>
      <c r="AB85" s="523"/>
      <c r="AC85" s="523"/>
      <c r="AD85" s="523"/>
      <c r="AE85" s="523"/>
      <c r="AF85" s="523"/>
    </row>
    <row r="86" spans="1:32" ht="14.25" customHeight="1">
      <c r="A86" s="523"/>
      <c r="B86" s="3712"/>
      <c r="C86" s="2992"/>
      <c r="D86" s="3969"/>
      <c r="E86" s="4474" t="s">
        <v>1979</v>
      </c>
      <c r="F86" s="3363"/>
      <c r="G86" s="3363"/>
      <c r="H86" s="3363"/>
      <c r="I86" s="3363"/>
      <c r="J86" s="3363"/>
      <c r="K86" s="3364"/>
      <c r="L86" s="1767"/>
      <c r="M86" s="1769"/>
      <c r="N86" s="1769"/>
      <c r="O86" s="2992"/>
      <c r="P86" s="2992"/>
      <c r="Q86" s="2992"/>
      <c r="R86" s="4007"/>
      <c r="S86" s="2992"/>
      <c r="T86" s="2992"/>
      <c r="U86" s="2992"/>
      <c r="V86" s="2992"/>
      <c r="W86" s="2992"/>
      <c r="X86" s="2992"/>
      <c r="Y86" s="1772"/>
      <c r="Z86" s="523"/>
      <c r="AA86" s="523"/>
      <c r="AB86" s="523"/>
      <c r="AC86" s="523"/>
      <c r="AD86" s="523"/>
      <c r="AE86" s="523"/>
      <c r="AF86" s="523"/>
    </row>
    <row r="87" spans="1:32" ht="14.25" customHeight="1">
      <c r="A87" s="523"/>
      <c r="B87" s="4395"/>
      <c r="C87" s="3293"/>
      <c r="D87" s="4391"/>
      <c r="E87" s="4475" t="s">
        <v>1980</v>
      </c>
      <c r="F87" s="4476"/>
      <c r="G87" s="4476"/>
      <c r="H87" s="4476"/>
      <c r="I87" s="4476"/>
      <c r="J87" s="4476"/>
      <c r="K87" s="4466"/>
      <c r="L87" s="1768"/>
      <c r="M87" s="1769"/>
      <c r="N87" s="1769"/>
      <c r="O87" s="2992"/>
      <c r="P87" s="2992"/>
      <c r="Q87" s="2992"/>
      <c r="R87" s="4007"/>
      <c r="S87" s="2992"/>
      <c r="T87" s="2992"/>
      <c r="U87" s="2992"/>
      <c r="V87" s="2992"/>
      <c r="W87" s="2992"/>
      <c r="X87" s="2992"/>
      <c r="Y87" s="8"/>
      <c r="Z87" s="523"/>
      <c r="AA87" s="523"/>
      <c r="AB87" s="523"/>
      <c r="AC87" s="523"/>
      <c r="AD87" s="523"/>
      <c r="AE87" s="523"/>
      <c r="AF87" s="523"/>
    </row>
    <row r="88" spans="1:32" ht="30" customHeight="1">
      <c r="A88" s="523"/>
      <c r="B88" s="4472" t="s">
        <v>1981</v>
      </c>
      <c r="C88" s="3468"/>
      <c r="D88" s="4397"/>
      <c r="E88" s="4461" t="s">
        <v>2002</v>
      </c>
      <c r="F88" s="3468"/>
      <c r="G88" s="3468"/>
      <c r="H88" s="3468"/>
      <c r="I88" s="3468"/>
      <c r="J88" s="3468"/>
      <c r="K88" s="3468"/>
      <c r="L88" s="4397"/>
      <c r="M88" s="1769"/>
      <c r="N88" s="1769"/>
      <c r="O88" s="4487"/>
      <c r="P88" s="2992"/>
      <c r="Q88" s="2992"/>
      <c r="R88" s="4007"/>
      <c r="S88" s="2992"/>
      <c r="T88" s="2992"/>
      <c r="U88" s="2992"/>
      <c r="V88" s="2992"/>
      <c r="W88" s="2992"/>
      <c r="X88" s="2992"/>
      <c r="Y88" s="2992"/>
      <c r="Z88" s="523"/>
      <c r="AA88" s="523"/>
      <c r="AB88" s="523"/>
      <c r="AC88" s="523"/>
      <c r="AD88" s="523"/>
      <c r="AE88" s="523"/>
      <c r="AF88" s="523"/>
    </row>
    <row r="89" spans="1:32" ht="30" customHeight="1">
      <c r="A89" s="523"/>
      <c r="B89" s="4472" t="s">
        <v>1982</v>
      </c>
      <c r="C89" s="3468"/>
      <c r="D89" s="4397"/>
      <c r="E89" s="4461" t="s">
        <v>2003</v>
      </c>
      <c r="F89" s="3468"/>
      <c r="G89" s="3468"/>
      <c r="H89" s="3468"/>
      <c r="I89" s="3468"/>
      <c r="J89" s="3468"/>
      <c r="K89" s="3468"/>
      <c r="L89" s="4397"/>
      <c r="M89" s="1769"/>
      <c r="N89" s="1769"/>
      <c r="O89" s="4487"/>
      <c r="P89" s="2992"/>
      <c r="Q89" s="2992"/>
      <c r="R89" s="4007"/>
      <c r="S89" s="2992"/>
      <c r="T89" s="2992"/>
      <c r="U89" s="2992"/>
      <c r="V89" s="2992"/>
      <c r="W89" s="2992"/>
      <c r="X89" s="2992"/>
      <c r="Y89" s="2992"/>
      <c r="Z89" s="523"/>
      <c r="AA89" s="523"/>
      <c r="AB89" s="523"/>
      <c r="AC89" s="523"/>
      <c r="AD89" s="523"/>
      <c r="AE89" s="523"/>
      <c r="AF89" s="523"/>
    </row>
    <row r="90" spans="1:32" ht="18.75" customHeight="1">
      <c r="A90" s="523"/>
      <c r="B90" s="4451" t="s">
        <v>1984</v>
      </c>
      <c r="C90" s="2992"/>
      <c r="D90" s="3969"/>
      <c r="E90" s="4468" t="s">
        <v>1985</v>
      </c>
      <c r="F90" s="3373"/>
      <c r="G90" s="4462" t="s">
        <v>1986</v>
      </c>
      <c r="H90" s="3373"/>
      <c r="I90" s="4463" t="s">
        <v>1987</v>
      </c>
      <c r="J90" s="3373"/>
      <c r="K90" s="4464" t="s">
        <v>1988</v>
      </c>
      <c r="L90" s="3373"/>
      <c r="M90" s="1769"/>
      <c r="N90" s="1769"/>
      <c r="O90" s="1764"/>
      <c r="P90" s="1773"/>
      <c r="Q90" s="1773"/>
      <c r="R90" s="1759"/>
      <c r="S90" s="730"/>
      <c r="T90" s="1759"/>
      <c r="U90" s="730"/>
      <c r="V90" s="1759"/>
      <c r="W90" s="730"/>
      <c r="X90" s="1759"/>
      <c r="Y90" s="730"/>
      <c r="Z90" s="523"/>
      <c r="AA90" s="523"/>
      <c r="AB90" s="523"/>
      <c r="AC90" s="523"/>
      <c r="AD90" s="523"/>
      <c r="AE90" s="523"/>
      <c r="AF90" s="523"/>
    </row>
    <row r="91" spans="1:32" ht="14.25" customHeight="1">
      <c r="A91" s="523"/>
      <c r="B91" s="3712"/>
      <c r="C91" s="2992"/>
      <c r="D91" s="3969"/>
      <c r="E91" s="4481" t="s">
        <v>1989</v>
      </c>
      <c r="F91" s="3364"/>
      <c r="G91" s="4482" t="s">
        <v>1990</v>
      </c>
      <c r="H91" s="3364"/>
      <c r="I91" s="4482" t="s">
        <v>1990</v>
      </c>
      <c r="J91" s="3364"/>
      <c r="K91" s="4482" t="s">
        <v>2004</v>
      </c>
      <c r="L91" s="3364"/>
      <c r="M91" s="1769"/>
      <c r="N91" s="1769"/>
      <c r="O91" s="1773"/>
      <c r="P91" s="1773"/>
      <c r="Q91" s="1773"/>
      <c r="R91" s="1774"/>
      <c r="S91" s="8"/>
      <c r="T91" s="8"/>
      <c r="U91" s="8"/>
      <c r="V91" s="8"/>
      <c r="W91" s="8"/>
      <c r="X91" s="8"/>
      <c r="Y91" s="8"/>
      <c r="Z91" s="523"/>
      <c r="AA91" s="523"/>
      <c r="AB91" s="523"/>
      <c r="AC91" s="523"/>
      <c r="AD91" s="523"/>
      <c r="AE91" s="523"/>
      <c r="AF91" s="523"/>
    </row>
    <row r="92" spans="1:32" ht="14.25" customHeight="1">
      <c r="A92" s="523"/>
      <c r="B92" s="3712"/>
      <c r="C92" s="2992"/>
      <c r="D92" s="3969"/>
      <c r="E92" s="4477" t="s">
        <v>1993</v>
      </c>
      <c r="F92" s="3364"/>
      <c r="G92" s="4478" t="s">
        <v>1990</v>
      </c>
      <c r="H92" s="3364"/>
      <c r="I92" s="4478" t="s">
        <v>2005</v>
      </c>
      <c r="J92" s="3364"/>
      <c r="K92" s="4478" t="s">
        <v>1992</v>
      </c>
      <c r="L92" s="3364"/>
      <c r="M92" s="1769"/>
      <c r="N92" s="1769"/>
      <c r="O92" s="1773"/>
      <c r="P92" s="1773"/>
      <c r="Q92" s="1773"/>
      <c r="R92" s="1774"/>
      <c r="S92" s="8"/>
      <c r="T92" s="8"/>
      <c r="U92" s="8"/>
      <c r="V92" s="8"/>
      <c r="W92" s="8"/>
      <c r="X92" s="8"/>
      <c r="Y92" s="8"/>
      <c r="Z92" s="523"/>
      <c r="AA92" s="523"/>
      <c r="AB92" s="523"/>
      <c r="AC92" s="523"/>
      <c r="AD92" s="523"/>
      <c r="AE92" s="523"/>
      <c r="AF92" s="523"/>
    </row>
    <row r="93" spans="1:32" ht="14.25" customHeight="1">
      <c r="A93" s="523"/>
      <c r="B93" s="4395"/>
      <c r="C93" s="3293"/>
      <c r="D93" s="4391"/>
      <c r="E93" s="4465" t="s">
        <v>1994</v>
      </c>
      <c r="F93" s="4466"/>
      <c r="G93" s="4467" t="s">
        <v>2005</v>
      </c>
      <c r="H93" s="4466"/>
      <c r="I93" s="4467" t="s">
        <v>2005</v>
      </c>
      <c r="J93" s="4466"/>
      <c r="K93" s="4467" t="s">
        <v>1992</v>
      </c>
      <c r="L93" s="4466"/>
      <c r="M93" s="1769"/>
      <c r="N93" s="1769"/>
      <c r="O93" s="1773"/>
      <c r="P93" s="1773"/>
      <c r="Q93" s="1773"/>
      <c r="R93" s="1774"/>
      <c r="S93" s="8"/>
      <c r="T93" s="8"/>
      <c r="U93" s="8"/>
      <c r="V93" s="8"/>
      <c r="W93" s="8"/>
      <c r="X93" s="8"/>
      <c r="Y93" s="8"/>
      <c r="Z93" s="523"/>
      <c r="AA93" s="523"/>
      <c r="AB93" s="523"/>
      <c r="AC93" s="523"/>
      <c r="AD93" s="523"/>
      <c r="AE93" s="523"/>
      <c r="AF93" s="523"/>
    </row>
    <row r="94" spans="1:32" ht="14.25" customHeight="1">
      <c r="A94" s="523"/>
      <c r="B94" s="4473" t="s">
        <v>2006</v>
      </c>
      <c r="C94" s="3673"/>
      <c r="D94" s="3673"/>
      <c r="E94" s="3673"/>
      <c r="F94" s="3673"/>
      <c r="G94" s="3673"/>
      <c r="H94" s="3673"/>
      <c r="I94" s="3673"/>
      <c r="J94" s="3673"/>
      <c r="K94" s="3673"/>
      <c r="L94" s="4453"/>
      <c r="M94" s="1769"/>
      <c r="N94" s="1769"/>
      <c r="O94" s="1771"/>
      <c r="P94" s="1775"/>
      <c r="Q94" s="1775"/>
      <c r="R94" s="1775"/>
      <c r="S94" s="1775"/>
      <c r="T94" s="1775"/>
      <c r="U94" s="1775"/>
      <c r="V94" s="1775"/>
      <c r="W94" s="1775"/>
      <c r="X94" s="1775"/>
      <c r="Y94" s="1775"/>
      <c r="Z94" s="523"/>
      <c r="AA94" s="523"/>
      <c r="AB94" s="523"/>
      <c r="AC94" s="523"/>
      <c r="AD94" s="523"/>
      <c r="AE94" s="523"/>
      <c r="AF94" s="523"/>
    </row>
    <row r="95" spans="1:32" ht="14.25" customHeight="1">
      <c r="A95" s="523"/>
      <c r="B95" s="3207"/>
      <c r="C95" s="2992"/>
      <c r="D95" s="2992"/>
      <c r="E95" s="2992"/>
      <c r="F95" s="2992"/>
      <c r="G95" s="2992"/>
      <c r="H95" s="2992"/>
      <c r="I95" s="2992"/>
      <c r="J95" s="2992"/>
      <c r="K95" s="2992"/>
      <c r="L95" s="3969"/>
      <c r="M95" s="1769"/>
      <c r="N95" s="1769"/>
      <c r="O95" s="1775"/>
      <c r="P95" s="1775"/>
      <c r="Q95" s="1775"/>
      <c r="R95" s="1775"/>
      <c r="S95" s="1775"/>
      <c r="T95" s="1775"/>
      <c r="U95" s="1775"/>
      <c r="V95" s="1775"/>
      <c r="W95" s="1775"/>
      <c r="X95" s="1775"/>
      <c r="Y95" s="1775"/>
      <c r="Z95" s="523"/>
      <c r="AA95" s="523"/>
      <c r="AB95" s="523"/>
      <c r="AC95" s="523"/>
      <c r="AD95" s="523"/>
      <c r="AE95" s="523"/>
      <c r="AF95" s="523"/>
    </row>
    <row r="96" spans="1:32" ht="26.25" customHeight="1">
      <c r="A96" s="523"/>
      <c r="B96" s="3207"/>
      <c r="C96" s="2992"/>
      <c r="D96" s="2992"/>
      <c r="E96" s="2992"/>
      <c r="F96" s="2992"/>
      <c r="G96" s="2992"/>
      <c r="H96" s="2992"/>
      <c r="I96" s="2992"/>
      <c r="J96" s="2992"/>
      <c r="K96" s="2992"/>
      <c r="L96" s="3969"/>
      <c r="M96" s="1769"/>
      <c r="N96" s="1769"/>
      <c r="O96" s="1775"/>
      <c r="P96" s="1775"/>
      <c r="Q96" s="1775"/>
      <c r="R96" s="1775"/>
      <c r="S96" s="1775"/>
      <c r="T96" s="1775"/>
      <c r="U96" s="1775"/>
      <c r="V96" s="1775"/>
      <c r="W96" s="1775"/>
      <c r="X96" s="1775"/>
      <c r="Y96" s="1775"/>
      <c r="Z96" s="523"/>
      <c r="AA96" s="523"/>
      <c r="AB96" s="523"/>
      <c r="AC96" s="523"/>
      <c r="AD96" s="523"/>
      <c r="AE96" s="523"/>
      <c r="AF96" s="523"/>
    </row>
    <row r="97" spans="1:32" ht="14.25">
      <c r="A97" s="523"/>
      <c r="B97" s="3293"/>
      <c r="C97" s="3293"/>
      <c r="D97" s="3293"/>
      <c r="E97" s="3293"/>
      <c r="F97" s="3293"/>
      <c r="G97" s="3293"/>
      <c r="H97" s="3293"/>
      <c r="I97" s="3293"/>
      <c r="J97" s="3293"/>
      <c r="K97" s="3293"/>
      <c r="L97" s="4391"/>
      <c r="M97" s="1769"/>
      <c r="N97" s="1769"/>
      <c r="O97" s="1775"/>
      <c r="P97" s="1775"/>
      <c r="Q97" s="1775"/>
      <c r="R97" s="1775"/>
      <c r="S97" s="1775"/>
      <c r="T97" s="1775"/>
      <c r="U97" s="1775"/>
      <c r="V97" s="1775"/>
      <c r="W97" s="1775"/>
      <c r="X97" s="1775"/>
      <c r="Y97" s="1775"/>
      <c r="Z97" s="523"/>
      <c r="AA97" s="523"/>
      <c r="AB97" s="523"/>
      <c r="AC97" s="523"/>
      <c r="AD97" s="523"/>
      <c r="AE97" s="523"/>
      <c r="AF97" s="523"/>
    </row>
    <row r="98" spans="1:32" ht="14.25" customHeight="1">
      <c r="A98" s="523"/>
      <c r="B98" s="1769"/>
      <c r="C98" s="1769"/>
      <c r="D98" s="1769"/>
      <c r="E98" s="1769"/>
      <c r="F98" s="1769"/>
      <c r="G98" s="1769"/>
      <c r="H98" s="1769"/>
      <c r="I98" s="1769"/>
      <c r="J98" s="1769"/>
      <c r="K98" s="1769"/>
      <c r="L98" s="1769"/>
      <c r="M98" s="1769"/>
      <c r="N98" s="1769"/>
      <c r="O98" s="1769"/>
      <c r="P98" s="1769"/>
      <c r="Q98" s="1769"/>
      <c r="R98" s="1769"/>
      <c r="S98" s="1769"/>
      <c r="T98" s="1769"/>
      <c r="U98" s="523"/>
      <c r="V98" s="523"/>
      <c r="W98" s="523"/>
      <c r="X98" s="523"/>
      <c r="Y98" s="523"/>
      <c r="Z98" s="523"/>
      <c r="AA98" s="523"/>
      <c r="AB98" s="523"/>
      <c r="AC98" s="523"/>
      <c r="AD98" s="523"/>
      <c r="AE98" s="523"/>
      <c r="AF98" s="523"/>
    </row>
    <row r="99" spans="1:32" ht="14.25" customHeight="1">
      <c r="A99" s="523"/>
      <c r="B99" s="1769"/>
      <c r="C99" s="1769"/>
      <c r="D99" s="1769"/>
      <c r="E99" s="1769"/>
      <c r="F99" s="1769"/>
      <c r="G99" s="1769"/>
      <c r="H99" s="1769"/>
      <c r="I99" s="1769"/>
      <c r="J99" s="1769"/>
      <c r="K99" s="1769"/>
      <c r="L99" s="1769"/>
      <c r="M99" s="1769"/>
      <c r="N99" s="1769"/>
      <c r="O99" s="1769"/>
      <c r="P99" s="1769"/>
      <c r="Q99" s="1769"/>
      <c r="R99" s="1769"/>
      <c r="S99" s="1769"/>
      <c r="T99" s="1769"/>
      <c r="U99" s="523"/>
      <c r="V99" s="523"/>
      <c r="W99" s="523"/>
      <c r="X99" s="523"/>
      <c r="Y99" s="523"/>
      <c r="Z99" s="523"/>
      <c r="AA99" s="523"/>
      <c r="AB99" s="523"/>
      <c r="AC99" s="523"/>
      <c r="AD99" s="523"/>
      <c r="AE99" s="523"/>
      <c r="AF99" s="523"/>
    </row>
    <row r="100" spans="1:32" ht="14.25" customHeight="1">
      <c r="A100" s="523"/>
      <c r="B100" s="1769"/>
      <c r="C100" s="1769"/>
      <c r="D100" s="1769"/>
      <c r="E100" s="1769"/>
      <c r="F100" s="1769"/>
      <c r="G100" s="1769"/>
      <c r="H100" s="1769"/>
      <c r="I100" s="1769"/>
      <c r="J100" s="1769"/>
      <c r="K100" s="1769"/>
      <c r="L100" s="1769"/>
      <c r="M100" s="1769"/>
      <c r="N100" s="1769"/>
      <c r="O100" s="1769"/>
      <c r="P100" s="1769"/>
      <c r="Q100" s="1769"/>
      <c r="R100" s="1769"/>
      <c r="S100" s="1769"/>
      <c r="T100" s="1769"/>
      <c r="U100" s="1762"/>
      <c r="V100" s="523"/>
      <c r="W100" s="523"/>
      <c r="X100" s="523"/>
      <c r="Y100" s="523"/>
      <c r="Z100" s="523"/>
      <c r="AA100" s="523"/>
      <c r="AB100" s="523"/>
      <c r="AC100" s="523"/>
      <c r="AD100" s="523"/>
      <c r="AE100" s="523"/>
      <c r="AF100" s="523"/>
    </row>
    <row r="101" spans="1:32" ht="24.75" customHeight="1">
      <c r="A101" s="523"/>
      <c r="B101" s="4455" t="s">
        <v>2007</v>
      </c>
      <c r="C101" s="3344"/>
      <c r="D101" s="3344"/>
      <c r="E101" s="3344"/>
      <c r="F101" s="3344"/>
      <c r="G101" s="3344"/>
      <c r="H101" s="3344"/>
      <c r="I101" s="3344"/>
      <c r="J101" s="3344"/>
      <c r="K101" s="3344"/>
      <c r="L101" s="3344"/>
      <c r="M101" s="1769"/>
      <c r="N101" s="1769"/>
      <c r="O101" s="4493"/>
      <c r="P101" s="2992"/>
      <c r="Q101" s="2992"/>
      <c r="R101" s="2992"/>
      <c r="S101" s="2992"/>
      <c r="T101" s="2992"/>
      <c r="U101" s="2992"/>
      <c r="V101" s="2992"/>
      <c r="W101" s="2992"/>
      <c r="X101" s="2992"/>
      <c r="Y101" s="2992"/>
      <c r="Z101" s="1769"/>
      <c r="AA101" s="1769"/>
      <c r="AB101" s="1769"/>
      <c r="AC101" s="523"/>
      <c r="AD101" s="523"/>
      <c r="AE101" s="523"/>
      <c r="AF101" s="523"/>
    </row>
    <row r="102" spans="1:32" ht="40.5" customHeight="1">
      <c r="A102" s="523"/>
      <c r="B102" s="4456" t="s">
        <v>1961</v>
      </c>
      <c r="C102" s="3452"/>
      <c r="D102" s="4457"/>
      <c r="E102" s="4458" t="s">
        <v>2008</v>
      </c>
      <c r="F102" s="3452"/>
      <c r="G102" s="3452"/>
      <c r="H102" s="3452"/>
      <c r="I102" s="3452"/>
      <c r="J102" s="3452"/>
      <c r="K102" s="3452"/>
      <c r="L102" s="4457"/>
      <c r="M102" s="1769"/>
      <c r="N102" s="1769"/>
      <c r="O102" s="4487"/>
      <c r="P102" s="2992"/>
      <c r="Q102" s="2992"/>
      <c r="R102" s="4007"/>
      <c r="S102" s="2992"/>
      <c r="T102" s="2992"/>
      <c r="U102" s="2992"/>
      <c r="V102" s="2992"/>
      <c r="W102" s="2992"/>
      <c r="X102" s="2992"/>
      <c r="Y102" s="2992"/>
      <c r="Z102" s="1769"/>
      <c r="AA102" s="1769"/>
      <c r="AB102" s="1769"/>
      <c r="AC102" s="523"/>
      <c r="AD102" s="523"/>
      <c r="AE102" s="523"/>
      <c r="AF102" s="523"/>
    </row>
    <row r="103" spans="1:32" ht="14.25" customHeight="1">
      <c r="A103" s="523"/>
      <c r="B103" s="4451" t="s">
        <v>1963</v>
      </c>
      <c r="C103" s="2992"/>
      <c r="D103" s="3969"/>
      <c r="E103" s="4459" t="s">
        <v>2009</v>
      </c>
      <c r="F103" s="2992"/>
      <c r="G103" s="2992"/>
      <c r="H103" s="2992"/>
      <c r="I103" s="2992"/>
      <c r="J103" s="2992"/>
      <c r="K103" s="2992"/>
      <c r="L103" s="3969"/>
      <c r="M103" s="1769"/>
      <c r="N103" s="1769"/>
      <c r="O103" s="4487"/>
      <c r="P103" s="2992"/>
      <c r="Q103" s="2992"/>
      <c r="R103" s="4007"/>
      <c r="S103" s="2992"/>
      <c r="T103" s="2992"/>
      <c r="U103" s="2992"/>
      <c r="V103" s="2992"/>
      <c r="W103" s="2992"/>
      <c r="X103" s="2992"/>
      <c r="Y103" s="2992"/>
      <c r="Z103" s="1769"/>
      <c r="AA103" s="1769"/>
      <c r="AB103" s="1769"/>
      <c r="AC103" s="523"/>
      <c r="AD103" s="523"/>
      <c r="AE103" s="523"/>
      <c r="AF103" s="523"/>
    </row>
    <row r="104" spans="1:32" ht="14.25" customHeight="1">
      <c r="A104" s="523"/>
      <c r="B104" s="3712"/>
      <c r="C104" s="2992"/>
      <c r="D104" s="3969"/>
      <c r="E104" s="3712"/>
      <c r="F104" s="2992"/>
      <c r="G104" s="2992"/>
      <c r="H104" s="2992"/>
      <c r="I104" s="2992"/>
      <c r="J104" s="2992"/>
      <c r="K104" s="2992"/>
      <c r="L104" s="3969"/>
      <c r="M104" s="1769"/>
      <c r="N104" s="1769"/>
      <c r="O104" s="2992"/>
      <c r="P104" s="2992"/>
      <c r="Q104" s="2992"/>
      <c r="R104" s="2992"/>
      <c r="S104" s="2992"/>
      <c r="T104" s="2992"/>
      <c r="U104" s="2992"/>
      <c r="V104" s="2992"/>
      <c r="W104" s="2992"/>
      <c r="X104" s="2992"/>
      <c r="Y104" s="2992"/>
      <c r="Z104" s="1769"/>
      <c r="AA104" s="1769"/>
      <c r="AB104" s="1769"/>
      <c r="AC104" s="523"/>
      <c r="AD104" s="523"/>
      <c r="AE104" s="523"/>
      <c r="AF104" s="523"/>
    </row>
    <row r="105" spans="1:32" ht="14.25" customHeight="1">
      <c r="A105" s="523"/>
      <c r="B105" s="3712"/>
      <c r="C105" s="2992"/>
      <c r="D105" s="3969"/>
      <c r="E105" s="3712"/>
      <c r="F105" s="2992"/>
      <c r="G105" s="2992"/>
      <c r="H105" s="2992"/>
      <c r="I105" s="2992"/>
      <c r="J105" s="2992"/>
      <c r="K105" s="2992"/>
      <c r="L105" s="3969"/>
      <c r="M105" s="1769"/>
      <c r="N105" s="1769"/>
      <c r="O105" s="2992"/>
      <c r="P105" s="2992"/>
      <c r="Q105" s="2992"/>
      <c r="R105" s="2992"/>
      <c r="S105" s="2992"/>
      <c r="T105" s="2992"/>
      <c r="U105" s="2992"/>
      <c r="V105" s="2992"/>
      <c r="W105" s="2992"/>
      <c r="X105" s="2992"/>
      <c r="Y105" s="2992"/>
      <c r="Z105" s="1769"/>
      <c r="AA105" s="1769"/>
      <c r="AB105" s="1769"/>
      <c r="AC105" s="523"/>
      <c r="AD105" s="523"/>
      <c r="AE105" s="523"/>
      <c r="AF105" s="523"/>
    </row>
    <row r="106" spans="1:32" ht="14.25" customHeight="1">
      <c r="A106" s="523"/>
      <c r="B106" s="3712"/>
      <c r="C106" s="2992"/>
      <c r="D106" s="3969"/>
      <c r="E106" s="3712"/>
      <c r="F106" s="2992"/>
      <c r="G106" s="2992"/>
      <c r="H106" s="2992"/>
      <c r="I106" s="2992"/>
      <c r="J106" s="2992"/>
      <c r="K106" s="2992"/>
      <c r="L106" s="3969"/>
      <c r="M106" s="1769"/>
      <c r="N106" s="1769"/>
      <c r="O106" s="2992"/>
      <c r="P106" s="2992"/>
      <c r="Q106" s="2992"/>
      <c r="R106" s="2992"/>
      <c r="S106" s="2992"/>
      <c r="T106" s="2992"/>
      <c r="U106" s="2992"/>
      <c r="V106" s="2992"/>
      <c r="W106" s="2992"/>
      <c r="X106" s="2992"/>
      <c r="Y106" s="2992"/>
      <c r="Z106" s="1769"/>
      <c r="AA106" s="1769"/>
      <c r="AB106" s="1769"/>
      <c r="AC106" s="523"/>
      <c r="AD106" s="523"/>
      <c r="AE106" s="523"/>
      <c r="AF106" s="523"/>
    </row>
    <row r="107" spans="1:32" ht="14.25" customHeight="1">
      <c r="A107" s="523"/>
      <c r="B107" s="3712"/>
      <c r="C107" s="2992"/>
      <c r="D107" s="3969"/>
      <c r="E107" s="3712"/>
      <c r="F107" s="2992"/>
      <c r="G107" s="2992"/>
      <c r="H107" s="2992"/>
      <c r="I107" s="2992"/>
      <c r="J107" s="2992"/>
      <c r="K107" s="2992"/>
      <c r="L107" s="3969"/>
      <c r="M107" s="1769"/>
      <c r="N107" s="1769"/>
      <c r="O107" s="2992"/>
      <c r="P107" s="2992"/>
      <c r="Q107" s="2992"/>
      <c r="R107" s="2992"/>
      <c r="S107" s="2992"/>
      <c r="T107" s="2992"/>
      <c r="U107" s="2992"/>
      <c r="V107" s="2992"/>
      <c r="W107" s="2992"/>
      <c r="X107" s="2992"/>
      <c r="Y107" s="2992"/>
      <c r="Z107" s="1769"/>
      <c r="AA107" s="1769"/>
      <c r="AB107" s="1769"/>
      <c r="AC107" s="523"/>
      <c r="AD107" s="523"/>
      <c r="AE107" s="523"/>
      <c r="AF107" s="523"/>
    </row>
    <row r="108" spans="1:32" ht="14.25" customHeight="1">
      <c r="A108" s="523"/>
      <c r="B108" s="3712"/>
      <c r="C108" s="2992"/>
      <c r="D108" s="3969"/>
      <c r="E108" s="3712"/>
      <c r="F108" s="2992"/>
      <c r="G108" s="2992"/>
      <c r="H108" s="2992"/>
      <c r="I108" s="2992"/>
      <c r="J108" s="2992"/>
      <c r="K108" s="2992"/>
      <c r="L108" s="3969"/>
      <c r="M108" s="1769"/>
      <c r="N108" s="1769"/>
      <c r="O108" s="2992"/>
      <c r="P108" s="2992"/>
      <c r="Q108" s="2992"/>
      <c r="R108" s="2992"/>
      <c r="S108" s="2992"/>
      <c r="T108" s="2992"/>
      <c r="U108" s="2992"/>
      <c r="V108" s="2992"/>
      <c r="W108" s="2992"/>
      <c r="X108" s="2992"/>
      <c r="Y108" s="2992"/>
      <c r="Z108" s="1769"/>
      <c r="AA108" s="1769"/>
      <c r="AB108" s="1769"/>
      <c r="AC108" s="523"/>
      <c r="AD108" s="523"/>
      <c r="AE108" s="523"/>
      <c r="AF108" s="523"/>
    </row>
    <row r="109" spans="1:32" ht="62.25" customHeight="1">
      <c r="A109" s="523"/>
      <c r="B109" s="3712"/>
      <c r="C109" s="2992"/>
      <c r="D109" s="3969"/>
      <c r="E109" s="3712"/>
      <c r="F109" s="2992"/>
      <c r="G109" s="2992"/>
      <c r="H109" s="2992"/>
      <c r="I109" s="2992"/>
      <c r="J109" s="2992"/>
      <c r="K109" s="2992"/>
      <c r="L109" s="3969"/>
      <c r="M109" s="1769"/>
      <c r="N109" s="1769"/>
      <c r="O109" s="2992"/>
      <c r="P109" s="2992"/>
      <c r="Q109" s="2992"/>
      <c r="R109" s="2992"/>
      <c r="S109" s="2992"/>
      <c r="T109" s="2992"/>
      <c r="U109" s="2992"/>
      <c r="V109" s="2992"/>
      <c r="W109" s="2992"/>
      <c r="X109" s="2992"/>
      <c r="Y109" s="2992"/>
      <c r="Z109" s="1769"/>
      <c r="AA109" s="1769"/>
      <c r="AB109" s="1769"/>
      <c r="AC109" s="523"/>
      <c r="AD109" s="523"/>
      <c r="AE109" s="523"/>
      <c r="AF109" s="523"/>
    </row>
    <row r="110" spans="1:32" ht="15" customHeight="1">
      <c r="A110" s="523"/>
      <c r="B110" s="4395"/>
      <c r="C110" s="3293"/>
      <c r="D110" s="4391"/>
      <c r="E110" s="4395"/>
      <c r="F110" s="3293"/>
      <c r="G110" s="3293"/>
      <c r="H110" s="3293"/>
      <c r="I110" s="3293"/>
      <c r="J110" s="3293"/>
      <c r="K110" s="3293"/>
      <c r="L110" s="4391"/>
      <c r="M110" s="1769"/>
      <c r="N110" s="1769"/>
      <c r="O110" s="2992"/>
      <c r="P110" s="2992"/>
      <c r="Q110" s="2992"/>
      <c r="R110" s="2992"/>
      <c r="S110" s="2992"/>
      <c r="T110" s="2992"/>
      <c r="U110" s="2992"/>
      <c r="V110" s="2992"/>
      <c r="W110" s="2992"/>
      <c r="X110" s="2992"/>
      <c r="Y110" s="2992"/>
      <c r="Z110" s="1769"/>
      <c r="AA110" s="1769"/>
      <c r="AB110" s="1769"/>
      <c r="AC110" s="523"/>
      <c r="AD110" s="523"/>
      <c r="AE110" s="523"/>
      <c r="AF110" s="523"/>
    </row>
    <row r="111" spans="1:32" ht="14.25" customHeight="1">
      <c r="A111" s="523"/>
      <c r="B111" s="4452" t="s">
        <v>1965</v>
      </c>
      <c r="C111" s="3673"/>
      <c r="D111" s="4453"/>
      <c r="E111" s="4460" t="s">
        <v>2010</v>
      </c>
      <c r="F111" s="3673"/>
      <c r="G111" s="3673"/>
      <c r="H111" s="3673"/>
      <c r="I111" s="3673"/>
      <c r="J111" s="3673"/>
      <c r="K111" s="3673"/>
      <c r="L111" s="4453"/>
      <c r="M111" s="1769"/>
      <c r="N111" s="1769"/>
      <c r="O111" s="4487"/>
      <c r="P111" s="2992"/>
      <c r="Q111" s="2992"/>
      <c r="R111" s="4007"/>
      <c r="S111" s="2992"/>
      <c r="T111" s="2992"/>
      <c r="U111" s="2992"/>
      <c r="V111" s="2992"/>
      <c r="W111" s="2992"/>
      <c r="X111" s="2992"/>
      <c r="Y111" s="2992"/>
      <c r="Z111" s="1769"/>
      <c r="AA111" s="1769"/>
      <c r="AB111" s="1769"/>
      <c r="AC111" s="523"/>
      <c r="AD111" s="523"/>
      <c r="AE111" s="523"/>
      <c r="AF111" s="523"/>
    </row>
    <row r="112" spans="1:32" ht="27.75" customHeight="1">
      <c r="A112" s="523"/>
      <c r="B112" s="4395"/>
      <c r="C112" s="3293"/>
      <c r="D112" s="4391"/>
      <c r="E112" s="4395"/>
      <c r="F112" s="3293"/>
      <c r="G112" s="3293"/>
      <c r="H112" s="3293"/>
      <c r="I112" s="3293"/>
      <c r="J112" s="3293"/>
      <c r="K112" s="3293"/>
      <c r="L112" s="4391"/>
      <c r="M112" s="1769"/>
      <c r="N112" s="1769"/>
      <c r="O112" s="2992"/>
      <c r="P112" s="2992"/>
      <c r="Q112" s="2992"/>
      <c r="R112" s="2992"/>
      <c r="S112" s="2992"/>
      <c r="T112" s="2992"/>
      <c r="U112" s="2992"/>
      <c r="V112" s="2992"/>
      <c r="W112" s="2992"/>
      <c r="X112" s="2992"/>
      <c r="Y112" s="2992"/>
      <c r="Z112" s="1769"/>
      <c r="AA112" s="1769"/>
      <c r="AB112" s="1769"/>
      <c r="AC112" s="523"/>
      <c r="AD112" s="523"/>
      <c r="AE112" s="523"/>
      <c r="AF112" s="523"/>
    </row>
    <row r="113" spans="1:32" ht="14.25" customHeight="1">
      <c r="A113" s="523"/>
      <c r="B113" s="4452" t="s">
        <v>1967</v>
      </c>
      <c r="C113" s="3673"/>
      <c r="D113" s="4453"/>
      <c r="E113" s="4460" t="s">
        <v>2011</v>
      </c>
      <c r="F113" s="3673"/>
      <c r="G113" s="3673"/>
      <c r="H113" s="3673"/>
      <c r="I113" s="3673"/>
      <c r="J113" s="3673"/>
      <c r="K113" s="3673"/>
      <c r="L113" s="4453"/>
      <c r="M113" s="1769"/>
      <c r="N113" s="1769"/>
      <c r="O113" s="4487"/>
      <c r="P113" s="2992"/>
      <c r="Q113" s="2992"/>
      <c r="R113" s="4007"/>
      <c r="S113" s="2992"/>
      <c r="T113" s="2992"/>
      <c r="U113" s="2992"/>
      <c r="V113" s="2992"/>
      <c r="W113" s="2992"/>
      <c r="X113" s="2992"/>
      <c r="Y113" s="2992"/>
      <c r="Z113" s="1769"/>
      <c r="AA113" s="1769"/>
      <c r="AB113" s="1769"/>
      <c r="AC113" s="523"/>
      <c r="AD113" s="523"/>
      <c r="AE113" s="523"/>
      <c r="AF113" s="523"/>
    </row>
    <row r="114" spans="1:32" ht="14.25" customHeight="1">
      <c r="A114" s="523"/>
      <c r="B114" s="3712"/>
      <c r="C114" s="2992"/>
      <c r="D114" s="3969"/>
      <c r="E114" s="3712"/>
      <c r="F114" s="2992"/>
      <c r="G114" s="2992"/>
      <c r="H114" s="2992"/>
      <c r="I114" s="2992"/>
      <c r="J114" s="2992"/>
      <c r="K114" s="2992"/>
      <c r="L114" s="3969"/>
      <c r="M114" s="1769"/>
      <c r="N114" s="1769"/>
      <c r="O114" s="2992"/>
      <c r="P114" s="2992"/>
      <c r="Q114" s="2992"/>
      <c r="R114" s="2992"/>
      <c r="S114" s="2992"/>
      <c r="T114" s="2992"/>
      <c r="U114" s="2992"/>
      <c r="V114" s="2992"/>
      <c r="W114" s="2992"/>
      <c r="X114" s="2992"/>
      <c r="Y114" s="2992"/>
      <c r="Z114" s="1769"/>
      <c r="AA114" s="1769"/>
      <c r="AB114" s="1769"/>
      <c r="AC114" s="523"/>
      <c r="AD114" s="523"/>
      <c r="AE114" s="523"/>
      <c r="AF114" s="523"/>
    </row>
    <row r="115" spans="1:32" ht="14.25" customHeight="1">
      <c r="A115" s="523"/>
      <c r="B115" s="3712"/>
      <c r="C115" s="2992"/>
      <c r="D115" s="3969"/>
      <c r="E115" s="3712"/>
      <c r="F115" s="2992"/>
      <c r="G115" s="2992"/>
      <c r="H115" s="2992"/>
      <c r="I115" s="2992"/>
      <c r="J115" s="2992"/>
      <c r="K115" s="2992"/>
      <c r="L115" s="3969"/>
      <c r="M115" s="1776"/>
      <c r="N115" s="1769"/>
      <c r="O115" s="2992"/>
      <c r="P115" s="2992"/>
      <c r="Q115" s="2992"/>
      <c r="R115" s="2992"/>
      <c r="S115" s="2992"/>
      <c r="T115" s="2992"/>
      <c r="U115" s="2992"/>
      <c r="V115" s="2992"/>
      <c r="W115" s="2992"/>
      <c r="X115" s="2992"/>
      <c r="Y115" s="2992"/>
      <c r="Z115" s="1769"/>
      <c r="AA115" s="1769"/>
      <c r="AB115" s="1769"/>
      <c r="AC115" s="523"/>
      <c r="AD115" s="523"/>
      <c r="AE115" s="523"/>
      <c r="AF115" s="523"/>
    </row>
    <row r="116" spans="1:32" ht="14.25" customHeight="1">
      <c r="A116" s="523"/>
      <c r="B116" s="3712"/>
      <c r="C116" s="2992"/>
      <c r="D116" s="3969"/>
      <c r="E116" s="3712"/>
      <c r="F116" s="2992"/>
      <c r="G116" s="2992"/>
      <c r="H116" s="2992"/>
      <c r="I116" s="2992"/>
      <c r="J116" s="2992"/>
      <c r="K116" s="2992"/>
      <c r="L116" s="3969"/>
      <c r="M116" s="1776"/>
      <c r="N116" s="1769"/>
      <c r="O116" s="2992"/>
      <c r="P116" s="2992"/>
      <c r="Q116" s="2992"/>
      <c r="R116" s="2992"/>
      <c r="S116" s="2992"/>
      <c r="T116" s="2992"/>
      <c r="U116" s="2992"/>
      <c r="V116" s="2992"/>
      <c r="W116" s="2992"/>
      <c r="X116" s="2992"/>
      <c r="Y116" s="2992"/>
      <c r="Z116" s="1769"/>
      <c r="AA116" s="1769"/>
      <c r="AB116" s="1769"/>
      <c r="AC116" s="523"/>
      <c r="AD116" s="523"/>
      <c r="AE116" s="523"/>
      <c r="AF116" s="523"/>
    </row>
    <row r="117" spans="1:32" ht="14.25" customHeight="1">
      <c r="A117" s="523"/>
      <c r="B117" s="3712"/>
      <c r="C117" s="2992"/>
      <c r="D117" s="3969"/>
      <c r="E117" s="3712"/>
      <c r="F117" s="2992"/>
      <c r="G117" s="2992"/>
      <c r="H117" s="2992"/>
      <c r="I117" s="2992"/>
      <c r="J117" s="2992"/>
      <c r="K117" s="2992"/>
      <c r="L117" s="3969"/>
      <c r="M117" s="523"/>
      <c r="N117" s="1769"/>
      <c r="O117" s="2992"/>
      <c r="P117" s="2992"/>
      <c r="Q117" s="2992"/>
      <c r="R117" s="2992"/>
      <c r="S117" s="2992"/>
      <c r="T117" s="2992"/>
      <c r="U117" s="2992"/>
      <c r="V117" s="2992"/>
      <c r="W117" s="2992"/>
      <c r="X117" s="2992"/>
      <c r="Y117" s="2992"/>
      <c r="Z117" s="1769"/>
      <c r="AA117" s="1769"/>
      <c r="AB117" s="1769"/>
      <c r="AC117" s="523"/>
      <c r="AD117" s="523"/>
      <c r="AE117" s="523"/>
      <c r="AF117" s="523"/>
    </row>
    <row r="118" spans="1:32" ht="14.25" customHeight="1">
      <c r="A118" s="523"/>
      <c r="B118" s="3712"/>
      <c r="C118" s="2992"/>
      <c r="D118" s="3969"/>
      <c r="E118" s="3712"/>
      <c r="F118" s="2992"/>
      <c r="G118" s="2992"/>
      <c r="H118" s="2992"/>
      <c r="I118" s="2992"/>
      <c r="J118" s="2992"/>
      <c r="K118" s="2992"/>
      <c r="L118" s="3969"/>
      <c r="M118" s="523"/>
      <c r="N118" s="1769"/>
      <c r="O118" s="2992"/>
      <c r="P118" s="2992"/>
      <c r="Q118" s="2992"/>
      <c r="R118" s="2992"/>
      <c r="S118" s="2992"/>
      <c r="T118" s="2992"/>
      <c r="U118" s="2992"/>
      <c r="V118" s="2992"/>
      <c r="W118" s="2992"/>
      <c r="X118" s="2992"/>
      <c r="Y118" s="2992"/>
      <c r="Z118" s="1769"/>
      <c r="AA118" s="1769"/>
      <c r="AB118" s="1769"/>
      <c r="AC118" s="523"/>
      <c r="AD118" s="523"/>
      <c r="AE118" s="523"/>
      <c r="AF118" s="523"/>
    </row>
    <row r="119" spans="1:32" ht="14.25" customHeight="1">
      <c r="A119" s="523"/>
      <c r="B119" s="3712"/>
      <c r="C119" s="2992"/>
      <c r="D119" s="3969"/>
      <c r="E119" s="3712"/>
      <c r="F119" s="2992"/>
      <c r="G119" s="2992"/>
      <c r="H119" s="2992"/>
      <c r="I119" s="2992"/>
      <c r="J119" s="2992"/>
      <c r="K119" s="2992"/>
      <c r="L119" s="3969"/>
      <c r="M119" s="1760"/>
      <c r="N119" s="1769"/>
      <c r="O119" s="2992"/>
      <c r="P119" s="2992"/>
      <c r="Q119" s="2992"/>
      <c r="R119" s="2992"/>
      <c r="S119" s="2992"/>
      <c r="T119" s="2992"/>
      <c r="U119" s="2992"/>
      <c r="V119" s="2992"/>
      <c r="W119" s="2992"/>
      <c r="X119" s="2992"/>
      <c r="Y119" s="2992"/>
      <c r="Z119" s="1769"/>
      <c r="AA119" s="1769"/>
      <c r="AB119" s="1769"/>
      <c r="AC119" s="523"/>
      <c r="AD119" s="523"/>
      <c r="AE119" s="523"/>
      <c r="AF119" s="523"/>
    </row>
    <row r="120" spans="1:32" ht="14.25" customHeight="1">
      <c r="A120" s="523"/>
      <c r="B120" s="3712"/>
      <c r="C120" s="2992"/>
      <c r="D120" s="3969"/>
      <c r="E120" s="3712"/>
      <c r="F120" s="2992"/>
      <c r="G120" s="2992"/>
      <c r="H120" s="2992"/>
      <c r="I120" s="2992"/>
      <c r="J120" s="2992"/>
      <c r="K120" s="2992"/>
      <c r="L120" s="3969"/>
      <c r="M120" s="523"/>
      <c r="N120" s="1769"/>
      <c r="O120" s="2992"/>
      <c r="P120" s="2992"/>
      <c r="Q120" s="2992"/>
      <c r="R120" s="2992"/>
      <c r="S120" s="2992"/>
      <c r="T120" s="2992"/>
      <c r="U120" s="2992"/>
      <c r="V120" s="2992"/>
      <c r="W120" s="2992"/>
      <c r="X120" s="2992"/>
      <c r="Y120" s="2992"/>
      <c r="Z120" s="1769"/>
      <c r="AA120" s="1769"/>
      <c r="AB120" s="1769"/>
      <c r="AC120" s="523"/>
      <c r="AD120" s="523"/>
      <c r="AE120" s="523"/>
      <c r="AF120" s="523"/>
    </row>
    <row r="121" spans="1:32" ht="14.25" customHeight="1">
      <c r="A121" s="523"/>
      <c r="B121" s="3712"/>
      <c r="C121" s="2992"/>
      <c r="D121" s="3969"/>
      <c r="E121" s="3712"/>
      <c r="F121" s="2992"/>
      <c r="G121" s="2992"/>
      <c r="H121" s="2992"/>
      <c r="I121" s="2992"/>
      <c r="J121" s="2992"/>
      <c r="K121" s="2992"/>
      <c r="L121" s="3969"/>
      <c r="M121" s="1769"/>
      <c r="N121" s="1769"/>
      <c r="O121" s="2992"/>
      <c r="P121" s="2992"/>
      <c r="Q121" s="2992"/>
      <c r="R121" s="2992"/>
      <c r="S121" s="2992"/>
      <c r="T121" s="2992"/>
      <c r="U121" s="2992"/>
      <c r="V121" s="2992"/>
      <c r="W121" s="2992"/>
      <c r="X121" s="2992"/>
      <c r="Y121" s="2992"/>
      <c r="Z121" s="1769"/>
      <c r="AA121" s="1769"/>
      <c r="AB121" s="1769"/>
      <c r="AC121" s="523"/>
      <c r="AD121" s="523"/>
      <c r="AE121" s="523"/>
      <c r="AF121" s="523"/>
    </row>
    <row r="122" spans="1:32" ht="14.25" customHeight="1">
      <c r="A122" s="523"/>
      <c r="B122" s="3712"/>
      <c r="C122" s="2992"/>
      <c r="D122" s="3969"/>
      <c r="E122" s="3712"/>
      <c r="F122" s="2992"/>
      <c r="G122" s="2992"/>
      <c r="H122" s="2992"/>
      <c r="I122" s="2992"/>
      <c r="J122" s="2992"/>
      <c r="K122" s="2992"/>
      <c r="L122" s="3969"/>
      <c r="M122" s="523"/>
      <c r="N122" s="1769"/>
      <c r="O122" s="2992"/>
      <c r="P122" s="2992"/>
      <c r="Q122" s="2992"/>
      <c r="R122" s="2992"/>
      <c r="S122" s="2992"/>
      <c r="T122" s="2992"/>
      <c r="U122" s="2992"/>
      <c r="V122" s="2992"/>
      <c r="W122" s="2992"/>
      <c r="X122" s="2992"/>
      <c r="Y122" s="2992"/>
      <c r="Z122" s="1769"/>
      <c r="AA122" s="1769"/>
      <c r="AB122" s="1769"/>
      <c r="AC122" s="523"/>
      <c r="AD122" s="523"/>
      <c r="AE122" s="523"/>
      <c r="AF122" s="523"/>
    </row>
    <row r="123" spans="1:32" ht="44.25" customHeight="1">
      <c r="A123" s="523"/>
      <c r="B123" s="3712"/>
      <c r="C123" s="2992"/>
      <c r="D123" s="3969"/>
      <c r="E123" s="3712"/>
      <c r="F123" s="2992"/>
      <c r="G123" s="2992"/>
      <c r="H123" s="2992"/>
      <c r="I123" s="2992"/>
      <c r="J123" s="2992"/>
      <c r="K123" s="2992"/>
      <c r="L123" s="3969"/>
      <c r="M123" s="523"/>
      <c r="N123" s="1769"/>
      <c r="O123" s="2992"/>
      <c r="P123" s="2992"/>
      <c r="Q123" s="2992"/>
      <c r="R123" s="2992"/>
      <c r="S123" s="2992"/>
      <c r="T123" s="2992"/>
      <c r="U123" s="2992"/>
      <c r="V123" s="2992"/>
      <c r="W123" s="2992"/>
      <c r="X123" s="2992"/>
      <c r="Y123" s="2992"/>
      <c r="Z123" s="1769"/>
      <c r="AA123" s="1769"/>
      <c r="AB123" s="1769"/>
      <c r="AC123" s="523"/>
      <c r="AD123" s="523"/>
      <c r="AE123" s="523"/>
      <c r="AF123" s="523"/>
    </row>
    <row r="124" spans="1:32" ht="55.5" customHeight="1">
      <c r="A124" s="523"/>
      <c r="B124" s="4395"/>
      <c r="C124" s="3293"/>
      <c r="D124" s="4391"/>
      <c r="E124" s="4395"/>
      <c r="F124" s="3293"/>
      <c r="G124" s="3293"/>
      <c r="H124" s="3293"/>
      <c r="I124" s="3293"/>
      <c r="J124" s="3293"/>
      <c r="K124" s="3293"/>
      <c r="L124" s="4391"/>
      <c r="M124" s="523"/>
      <c r="N124" s="1769"/>
      <c r="O124" s="2992"/>
      <c r="P124" s="2992"/>
      <c r="Q124" s="2992"/>
      <c r="R124" s="2992"/>
      <c r="S124" s="2992"/>
      <c r="T124" s="2992"/>
      <c r="U124" s="2992"/>
      <c r="V124" s="2992"/>
      <c r="W124" s="2992"/>
      <c r="X124" s="2992"/>
      <c r="Y124" s="2992"/>
      <c r="Z124" s="1769"/>
      <c r="AA124" s="1769"/>
      <c r="AB124" s="1769"/>
      <c r="AC124" s="523"/>
      <c r="AD124" s="523"/>
      <c r="AE124" s="523"/>
      <c r="AF124" s="523"/>
    </row>
    <row r="125" spans="1:32" ht="14.25" customHeight="1">
      <c r="A125" s="523"/>
      <c r="B125" s="4454" t="s">
        <v>1969</v>
      </c>
      <c r="C125" s="3293"/>
      <c r="D125" s="4391"/>
      <c r="E125" s="4469" t="s">
        <v>1970</v>
      </c>
      <c r="F125" s="3293"/>
      <c r="G125" s="3293"/>
      <c r="H125" s="3293"/>
      <c r="I125" s="3293"/>
      <c r="J125" s="3293"/>
      <c r="K125" s="3293"/>
      <c r="L125" s="4391"/>
      <c r="M125" s="523"/>
      <c r="N125" s="1769"/>
      <c r="O125" s="4487"/>
      <c r="P125" s="2992"/>
      <c r="Q125" s="2992"/>
      <c r="R125" s="4007"/>
      <c r="S125" s="2992"/>
      <c r="T125" s="2992"/>
      <c r="U125" s="2992"/>
      <c r="V125" s="2992"/>
      <c r="W125" s="2992"/>
      <c r="X125" s="2992"/>
      <c r="Y125" s="2992"/>
      <c r="Z125" s="1769"/>
      <c r="AA125" s="1769"/>
      <c r="AB125" s="1769"/>
      <c r="AC125" s="523"/>
      <c r="AD125" s="523"/>
      <c r="AE125" s="523"/>
      <c r="AF125" s="523"/>
    </row>
    <row r="126" spans="1:32" ht="14.25" customHeight="1">
      <c r="A126" s="523"/>
      <c r="B126" s="4454" t="s">
        <v>1971</v>
      </c>
      <c r="C126" s="3293"/>
      <c r="D126" s="4391"/>
      <c r="E126" s="4469" t="s">
        <v>2001</v>
      </c>
      <c r="F126" s="3293"/>
      <c r="G126" s="3293"/>
      <c r="H126" s="3293"/>
      <c r="I126" s="3293"/>
      <c r="J126" s="3293"/>
      <c r="K126" s="3293"/>
      <c r="L126" s="4391"/>
      <c r="M126" s="523"/>
      <c r="N126" s="1769"/>
      <c r="O126" s="4487"/>
      <c r="P126" s="2992"/>
      <c r="Q126" s="2992"/>
      <c r="R126" s="4007"/>
      <c r="S126" s="2992"/>
      <c r="T126" s="2992"/>
      <c r="U126" s="2992"/>
      <c r="V126" s="2992"/>
      <c r="W126" s="2992"/>
      <c r="X126" s="2992"/>
      <c r="Y126" s="2992"/>
      <c r="Z126" s="1769"/>
      <c r="AA126" s="1769"/>
      <c r="AB126" s="1769"/>
      <c r="AC126" s="523"/>
      <c r="AD126" s="523"/>
      <c r="AE126" s="523"/>
      <c r="AF126" s="523"/>
    </row>
    <row r="127" spans="1:32" ht="14.25" customHeight="1">
      <c r="A127" s="523"/>
      <c r="B127" s="4452" t="s">
        <v>1973</v>
      </c>
      <c r="C127" s="3673"/>
      <c r="D127" s="4453"/>
      <c r="E127" s="4479" t="s">
        <v>1974</v>
      </c>
      <c r="F127" s="3371"/>
      <c r="G127" s="3371"/>
      <c r="H127" s="3371"/>
      <c r="I127" s="3371"/>
      <c r="J127" s="3371"/>
      <c r="K127" s="3373"/>
      <c r="L127" s="1767"/>
      <c r="M127" s="523"/>
      <c r="N127" s="1769"/>
      <c r="O127" s="4487"/>
      <c r="P127" s="2992"/>
      <c r="Q127" s="2992"/>
      <c r="R127" s="4492"/>
      <c r="S127" s="2992"/>
      <c r="T127" s="2992"/>
      <c r="U127" s="2992"/>
      <c r="V127" s="2992"/>
      <c r="W127" s="2992"/>
      <c r="X127" s="2992"/>
      <c r="Y127" s="1772"/>
      <c r="Z127" s="1769"/>
      <c r="AA127" s="1769"/>
      <c r="AB127" s="1769"/>
      <c r="AC127" s="523"/>
      <c r="AD127" s="523"/>
      <c r="AE127" s="523"/>
      <c r="AF127" s="523"/>
    </row>
    <row r="128" spans="1:32" ht="14.25" customHeight="1">
      <c r="A128" s="523"/>
      <c r="B128" s="3712"/>
      <c r="C128" s="2992"/>
      <c r="D128" s="3969"/>
      <c r="E128" s="4480" t="s">
        <v>1975</v>
      </c>
      <c r="F128" s="3363"/>
      <c r="G128" s="3363"/>
      <c r="H128" s="3363"/>
      <c r="I128" s="3363"/>
      <c r="J128" s="3363"/>
      <c r="K128" s="3364"/>
      <c r="L128" s="1767" t="s">
        <v>1977</v>
      </c>
      <c r="M128" s="523"/>
      <c r="N128" s="1769"/>
      <c r="O128" s="2992"/>
      <c r="P128" s="2992"/>
      <c r="Q128" s="2992"/>
      <c r="R128" s="4007"/>
      <c r="S128" s="2992"/>
      <c r="T128" s="2992"/>
      <c r="U128" s="2992"/>
      <c r="V128" s="2992"/>
      <c r="W128" s="2992"/>
      <c r="X128" s="2992"/>
      <c r="Y128" s="1772"/>
      <c r="Z128" s="1769"/>
      <c r="AA128" s="1769"/>
      <c r="AB128" s="1769"/>
      <c r="AC128" s="523"/>
      <c r="AD128" s="523"/>
      <c r="AE128" s="523"/>
      <c r="AF128" s="523"/>
    </row>
    <row r="129" spans="1:32" ht="14.25" customHeight="1">
      <c r="A129" s="523"/>
      <c r="B129" s="3712"/>
      <c r="C129" s="2992"/>
      <c r="D129" s="3969"/>
      <c r="E129" s="4474" t="s">
        <v>1976</v>
      </c>
      <c r="F129" s="3363"/>
      <c r="G129" s="3363"/>
      <c r="H129" s="3363"/>
      <c r="I129" s="3363"/>
      <c r="J129" s="3363"/>
      <c r="K129" s="3364"/>
      <c r="L129" s="1767"/>
      <c r="M129" s="523"/>
      <c r="N129" s="1769"/>
      <c r="O129" s="2992"/>
      <c r="P129" s="2992"/>
      <c r="Q129" s="2992"/>
      <c r="R129" s="4492"/>
      <c r="S129" s="2992"/>
      <c r="T129" s="2992"/>
      <c r="U129" s="2992"/>
      <c r="V129" s="2992"/>
      <c r="W129" s="2992"/>
      <c r="X129" s="2992"/>
      <c r="Y129" s="1772"/>
      <c r="Z129" s="1769"/>
      <c r="AA129" s="1769"/>
      <c r="AB129" s="1769"/>
      <c r="AC129" s="523"/>
      <c r="AD129" s="523"/>
      <c r="AE129" s="523"/>
      <c r="AF129" s="523"/>
    </row>
    <row r="130" spans="1:32" ht="14.25" customHeight="1">
      <c r="A130" s="523"/>
      <c r="B130" s="3712"/>
      <c r="C130" s="2992"/>
      <c r="D130" s="3969"/>
      <c r="E130" s="4480" t="s">
        <v>1978</v>
      </c>
      <c r="F130" s="3363"/>
      <c r="G130" s="3363"/>
      <c r="H130" s="3363"/>
      <c r="I130" s="3363"/>
      <c r="J130" s="3363"/>
      <c r="K130" s="3364"/>
      <c r="L130" s="1767" t="s">
        <v>1977</v>
      </c>
      <c r="M130" s="523"/>
      <c r="N130" s="1769"/>
      <c r="O130" s="2992"/>
      <c r="P130" s="2992"/>
      <c r="Q130" s="2992"/>
      <c r="R130" s="4007"/>
      <c r="S130" s="2992"/>
      <c r="T130" s="2992"/>
      <c r="U130" s="2992"/>
      <c r="V130" s="2992"/>
      <c r="W130" s="2992"/>
      <c r="X130" s="2992"/>
      <c r="Y130" s="1772"/>
      <c r="Z130" s="1769"/>
      <c r="AA130" s="1769"/>
      <c r="AB130" s="1769"/>
      <c r="AC130" s="523"/>
      <c r="AD130" s="523"/>
      <c r="AE130" s="523"/>
      <c r="AF130" s="523"/>
    </row>
    <row r="131" spans="1:32" ht="14.25" customHeight="1">
      <c r="A131" s="523"/>
      <c r="B131" s="3712"/>
      <c r="C131" s="2992"/>
      <c r="D131" s="3969"/>
      <c r="E131" s="4474" t="s">
        <v>1979</v>
      </c>
      <c r="F131" s="3363"/>
      <c r="G131" s="3363"/>
      <c r="H131" s="3363"/>
      <c r="I131" s="3363"/>
      <c r="J131" s="3363"/>
      <c r="K131" s="3364"/>
      <c r="L131" s="1767"/>
      <c r="M131" s="523"/>
      <c r="N131" s="1769"/>
      <c r="O131" s="2992"/>
      <c r="P131" s="2992"/>
      <c r="Q131" s="2992"/>
      <c r="R131" s="4007"/>
      <c r="S131" s="2992"/>
      <c r="T131" s="2992"/>
      <c r="U131" s="2992"/>
      <c r="V131" s="2992"/>
      <c r="W131" s="2992"/>
      <c r="X131" s="2992"/>
      <c r="Y131" s="1772"/>
      <c r="Z131" s="1769"/>
      <c r="AA131" s="1769"/>
      <c r="AB131" s="1769"/>
      <c r="AC131" s="523"/>
      <c r="AD131" s="523"/>
      <c r="AE131" s="523"/>
      <c r="AF131" s="523"/>
    </row>
    <row r="132" spans="1:32" ht="14.25" customHeight="1">
      <c r="A132" s="523"/>
      <c r="B132" s="4395"/>
      <c r="C132" s="3293"/>
      <c r="D132" s="4391"/>
      <c r="E132" s="4475" t="s">
        <v>1980</v>
      </c>
      <c r="F132" s="4476"/>
      <c r="G132" s="4476"/>
      <c r="H132" s="4476"/>
      <c r="I132" s="4476"/>
      <c r="J132" s="4476"/>
      <c r="K132" s="4466"/>
      <c r="L132" s="1768"/>
      <c r="M132" s="523"/>
      <c r="N132" s="1769"/>
      <c r="O132" s="2992"/>
      <c r="P132" s="2992"/>
      <c r="Q132" s="2992"/>
      <c r="R132" s="4007"/>
      <c r="S132" s="2992"/>
      <c r="T132" s="2992"/>
      <c r="U132" s="2992"/>
      <c r="V132" s="2992"/>
      <c r="W132" s="2992"/>
      <c r="X132" s="2992"/>
      <c r="Y132" s="8"/>
      <c r="Z132" s="1769"/>
      <c r="AA132" s="1769"/>
      <c r="AB132" s="1769"/>
      <c r="AC132" s="523"/>
      <c r="AD132" s="523"/>
      <c r="AE132" s="523"/>
      <c r="AF132" s="523"/>
    </row>
    <row r="133" spans="1:32" ht="31.5" customHeight="1">
      <c r="A133" s="523"/>
      <c r="B133" s="4472" t="s">
        <v>1981</v>
      </c>
      <c r="C133" s="3468"/>
      <c r="D133" s="4397"/>
      <c r="E133" s="4461" t="s">
        <v>1167</v>
      </c>
      <c r="F133" s="3468"/>
      <c r="G133" s="3468"/>
      <c r="H133" s="3468"/>
      <c r="I133" s="3468"/>
      <c r="J133" s="3468"/>
      <c r="K133" s="3468"/>
      <c r="L133" s="4397"/>
      <c r="M133" s="523"/>
      <c r="N133" s="1769"/>
      <c r="O133" s="4487"/>
      <c r="P133" s="2992"/>
      <c r="Q133" s="2992"/>
      <c r="R133" s="4007"/>
      <c r="S133" s="2992"/>
      <c r="T133" s="2992"/>
      <c r="U133" s="2992"/>
      <c r="V133" s="2992"/>
      <c r="W133" s="2992"/>
      <c r="X133" s="2992"/>
      <c r="Y133" s="2992"/>
      <c r="Z133" s="1769"/>
      <c r="AA133" s="1769"/>
      <c r="AB133" s="1769"/>
      <c r="AC133" s="523"/>
      <c r="AD133" s="523"/>
      <c r="AE133" s="523"/>
      <c r="AF133" s="523"/>
    </row>
    <row r="134" spans="1:32" ht="36" customHeight="1">
      <c r="A134" s="523"/>
      <c r="B134" s="4472" t="s">
        <v>1982</v>
      </c>
      <c r="C134" s="3468"/>
      <c r="D134" s="4397"/>
      <c r="E134" s="4461" t="s">
        <v>2002</v>
      </c>
      <c r="F134" s="3468"/>
      <c r="G134" s="3468"/>
      <c r="H134" s="3468"/>
      <c r="I134" s="3468"/>
      <c r="J134" s="3468"/>
      <c r="K134" s="3468"/>
      <c r="L134" s="4397"/>
      <c r="M134" s="523"/>
      <c r="N134" s="1769"/>
      <c r="O134" s="4487"/>
      <c r="P134" s="2992"/>
      <c r="Q134" s="2992"/>
      <c r="R134" s="4007"/>
      <c r="S134" s="2992"/>
      <c r="T134" s="2992"/>
      <c r="U134" s="2992"/>
      <c r="V134" s="2992"/>
      <c r="W134" s="2992"/>
      <c r="X134" s="2992"/>
      <c r="Y134" s="2992"/>
      <c r="Z134" s="1769"/>
      <c r="AA134" s="1769"/>
      <c r="AB134" s="1769"/>
      <c r="AC134" s="523"/>
      <c r="AD134" s="523"/>
      <c r="AE134" s="523"/>
      <c r="AF134" s="523"/>
    </row>
    <row r="135" spans="1:32" ht="18.75" customHeight="1">
      <c r="A135" s="523"/>
      <c r="B135" s="4451" t="s">
        <v>1984</v>
      </c>
      <c r="C135" s="2992"/>
      <c r="D135" s="3969"/>
      <c r="E135" s="4468" t="s">
        <v>1985</v>
      </c>
      <c r="F135" s="3373"/>
      <c r="G135" s="4462" t="s">
        <v>1986</v>
      </c>
      <c r="H135" s="3373"/>
      <c r="I135" s="4463" t="s">
        <v>1987</v>
      </c>
      <c r="J135" s="3373"/>
      <c r="K135" s="4464" t="s">
        <v>1988</v>
      </c>
      <c r="L135" s="3373"/>
      <c r="M135" s="523"/>
      <c r="N135" s="1769"/>
      <c r="O135" s="4487"/>
      <c r="P135" s="2992"/>
      <c r="Q135" s="2992"/>
      <c r="R135" s="4488"/>
      <c r="S135" s="2992"/>
      <c r="T135" s="4488"/>
      <c r="U135" s="2992"/>
      <c r="V135" s="4488"/>
      <c r="W135" s="2992"/>
      <c r="X135" s="4488"/>
      <c r="Y135" s="2992"/>
      <c r="Z135" s="1769"/>
      <c r="AA135" s="1769"/>
      <c r="AB135" s="1769"/>
      <c r="AC135" s="523"/>
      <c r="AD135" s="523"/>
      <c r="AE135" s="523"/>
      <c r="AF135" s="523"/>
    </row>
    <row r="136" spans="1:32" ht="14.25" customHeight="1">
      <c r="A136" s="523"/>
      <c r="B136" s="3712"/>
      <c r="C136" s="2992"/>
      <c r="D136" s="3969"/>
      <c r="E136" s="4481" t="s">
        <v>1989</v>
      </c>
      <c r="F136" s="3364"/>
      <c r="G136" s="4482" t="s">
        <v>1990</v>
      </c>
      <c r="H136" s="3364"/>
      <c r="I136" s="4482" t="s">
        <v>1990</v>
      </c>
      <c r="J136" s="3364"/>
      <c r="K136" s="4482" t="s">
        <v>2004</v>
      </c>
      <c r="L136" s="3364"/>
      <c r="M136" s="523"/>
      <c r="N136" s="1769"/>
      <c r="O136" s="2992"/>
      <c r="P136" s="2992"/>
      <c r="Q136" s="2992"/>
      <c r="R136" s="4483"/>
      <c r="S136" s="2992"/>
      <c r="T136" s="4486"/>
      <c r="U136" s="2992"/>
      <c r="V136" s="4486"/>
      <c r="W136" s="2992"/>
      <c r="X136" s="4486"/>
      <c r="Y136" s="2992"/>
      <c r="Z136" s="1769"/>
      <c r="AA136" s="1769"/>
      <c r="AB136" s="1769"/>
      <c r="AC136" s="523"/>
      <c r="AD136" s="523"/>
      <c r="AE136" s="523"/>
      <c r="AF136" s="523"/>
    </row>
    <row r="137" spans="1:32" ht="14.25" customHeight="1">
      <c r="A137" s="523"/>
      <c r="B137" s="3712"/>
      <c r="C137" s="2992"/>
      <c r="D137" s="3969"/>
      <c r="E137" s="4477" t="s">
        <v>1993</v>
      </c>
      <c r="F137" s="3364"/>
      <c r="G137" s="4478" t="s">
        <v>2012</v>
      </c>
      <c r="H137" s="3364"/>
      <c r="I137" s="4478" t="s">
        <v>2012</v>
      </c>
      <c r="J137" s="3364"/>
      <c r="K137" s="4478" t="s">
        <v>2013</v>
      </c>
      <c r="L137" s="3364"/>
      <c r="M137" s="523"/>
      <c r="N137" s="1769"/>
      <c r="O137" s="2992"/>
      <c r="P137" s="2992"/>
      <c r="Q137" s="2992"/>
      <c r="R137" s="4483"/>
      <c r="S137" s="2992"/>
      <c r="T137" s="4486"/>
      <c r="U137" s="2992"/>
      <c r="V137" s="4486"/>
      <c r="W137" s="2992"/>
      <c r="X137" s="4486"/>
      <c r="Y137" s="2992"/>
      <c r="Z137" s="1769"/>
      <c r="AA137" s="1769"/>
      <c r="AB137" s="1769"/>
      <c r="AC137" s="523"/>
      <c r="AD137" s="523"/>
      <c r="AE137" s="523"/>
      <c r="AF137" s="523"/>
    </row>
    <row r="138" spans="1:32" ht="14.25" customHeight="1">
      <c r="A138" s="523"/>
      <c r="B138" s="4395"/>
      <c r="C138" s="3293"/>
      <c r="D138" s="4391"/>
      <c r="E138" s="4465" t="s">
        <v>1994</v>
      </c>
      <c r="F138" s="4466"/>
      <c r="G138" s="4467" t="s">
        <v>2005</v>
      </c>
      <c r="H138" s="4466"/>
      <c r="I138" s="4467" t="s">
        <v>2005</v>
      </c>
      <c r="J138" s="4466"/>
      <c r="K138" s="4467" t="s">
        <v>1992</v>
      </c>
      <c r="L138" s="4466"/>
      <c r="M138" s="523"/>
      <c r="N138" s="1769"/>
      <c r="O138" s="2992"/>
      <c r="P138" s="2992"/>
      <c r="Q138" s="2992"/>
      <c r="R138" s="4483"/>
      <c r="S138" s="2992"/>
      <c r="T138" s="4486"/>
      <c r="U138" s="2992"/>
      <c r="V138" s="4486"/>
      <c r="W138" s="2992"/>
      <c r="X138" s="4486"/>
      <c r="Y138" s="2992"/>
      <c r="Z138" s="1769"/>
      <c r="AA138" s="1769"/>
      <c r="AB138" s="1769"/>
      <c r="AC138" s="523"/>
      <c r="AD138" s="523"/>
      <c r="AE138" s="523"/>
      <c r="AF138" s="523"/>
    </row>
    <row r="139" spans="1:32" ht="14.25" customHeight="1">
      <c r="A139" s="523"/>
      <c r="B139" s="4473" t="s">
        <v>2006</v>
      </c>
      <c r="C139" s="3673"/>
      <c r="D139" s="3673"/>
      <c r="E139" s="3673"/>
      <c r="F139" s="3673"/>
      <c r="G139" s="3673"/>
      <c r="H139" s="3673"/>
      <c r="I139" s="3673"/>
      <c r="J139" s="3673"/>
      <c r="K139" s="3673"/>
      <c r="L139" s="4453"/>
      <c r="M139" s="523"/>
      <c r="N139" s="1769"/>
      <c r="O139" s="4489"/>
      <c r="P139" s="2992"/>
      <c r="Q139" s="2992"/>
      <c r="R139" s="2992"/>
      <c r="S139" s="2992"/>
      <c r="T139" s="2992"/>
      <c r="U139" s="2992"/>
      <c r="V139" s="2992"/>
      <c r="W139" s="2992"/>
      <c r="X139" s="2992"/>
      <c r="Y139" s="2992"/>
      <c r="Z139" s="1769"/>
      <c r="AA139" s="1769"/>
      <c r="AB139" s="1769"/>
      <c r="AC139" s="523"/>
      <c r="AD139" s="523"/>
      <c r="AE139" s="523"/>
      <c r="AF139" s="523"/>
    </row>
    <row r="140" spans="1:32" ht="14.25" customHeight="1">
      <c r="A140" s="523"/>
      <c r="B140" s="3207"/>
      <c r="C140" s="2992"/>
      <c r="D140" s="2992"/>
      <c r="E140" s="2992"/>
      <c r="F140" s="2992"/>
      <c r="G140" s="2992"/>
      <c r="H140" s="2992"/>
      <c r="I140" s="2992"/>
      <c r="J140" s="2992"/>
      <c r="K140" s="2992"/>
      <c r="L140" s="3969"/>
      <c r="M140" s="523"/>
      <c r="N140" s="1769"/>
      <c r="O140" s="2992"/>
      <c r="P140" s="2992"/>
      <c r="Q140" s="2992"/>
      <c r="R140" s="2992"/>
      <c r="S140" s="2992"/>
      <c r="T140" s="2992"/>
      <c r="U140" s="2992"/>
      <c r="V140" s="2992"/>
      <c r="W140" s="2992"/>
      <c r="X140" s="2992"/>
      <c r="Y140" s="2992"/>
      <c r="Z140" s="1769"/>
      <c r="AA140" s="1769"/>
      <c r="AB140" s="1769"/>
      <c r="AC140" s="523"/>
      <c r="AD140" s="523"/>
      <c r="AE140" s="523"/>
      <c r="AF140" s="523"/>
    </row>
    <row r="141" spans="1:32" ht="14.25">
      <c r="A141" s="523"/>
      <c r="B141" s="3207"/>
      <c r="C141" s="2992"/>
      <c r="D141" s="2992"/>
      <c r="E141" s="2992"/>
      <c r="F141" s="2992"/>
      <c r="G141" s="2992"/>
      <c r="H141" s="2992"/>
      <c r="I141" s="2992"/>
      <c r="J141" s="2992"/>
      <c r="K141" s="2992"/>
      <c r="L141" s="3969"/>
      <c r="M141" s="523"/>
      <c r="N141" s="1769"/>
      <c r="O141" s="2992"/>
      <c r="P141" s="2992"/>
      <c r="Q141" s="2992"/>
      <c r="R141" s="2992"/>
      <c r="S141" s="2992"/>
      <c r="T141" s="2992"/>
      <c r="U141" s="2992"/>
      <c r="V141" s="2992"/>
      <c r="W141" s="2992"/>
      <c r="X141" s="2992"/>
      <c r="Y141" s="2992"/>
      <c r="Z141" s="1769"/>
      <c r="AA141" s="1769"/>
      <c r="AB141" s="1769"/>
      <c r="AC141" s="523"/>
      <c r="AD141" s="523"/>
      <c r="AE141" s="523"/>
      <c r="AF141" s="523"/>
    </row>
    <row r="142" spans="1:32" ht="26.25" customHeight="1">
      <c r="A142" s="523"/>
      <c r="B142" s="3293"/>
      <c r="C142" s="3293"/>
      <c r="D142" s="3293"/>
      <c r="E142" s="3293"/>
      <c r="F142" s="3293"/>
      <c r="G142" s="3293"/>
      <c r="H142" s="3293"/>
      <c r="I142" s="3293"/>
      <c r="J142" s="3293"/>
      <c r="K142" s="3293"/>
      <c r="L142" s="4391"/>
      <c r="M142" s="523"/>
      <c r="N142" s="1769"/>
      <c r="O142" s="2992"/>
      <c r="P142" s="2992"/>
      <c r="Q142" s="2992"/>
      <c r="R142" s="2992"/>
      <c r="S142" s="2992"/>
      <c r="T142" s="2992"/>
      <c r="U142" s="2992"/>
      <c r="V142" s="2992"/>
      <c r="W142" s="2992"/>
      <c r="X142" s="2992"/>
      <c r="Y142" s="2992"/>
      <c r="Z142" s="1769"/>
      <c r="AA142" s="1769"/>
      <c r="AB142" s="1769"/>
      <c r="AC142" s="523"/>
      <c r="AD142" s="523"/>
      <c r="AE142" s="523"/>
      <c r="AF142" s="523"/>
    </row>
    <row r="143" spans="1:32" ht="14.25" customHeight="1">
      <c r="A143" s="523"/>
      <c r="B143" s="829"/>
      <c r="C143" s="523"/>
      <c r="D143" s="523"/>
      <c r="E143" s="523"/>
      <c r="F143" s="523"/>
      <c r="G143" s="523"/>
      <c r="H143" s="523"/>
      <c r="I143" s="523"/>
      <c r="J143" s="523"/>
      <c r="K143" s="523"/>
      <c r="L143" s="523"/>
      <c r="M143" s="523"/>
      <c r="N143" s="523"/>
      <c r="O143" s="523"/>
      <c r="P143" s="523"/>
      <c r="Q143" s="523"/>
      <c r="R143" s="523"/>
      <c r="S143" s="523"/>
      <c r="T143" s="523"/>
      <c r="U143" s="523"/>
      <c r="V143" s="523"/>
      <c r="W143" s="523"/>
      <c r="X143" s="523"/>
      <c r="Y143" s="523"/>
      <c r="Z143" s="523"/>
      <c r="AA143" s="523"/>
      <c r="AB143" s="523"/>
      <c r="AC143" s="523"/>
      <c r="AD143" s="523"/>
      <c r="AE143" s="523"/>
      <c r="AF143" s="523"/>
    </row>
    <row r="144" spans="1:32" ht="14.25" customHeight="1">
      <c r="A144" s="523"/>
      <c r="B144" s="523"/>
      <c r="C144" s="523"/>
      <c r="D144" s="523"/>
      <c r="E144" s="523"/>
      <c r="F144" s="523"/>
      <c r="G144" s="523"/>
      <c r="H144" s="523"/>
      <c r="I144" s="523"/>
      <c r="J144" s="523"/>
      <c r="K144" s="523"/>
      <c r="L144" s="523"/>
      <c r="M144" s="523"/>
      <c r="N144" s="523"/>
      <c r="O144" s="523"/>
      <c r="P144" s="523"/>
      <c r="Q144" s="523"/>
      <c r="R144" s="523"/>
      <c r="S144" s="523"/>
      <c r="T144" s="523"/>
      <c r="U144" s="523"/>
      <c r="V144" s="523"/>
      <c r="W144" s="523"/>
      <c r="X144" s="523"/>
      <c r="Y144" s="523"/>
      <c r="Z144" s="523"/>
      <c r="AA144" s="523"/>
      <c r="AB144" s="523"/>
      <c r="AC144" s="523"/>
      <c r="AD144" s="523"/>
      <c r="AE144" s="523"/>
      <c r="AF144" s="523"/>
    </row>
    <row r="145" spans="1:32" ht="14.25" customHeight="1">
      <c r="A145" s="523"/>
      <c r="B145" s="523"/>
      <c r="C145" s="523"/>
      <c r="D145" s="523"/>
      <c r="E145" s="523"/>
      <c r="F145" s="523"/>
      <c r="G145" s="523"/>
      <c r="H145" s="523"/>
      <c r="I145" s="523"/>
      <c r="J145" s="523"/>
      <c r="K145" s="523"/>
      <c r="L145" s="523"/>
      <c r="M145" s="523"/>
      <c r="N145" s="523"/>
      <c r="O145" s="1777"/>
      <c r="P145" s="1777"/>
      <c r="Q145" s="1778"/>
      <c r="R145" s="1777"/>
      <c r="S145" s="1777"/>
      <c r="T145" s="523"/>
      <c r="U145" s="523"/>
      <c r="V145" s="523"/>
      <c r="W145" s="523"/>
      <c r="X145" s="523"/>
      <c r="Y145" s="523"/>
      <c r="Z145" s="523"/>
      <c r="AA145" s="523"/>
      <c r="AB145" s="523"/>
      <c r="AC145" s="523"/>
      <c r="AD145" s="523"/>
      <c r="AE145" s="523"/>
      <c r="AF145" s="523"/>
    </row>
    <row r="146" spans="1:32" ht="14.25" customHeight="1">
      <c r="A146" s="523"/>
      <c r="B146" s="523"/>
      <c r="C146" s="523"/>
      <c r="D146" s="523"/>
      <c r="E146" s="523"/>
      <c r="F146" s="523"/>
      <c r="G146" s="523"/>
      <c r="H146" s="523"/>
      <c r="I146" s="523"/>
      <c r="J146" s="523"/>
      <c r="K146" s="523"/>
      <c r="L146" s="523"/>
      <c r="M146" s="523"/>
      <c r="N146" s="523"/>
      <c r="O146" s="523"/>
      <c r="P146" s="523"/>
      <c r="Q146" s="523"/>
      <c r="R146" s="523"/>
      <c r="S146" s="523"/>
      <c r="T146" s="523"/>
      <c r="U146" s="523"/>
      <c r="V146" s="523"/>
      <c r="W146" s="523"/>
      <c r="X146" s="523"/>
      <c r="Y146" s="523"/>
      <c r="Z146" s="523"/>
      <c r="AA146" s="523"/>
      <c r="AB146" s="523"/>
      <c r="AC146" s="523"/>
      <c r="AD146" s="523"/>
      <c r="AE146" s="523"/>
      <c r="AF146" s="523"/>
    </row>
    <row r="147" spans="1:32" ht="19.5">
      <c r="A147" s="523"/>
      <c r="B147" s="1779" t="s">
        <v>2014</v>
      </c>
      <c r="C147" s="1780"/>
      <c r="D147" s="523"/>
      <c r="E147" s="523"/>
      <c r="F147" s="523"/>
      <c r="G147" s="523"/>
      <c r="H147" s="523"/>
      <c r="I147" s="523"/>
      <c r="J147" s="523"/>
      <c r="K147" s="523"/>
      <c r="L147" s="523"/>
      <c r="M147" s="523"/>
      <c r="N147" s="523"/>
      <c r="O147" s="523"/>
      <c r="P147" s="523"/>
      <c r="Q147" s="523"/>
      <c r="R147" s="523"/>
      <c r="S147" s="523"/>
      <c r="T147" s="523"/>
      <c r="U147" s="523"/>
      <c r="V147" s="523"/>
      <c r="W147" s="523"/>
      <c r="X147" s="523"/>
      <c r="Y147" s="523"/>
      <c r="Z147" s="523"/>
      <c r="AA147" s="523"/>
      <c r="AB147" s="523"/>
      <c r="AC147" s="523"/>
      <c r="AD147" s="523"/>
      <c r="AE147" s="523"/>
      <c r="AF147" s="523"/>
    </row>
    <row r="148" spans="1:32" ht="14.25" customHeight="1">
      <c r="A148" s="523"/>
      <c r="B148" s="523"/>
      <c r="C148" s="523"/>
      <c r="D148" s="523"/>
      <c r="E148" s="523"/>
      <c r="F148" s="523"/>
      <c r="G148" s="523"/>
      <c r="H148" s="523"/>
      <c r="I148" s="523"/>
      <c r="J148" s="523"/>
      <c r="K148" s="523"/>
      <c r="L148" s="523"/>
      <c r="M148" s="523"/>
      <c r="N148" s="4498"/>
      <c r="O148" s="2992"/>
      <c r="P148" s="2992"/>
      <c r="Q148" s="2992"/>
      <c r="R148" s="2992"/>
      <c r="S148" s="2992"/>
      <c r="T148" s="2992"/>
      <c r="U148" s="2992"/>
      <c r="V148" s="523"/>
      <c r="W148" s="523"/>
      <c r="X148" s="523"/>
      <c r="Y148" s="523"/>
      <c r="Z148" s="523"/>
      <c r="AA148" s="523"/>
      <c r="AB148" s="523"/>
      <c r="AC148" s="523"/>
      <c r="AD148" s="523"/>
      <c r="AE148" s="523"/>
      <c r="AF148" s="523"/>
    </row>
    <row r="149" spans="1:32" ht="21" customHeight="1">
      <c r="A149" s="523"/>
      <c r="B149" s="4455" t="s">
        <v>2015</v>
      </c>
      <c r="C149" s="3344"/>
      <c r="D149" s="3344"/>
      <c r="E149" s="3344"/>
      <c r="F149" s="3344"/>
      <c r="G149" s="3344"/>
      <c r="H149" s="3344"/>
      <c r="I149" s="3344"/>
      <c r="J149" s="3344"/>
      <c r="K149" s="3344"/>
      <c r="L149" s="3344"/>
      <c r="M149" s="523"/>
      <c r="N149" s="523"/>
      <c r="O149" s="4493"/>
      <c r="P149" s="2992"/>
      <c r="Q149" s="2992"/>
      <c r="R149" s="2992"/>
      <c r="S149" s="2992"/>
      <c r="T149" s="2992"/>
      <c r="U149" s="2992"/>
      <c r="V149" s="2992"/>
      <c r="W149" s="2992"/>
      <c r="X149" s="2992"/>
      <c r="Y149" s="2992"/>
      <c r="Z149" s="523"/>
      <c r="AA149" s="523"/>
      <c r="AB149" s="523"/>
      <c r="AC149" s="523"/>
      <c r="AD149" s="523"/>
      <c r="AE149" s="523"/>
      <c r="AF149" s="523"/>
    </row>
    <row r="150" spans="1:32" ht="54" customHeight="1">
      <c r="A150" s="523"/>
      <c r="B150" s="4456" t="s">
        <v>1961</v>
      </c>
      <c r="C150" s="3452"/>
      <c r="D150" s="4457"/>
      <c r="E150" s="4458" t="s">
        <v>2016</v>
      </c>
      <c r="F150" s="3452"/>
      <c r="G150" s="3452"/>
      <c r="H150" s="3452"/>
      <c r="I150" s="3452"/>
      <c r="J150" s="3452"/>
      <c r="K150" s="3452"/>
      <c r="L150" s="4457"/>
      <c r="M150" s="523"/>
      <c r="N150" s="523"/>
      <c r="O150" s="4487"/>
      <c r="P150" s="2992"/>
      <c r="Q150" s="2992"/>
      <c r="R150" s="4007"/>
      <c r="S150" s="2992"/>
      <c r="T150" s="2992"/>
      <c r="U150" s="2992"/>
      <c r="V150" s="2992"/>
      <c r="W150" s="2992"/>
      <c r="X150" s="2992"/>
      <c r="Y150" s="2992"/>
      <c r="Z150" s="523"/>
      <c r="AA150" s="523"/>
      <c r="AB150" s="523"/>
      <c r="AC150" s="523"/>
      <c r="AD150" s="523"/>
      <c r="AE150" s="523"/>
      <c r="AF150" s="523"/>
    </row>
    <row r="151" spans="1:32" ht="42" customHeight="1">
      <c r="A151" s="523"/>
      <c r="B151" s="4451" t="s">
        <v>1963</v>
      </c>
      <c r="C151" s="2992"/>
      <c r="D151" s="3969"/>
      <c r="E151" s="4459" t="s">
        <v>2017</v>
      </c>
      <c r="F151" s="2992"/>
      <c r="G151" s="2992"/>
      <c r="H151" s="2992"/>
      <c r="I151" s="2992"/>
      <c r="J151" s="2992"/>
      <c r="K151" s="2992"/>
      <c r="L151" s="3969"/>
      <c r="M151" s="523"/>
      <c r="N151" s="523"/>
      <c r="O151" s="4487"/>
      <c r="P151" s="2992"/>
      <c r="Q151" s="2992"/>
      <c r="R151" s="4007"/>
      <c r="S151" s="2992"/>
      <c r="T151" s="2992"/>
      <c r="U151" s="2992"/>
      <c r="V151" s="2992"/>
      <c r="W151" s="2992"/>
      <c r="X151" s="2992"/>
      <c r="Y151" s="2992"/>
      <c r="Z151" s="523"/>
      <c r="AA151" s="523"/>
      <c r="AB151" s="523"/>
      <c r="AC151" s="523"/>
      <c r="AD151" s="523"/>
      <c r="AE151" s="523"/>
      <c r="AF151" s="523"/>
    </row>
    <row r="152" spans="1:32" ht="59.25" customHeight="1">
      <c r="A152" s="523"/>
      <c r="B152" s="3712"/>
      <c r="C152" s="2992"/>
      <c r="D152" s="3969"/>
      <c r="E152" s="3712"/>
      <c r="F152" s="2992"/>
      <c r="G152" s="2992"/>
      <c r="H152" s="2992"/>
      <c r="I152" s="2992"/>
      <c r="J152" s="2992"/>
      <c r="K152" s="2992"/>
      <c r="L152" s="3969"/>
      <c r="M152" s="523"/>
      <c r="N152" s="523"/>
      <c r="O152" s="2992"/>
      <c r="P152" s="2992"/>
      <c r="Q152" s="2992"/>
      <c r="R152" s="2992"/>
      <c r="S152" s="2992"/>
      <c r="T152" s="2992"/>
      <c r="U152" s="2992"/>
      <c r="V152" s="2992"/>
      <c r="W152" s="2992"/>
      <c r="X152" s="2992"/>
      <c r="Y152" s="2992"/>
      <c r="Z152" s="523"/>
      <c r="AA152" s="523"/>
      <c r="AB152" s="523"/>
      <c r="AC152" s="523"/>
      <c r="AD152" s="523"/>
      <c r="AE152" s="523"/>
      <c r="AF152" s="523"/>
    </row>
    <row r="153" spans="1:32" ht="105" customHeight="1">
      <c r="A153" s="523"/>
      <c r="B153" s="3712"/>
      <c r="C153" s="2992"/>
      <c r="D153" s="3969"/>
      <c r="E153" s="3712"/>
      <c r="F153" s="2992"/>
      <c r="G153" s="2992"/>
      <c r="H153" s="2992"/>
      <c r="I153" s="2992"/>
      <c r="J153" s="2992"/>
      <c r="K153" s="2992"/>
      <c r="L153" s="3969"/>
      <c r="M153" s="523"/>
      <c r="N153" s="523"/>
      <c r="O153" s="2992"/>
      <c r="P153" s="2992"/>
      <c r="Q153" s="2992"/>
      <c r="R153" s="2992"/>
      <c r="S153" s="2992"/>
      <c r="T153" s="2992"/>
      <c r="U153" s="2992"/>
      <c r="V153" s="2992"/>
      <c r="W153" s="2992"/>
      <c r="X153" s="2992"/>
      <c r="Y153" s="2992"/>
      <c r="Z153" s="523"/>
      <c r="AA153" s="523"/>
      <c r="AB153" s="523"/>
      <c r="AC153" s="523"/>
      <c r="AD153" s="523"/>
      <c r="AE153" s="523"/>
      <c r="AF153" s="523"/>
    </row>
    <row r="154" spans="1:32" ht="69" customHeight="1">
      <c r="A154" s="523"/>
      <c r="B154" s="3712"/>
      <c r="C154" s="2992"/>
      <c r="D154" s="3969"/>
      <c r="E154" s="3712"/>
      <c r="F154" s="2992"/>
      <c r="G154" s="2992"/>
      <c r="H154" s="2992"/>
      <c r="I154" s="2992"/>
      <c r="J154" s="2992"/>
      <c r="K154" s="2992"/>
      <c r="L154" s="3969"/>
      <c r="M154" s="523"/>
      <c r="N154" s="523"/>
      <c r="O154" s="2992"/>
      <c r="P154" s="2992"/>
      <c r="Q154" s="2992"/>
      <c r="R154" s="2992"/>
      <c r="S154" s="2992"/>
      <c r="T154" s="2992"/>
      <c r="U154" s="2992"/>
      <c r="V154" s="2992"/>
      <c r="W154" s="2992"/>
      <c r="X154" s="2992"/>
      <c r="Y154" s="2992"/>
      <c r="Z154" s="523"/>
      <c r="AA154" s="523"/>
      <c r="AB154" s="523"/>
      <c r="AC154" s="523"/>
      <c r="AD154" s="523"/>
      <c r="AE154" s="523"/>
      <c r="AF154" s="523"/>
    </row>
    <row r="155" spans="1:32" ht="51.75" customHeight="1">
      <c r="A155" s="523"/>
      <c r="B155" s="3712"/>
      <c r="C155" s="2992"/>
      <c r="D155" s="3969"/>
      <c r="E155" s="3712"/>
      <c r="F155" s="2992"/>
      <c r="G155" s="2992"/>
      <c r="H155" s="2992"/>
      <c r="I155" s="2992"/>
      <c r="J155" s="2992"/>
      <c r="K155" s="2992"/>
      <c r="L155" s="3969"/>
      <c r="M155" s="523"/>
      <c r="N155" s="523"/>
      <c r="O155" s="2992"/>
      <c r="P155" s="2992"/>
      <c r="Q155" s="2992"/>
      <c r="R155" s="2992"/>
      <c r="S155" s="2992"/>
      <c r="T155" s="2992"/>
      <c r="U155" s="2992"/>
      <c r="V155" s="2992"/>
      <c r="W155" s="2992"/>
      <c r="X155" s="2992"/>
      <c r="Y155" s="2992"/>
      <c r="Z155" s="523"/>
      <c r="AA155" s="523"/>
      <c r="AB155" s="523"/>
      <c r="AC155" s="523"/>
      <c r="AD155" s="523"/>
      <c r="AE155" s="523"/>
      <c r="AF155" s="523"/>
    </row>
    <row r="156" spans="1:32" ht="66" customHeight="1">
      <c r="A156" s="523"/>
      <c r="B156" s="3712"/>
      <c r="C156" s="2992"/>
      <c r="D156" s="3969"/>
      <c r="E156" s="3712"/>
      <c r="F156" s="2992"/>
      <c r="G156" s="2992"/>
      <c r="H156" s="2992"/>
      <c r="I156" s="2992"/>
      <c r="J156" s="2992"/>
      <c r="K156" s="2992"/>
      <c r="L156" s="3969"/>
      <c r="M156" s="523"/>
      <c r="N156" s="523"/>
      <c r="O156" s="2992"/>
      <c r="P156" s="2992"/>
      <c r="Q156" s="2992"/>
      <c r="R156" s="2992"/>
      <c r="S156" s="2992"/>
      <c r="T156" s="2992"/>
      <c r="U156" s="2992"/>
      <c r="V156" s="2992"/>
      <c r="W156" s="2992"/>
      <c r="X156" s="2992"/>
      <c r="Y156" s="2992"/>
      <c r="Z156" s="523"/>
      <c r="AA156" s="523"/>
      <c r="AB156" s="523"/>
      <c r="AC156" s="523"/>
      <c r="AD156" s="523"/>
      <c r="AE156" s="523"/>
      <c r="AF156" s="523"/>
    </row>
    <row r="157" spans="1:32" ht="79.5" customHeight="1">
      <c r="A157" s="523"/>
      <c r="B157" s="3712"/>
      <c r="C157" s="2992"/>
      <c r="D157" s="3969"/>
      <c r="E157" s="3712"/>
      <c r="F157" s="2992"/>
      <c r="G157" s="2992"/>
      <c r="H157" s="2992"/>
      <c r="I157" s="2992"/>
      <c r="J157" s="2992"/>
      <c r="K157" s="2992"/>
      <c r="L157" s="3969"/>
      <c r="M157" s="523"/>
      <c r="N157" s="523"/>
      <c r="O157" s="2992"/>
      <c r="P157" s="2992"/>
      <c r="Q157" s="2992"/>
      <c r="R157" s="2992"/>
      <c r="S157" s="2992"/>
      <c r="T157" s="2992"/>
      <c r="U157" s="2992"/>
      <c r="V157" s="2992"/>
      <c r="W157" s="2992"/>
      <c r="X157" s="2992"/>
      <c r="Y157" s="2992"/>
      <c r="Z157" s="523"/>
      <c r="AA157" s="523"/>
      <c r="AB157" s="523"/>
      <c r="AC157" s="523"/>
      <c r="AD157" s="523"/>
      <c r="AE157" s="523"/>
      <c r="AF157" s="523"/>
    </row>
    <row r="158" spans="1:32" ht="14.25" customHeight="1">
      <c r="A158" s="523"/>
      <c r="B158" s="4395"/>
      <c r="C158" s="3293"/>
      <c r="D158" s="4391"/>
      <c r="E158" s="4395"/>
      <c r="F158" s="3293"/>
      <c r="G158" s="3293"/>
      <c r="H158" s="3293"/>
      <c r="I158" s="3293"/>
      <c r="J158" s="3293"/>
      <c r="K158" s="3293"/>
      <c r="L158" s="4391"/>
      <c r="M158" s="523"/>
      <c r="N158" s="523"/>
      <c r="O158" s="2992"/>
      <c r="P158" s="2992"/>
      <c r="Q158" s="2992"/>
      <c r="R158" s="2992"/>
      <c r="S158" s="2992"/>
      <c r="T158" s="2992"/>
      <c r="U158" s="2992"/>
      <c r="V158" s="2992"/>
      <c r="W158" s="2992"/>
      <c r="X158" s="2992"/>
      <c r="Y158" s="2992"/>
      <c r="Z158" s="523"/>
      <c r="AA158" s="523"/>
      <c r="AB158" s="523"/>
      <c r="AC158" s="523"/>
      <c r="AD158" s="523"/>
      <c r="AE158" s="523"/>
      <c r="AF158" s="523"/>
    </row>
    <row r="159" spans="1:32" ht="14.25" customHeight="1">
      <c r="A159" s="523"/>
      <c r="B159" s="4452" t="s">
        <v>1965</v>
      </c>
      <c r="C159" s="3673"/>
      <c r="D159" s="4453"/>
      <c r="E159" s="4460" t="s">
        <v>2018</v>
      </c>
      <c r="F159" s="3673"/>
      <c r="G159" s="3673"/>
      <c r="H159" s="3673"/>
      <c r="I159" s="3673"/>
      <c r="J159" s="3673"/>
      <c r="K159" s="3673"/>
      <c r="L159" s="4453"/>
      <c r="M159" s="523"/>
      <c r="N159" s="523"/>
      <c r="O159" s="4487"/>
      <c r="P159" s="2992"/>
      <c r="Q159" s="2992"/>
      <c r="R159" s="4007"/>
      <c r="S159" s="2992"/>
      <c r="T159" s="2992"/>
      <c r="U159" s="2992"/>
      <c r="V159" s="2992"/>
      <c r="W159" s="2992"/>
      <c r="X159" s="2992"/>
      <c r="Y159" s="2992"/>
      <c r="Z159" s="523"/>
      <c r="AA159" s="523"/>
      <c r="AB159" s="523"/>
      <c r="AC159" s="523"/>
      <c r="AD159" s="523"/>
      <c r="AE159" s="523"/>
      <c r="AF159" s="523"/>
    </row>
    <row r="160" spans="1:32" ht="37.5" customHeight="1">
      <c r="A160" s="523"/>
      <c r="B160" s="4395"/>
      <c r="C160" s="3293"/>
      <c r="D160" s="4391"/>
      <c r="E160" s="4395"/>
      <c r="F160" s="3293"/>
      <c r="G160" s="3293"/>
      <c r="H160" s="3293"/>
      <c r="I160" s="3293"/>
      <c r="J160" s="3293"/>
      <c r="K160" s="3293"/>
      <c r="L160" s="4391"/>
      <c r="M160" s="523"/>
      <c r="N160" s="523"/>
      <c r="O160" s="2992"/>
      <c r="P160" s="2992"/>
      <c r="Q160" s="2992"/>
      <c r="R160" s="2992"/>
      <c r="S160" s="2992"/>
      <c r="T160" s="2992"/>
      <c r="U160" s="2992"/>
      <c r="V160" s="2992"/>
      <c r="W160" s="2992"/>
      <c r="X160" s="2992"/>
      <c r="Y160" s="2992"/>
      <c r="Z160" s="523"/>
      <c r="AA160" s="523"/>
      <c r="AB160" s="523"/>
      <c r="AC160" s="523"/>
      <c r="AD160" s="523"/>
      <c r="AE160" s="523"/>
      <c r="AF160" s="523"/>
    </row>
    <row r="161" spans="1:32" ht="14.25" customHeight="1">
      <c r="A161" s="523"/>
      <c r="B161" s="4452" t="s">
        <v>1967</v>
      </c>
      <c r="C161" s="3673"/>
      <c r="D161" s="4453"/>
      <c r="E161" s="4460" t="s">
        <v>2019</v>
      </c>
      <c r="F161" s="3673"/>
      <c r="G161" s="3673"/>
      <c r="H161" s="3673"/>
      <c r="I161" s="3673"/>
      <c r="J161" s="3673"/>
      <c r="K161" s="3673"/>
      <c r="L161" s="4453"/>
      <c r="M161" s="523"/>
      <c r="N161" s="523"/>
      <c r="O161" s="4487"/>
      <c r="P161" s="2992"/>
      <c r="Q161" s="2992"/>
      <c r="R161" s="4007"/>
      <c r="S161" s="2992"/>
      <c r="T161" s="2992"/>
      <c r="U161" s="2992"/>
      <c r="V161" s="2992"/>
      <c r="W161" s="2992"/>
      <c r="X161" s="2992"/>
      <c r="Y161" s="2992"/>
      <c r="Z161" s="523"/>
      <c r="AA161" s="523"/>
      <c r="AB161" s="523"/>
      <c r="AC161" s="523"/>
      <c r="AD161" s="523"/>
      <c r="AE161" s="523"/>
      <c r="AF161" s="523"/>
    </row>
    <row r="162" spans="1:32" ht="14.25" customHeight="1">
      <c r="A162" s="523"/>
      <c r="B162" s="3712"/>
      <c r="C162" s="2992"/>
      <c r="D162" s="3969"/>
      <c r="E162" s="3712"/>
      <c r="F162" s="2992"/>
      <c r="G162" s="2992"/>
      <c r="H162" s="2992"/>
      <c r="I162" s="2992"/>
      <c r="J162" s="2992"/>
      <c r="K162" s="2992"/>
      <c r="L162" s="3969"/>
      <c r="M162" s="523"/>
      <c r="N162" s="523"/>
      <c r="O162" s="2992"/>
      <c r="P162" s="2992"/>
      <c r="Q162" s="2992"/>
      <c r="R162" s="2992"/>
      <c r="S162" s="2992"/>
      <c r="T162" s="2992"/>
      <c r="U162" s="2992"/>
      <c r="V162" s="2992"/>
      <c r="W162" s="2992"/>
      <c r="X162" s="2992"/>
      <c r="Y162" s="2992"/>
      <c r="Z162" s="523"/>
      <c r="AA162" s="523"/>
      <c r="AB162" s="523"/>
      <c r="AC162" s="523"/>
      <c r="AD162" s="523"/>
      <c r="AE162" s="523"/>
      <c r="AF162" s="523"/>
    </row>
    <row r="163" spans="1:32" ht="14.25" customHeight="1">
      <c r="A163" s="523"/>
      <c r="B163" s="3712"/>
      <c r="C163" s="2992"/>
      <c r="D163" s="3969"/>
      <c r="E163" s="3712"/>
      <c r="F163" s="2992"/>
      <c r="G163" s="2992"/>
      <c r="H163" s="2992"/>
      <c r="I163" s="2992"/>
      <c r="J163" s="2992"/>
      <c r="K163" s="2992"/>
      <c r="L163" s="3969"/>
      <c r="M163" s="523"/>
      <c r="N163" s="523"/>
      <c r="O163" s="2992"/>
      <c r="P163" s="2992"/>
      <c r="Q163" s="2992"/>
      <c r="R163" s="2992"/>
      <c r="S163" s="2992"/>
      <c r="T163" s="2992"/>
      <c r="U163" s="2992"/>
      <c r="V163" s="2992"/>
      <c r="W163" s="2992"/>
      <c r="X163" s="2992"/>
      <c r="Y163" s="2992"/>
      <c r="Z163" s="523"/>
      <c r="AA163" s="523"/>
      <c r="AB163" s="523"/>
      <c r="AC163" s="523"/>
      <c r="AD163" s="523"/>
      <c r="AE163" s="523"/>
      <c r="AF163" s="523"/>
    </row>
    <row r="164" spans="1:32" ht="36.75" customHeight="1">
      <c r="A164" s="523"/>
      <c r="B164" s="3712"/>
      <c r="C164" s="2992"/>
      <c r="D164" s="3969"/>
      <c r="E164" s="3712"/>
      <c r="F164" s="2992"/>
      <c r="G164" s="2992"/>
      <c r="H164" s="2992"/>
      <c r="I164" s="2992"/>
      <c r="J164" s="2992"/>
      <c r="K164" s="2992"/>
      <c r="L164" s="3969"/>
      <c r="M164" s="523"/>
      <c r="N164" s="523"/>
      <c r="O164" s="2992"/>
      <c r="P164" s="2992"/>
      <c r="Q164" s="2992"/>
      <c r="R164" s="2992"/>
      <c r="S164" s="2992"/>
      <c r="T164" s="2992"/>
      <c r="U164" s="2992"/>
      <c r="V164" s="2992"/>
      <c r="W164" s="2992"/>
      <c r="X164" s="2992"/>
      <c r="Y164" s="2992"/>
      <c r="Z164" s="523"/>
      <c r="AA164" s="523"/>
      <c r="AB164" s="523"/>
      <c r="AC164" s="523"/>
      <c r="AD164" s="523"/>
      <c r="AE164" s="523"/>
      <c r="AF164" s="523"/>
    </row>
    <row r="165" spans="1:32" ht="14.25" customHeight="1">
      <c r="A165" s="523"/>
      <c r="B165" s="3712"/>
      <c r="C165" s="2992"/>
      <c r="D165" s="3969"/>
      <c r="E165" s="3712"/>
      <c r="F165" s="2992"/>
      <c r="G165" s="2992"/>
      <c r="H165" s="2992"/>
      <c r="I165" s="2992"/>
      <c r="J165" s="2992"/>
      <c r="K165" s="2992"/>
      <c r="L165" s="3969"/>
      <c r="M165" s="523"/>
      <c r="N165" s="523"/>
      <c r="O165" s="2992"/>
      <c r="P165" s="2992"/>
      <c r="Q165" s="2992"/>
      <c r="R165" s="2992"/>
      <c r="S165" s="2992"/>
      <c r="T165" s="2992"/>
      <c r="U165" s="2992"/>
      <c r="V165" s="2992"/>
      <c r="W165" s="2992"/>
      <c r="X165" s="2992"/>
      <c r="Y165" s="2992"/>
      <c r="Z165" s="523"/>
      <c r="AA165" s="523"/>
      <c r="AB165" s="523"/>
      <c r="AC165" s="523"/>
      <c r="AD165" s="523"/>
      <c r="AE165" s="523"/>
      <c r="AF165" s="523"/>
    </row>
    <row r="166" spans="1:32" ht="34.5" customHeight="1">
      <c r="A166" s="523"/>
      <c r="B166" s="3712"/>
      <c r="C166" s="2992"/>
      <c r="D166" s="3969"/>
      <c r="E166" s="3712"/>
      <c r="F166" s="2992"/>
      <c r="G166" s="2992"/>
      <c r="H166" s="2992"/>
      <c r="I166" s="2992"/>
      <c r="J166" s="2992"/>
      <c r="K166" s="2992"/>
      <c r="L166" s="3969"/>
      <c r="M166" s="523"/>
      <c r="N166" s="523"/>
      <c r="O166" s="2992"/>
      <c r="P166" s="2992"/>
      <c r="Q166" s="2992"/>
      <c r="R166" s="2992"/>
      <c r="S166" s="2992"/>
      <c r="T166" s="2992"/>
      <c r="U166" s="2992"/>
      <c r="V166" s="2992"/>
      <c r="W166" s="2992"/>
      <c r="X166" s="2992"/>
      <c r="Y166" s="2992"/>
      <c r="Z166" s="523"/>
      <c r="AA166" s="523"/>
      <c r="AB166" s="523"/>
      <c r="AC166" s="523"/>
      <c r="AD166" s="523"/>
      <c r="AE166" s="523"/>
      <c r="AF166" s="523"/>
    </row>
    <row r="167" spans="1:32" ht="14.25" customHeight="1">
      <c r="A167" s="523"/>
      <c r="B167" s="3712"/>
      <c r="C167" s="2992"/>
      <c r="D167" s="3969"/>
      <c r="E167" s="3712"/>
      <c r="F167" s="2992"/>
      <c r="G167" s="2992"/>
      <c r="H167" s="2992"/>
      <c r="I167" s="2992"/>
      <c r="J167" s="2992"/>
      <c r="K167" s="2992"/>
      <c r="L167" s="3969"/>
      <c r="M167" s="523"/>
      <c r="N167" s="523"/>
      <c r="O167" s="2992"/>
      <c r="P167" s="2992"/>
      <c r="Q167" s="2992"/>
      <c r="R167" s="2992"/>
      <c r="S167" s="2992"/>
      <c r="T167" s="2992"/>
      <c r="U167" s="2992"/>
      <c r="V167" s="2992"/>
      <c r="W167" s="2992"/>
      <c r="X167" s="2992"/>
      <c r="Y167" s="2992"/>
      <c r="Z167" s="523"/>
      <c r="AA167" s="523"/>
      <c r="AB167" s="523"/>
      <c r="AC167" s="523"/>
      <c r="AD167" s="523"/>
      <c r="AE167" s="523"/>
      <c r="AF167" s="523"/>
    </row>
    <row r="168" spans="1:32" ht="31.5" customHeight="1">
      <c r="A168" s="523"/>
      <c r="B168" s="3712"/>
      <c r="C168" s="2992"/>
      <c r="D168" s="3969"/>
      <c r="E168" s="3712"/>
      <c r="F168" s="2992"/>
      <c r="G168" s="2992"/>
      <c r="H168" s="2992"/>
      <c r="I168" s="2992"/>
      <c r="J168" s="2992"/>
      <c r="K168" s="2992"/>
      <c r="L168" s="3969"/>
      <c r="M168" s="523"/>
      <c r="N168" s="523"/>
      <c r="O168" s="2992"/>
      <c r="P168" s="2992"/>
      <c r="Q168" s="2992"/>
      <c r="R168" s="2992"/>
      <c r="S168" s="2992"/>
      <c r="T168" s="2992"/>
      <c r="U168" s="2992"/>
      <c r="V168" s="2992"/>
      <c r="W168" s="2992"/>
      <c r="X168" s="2992"/>
      <c r="Y168" s="2992"/>
      <c r="Z168" s="523"/>
      <c r="AA168" s="523"/>
      <c r="AB168" s="523"/>
      <c r="AC168" s="523"/>
      <c r="AD168" s="523"/>
      <c r="AE168" s="523"/>
      <c r="AF168" s="523"/>
    </row>
    <row r="169" spans="1:32" ht="66.75" customHeight="1">
      <c r="A169" s="523"/>
      <c r="B169" s="3712"/>
      <c r="C169" s="2992"/>
      <c r="D169" s="3969"/>
      <c r="E169" s="3712"/>
      <c r="F169" s="2992"/>
      <c r="G169" s="2992"/>
      <c r="H169" s="2992"/>
      <c r="I169" s="2992"/>
      <c r="J169" s="2992"/>
      <c r="K169" s="2992"/>
      <c r="L169" s="3969"/>
      <c r="M169" s="523"/>
      <c r="N169" s="523"/>
      <c r="O169" s="2992"/>
      <c r="P169" s="2992"/>
      <c r="Q169" s="2992"/>
      <c r="R169" s="2992"/>
      <c r="S169" s="2992"/>
      <c r="T169" s="2992"/>
      <c r="U169" s="2992"/>
      <c r="V169" s="2992"/>
      <c r="W169" s="2992"/>
      <c r="X169" s="2992"/>
      <c r="Y169" s="2992"/>
      <c r="Z169" s="523"/>
      <c r="AA169" s="523"/>
      <c r="AB169" s="523"/>
      <c r="AC169" s="523"/>
      <c r="AD169" s="523"/>
      <c r="AE169" s="523"/>
      <c r="AF169" s="523"/>
    </row>
    <row r="170" spans="1:32" ht="60.75" customHeight="1">
      <c r="A170" s="523"/>
      <c r="B170" s="3712"/>
      <c r="C170" s="2992"/>
      <c r="D170" s="3969"/>
      <c r="E170" s="3712"/>
      <c r="F170" s="2992"/>
      <c r="G170" s="2992"/>
      <c r="H170" s="2992"/>
      <c r="I170" s="2992"/>
      <c r="J170" s="2992"/>
      <c r="K170" s="2992"/>
      <c r="L170" s="3969"/>
      <c r="M170" s="523"/>
      <c r="N170" s="523"/>
      <c r="O170" s="2992"/>
      <c r="P170" s="2992"/>
      <c r="Q170" s="2992"/>
      <c r="R170" s="2992"/>
      <c r="S170" s="2992"/>
      <c r="T170" s="2992"/>
      <c r="U170" s="2992"/>
      <c r="V170" s="2992"/>
      <c r="W170" s="2992"/>
      <c r="X170" s="2992"/>
      <c r="Y170" s="2992"/>
      <c r="Z170" s="523"/>
      <c r="AA170" s="523"/>
      <c r="AB170" s="523"/>
      <c r="AC170" s="523"/>
      <c r="AD170" s="523"/>
      <c r="AE170" s="523"/>
      <c r="AF170" s="523"/>
    </row>
    <row r="171" spans="1:32" ht="114.75" customHeight="1">
      <c r="A171" s="523"/>
      <c r="B171" s="3712"/>
      <c r="C171" s="2992"/>
      <c r="D171" s="3969"/>
      <c r="E171" s="3712"/>
      <c r="F171" s="2992"/>
      <c r="G171" s="2992"/>
      <c r="H171" s="2992"/>
      <c r="I171" s="2992"/>
      <c r="J171" s="2992"/>
      <c r="K171" s="2992"/>
      <c r="L171" s="3969"/>
      <c r="M171" s="523"/>
      <c r="N171" s="523"/>
      <c r="O171" s="2992"/>
      <c r="P171" s="2992"/>
      <c r="Q171" s="2992"/>
      <c r="R171" s="2992"/>
      <c r="S171" s="2992"/>
      <c r="T171" s="2992"/>
      <c r="U171" s="2992"/>
      <c r="V171" s="2992"/>
      <c r="W171" s="2992"/>
      <c r="X171" s="2992"/>
      <c r="Y171" s="2992"/>
      <c r="Z171" s="523"/>
      <c r="AA171" s="523"/>
      <c r="AB171" s="523"/>
      <c r="AC171" s="523"/>
      <c r="AD171" s="523"/>
      <c r="AE171" s="523"/>
      <c r="AF171" s="523"/>
    </row>
    <row r="172" spans="1:32" ht="37.5" customHeight="1">
      <c r="A172" s="523"/>
      <c r="B172" s="4395"/>
      <c r="C172" s="3293"/>
      <c r="D172" s="4391"/>
      <c r="E172" s="4395"/>
      <c r="F172" s="3293"/>
      <c r="G172" s="3293"/>
      <c r="H172" s="3293"/>
      <c r="I172" s="3293"/>
      <c r="J172" s="3293"/>
      <c r="K172" s="3293"/>
      <c r="L172" s="4391"/>
      <c r="M172" s="523"/>
      <c r="N172" s="523"/>
      <c r="O172" s="2992"/>
      <c r="P172" s="2992"/>
      <c r="Q172" s="2992"/>
      <c r="R172" s="2992"/>
      <c r="S172" s="2992"/>
      <c r="T172" s="2992"/>
      <c r="U172" s="2992"/>
      <c r="V172" s="2992"/>
      <c r="W172" s="2992"/>
      <c r="X172" s="2992"/>
      <c r="Y172" s="2992"/>
      <c r="Z172" s="523"/>
      <c r="AA172" s="523"/>
      <c r="AB172" s="523"/>
      <c r="AC172" s="523"/>
      <c r="AD172" s="523"/>
      <c r="AE172" s="523"/>
      <c r="AF172" s="523"/>
    </row>
    <row r="173" spans="1:32" ht="14.25" customHeight="1">
      <c r="A173" s="523"/>
      <c r="B173" s="4454" t="s">
        <v>1969</v>
      </c>
      <c r="C173" s="3293"/>
      <c r="D173" s="4391"/>
      <c r="E173" s="4469" t="s">
        <v>2020</v>
      </c>
      <c r="F173" s="3293"/>
      <c r="G173" s="3293"/>
      <c r="H173" s="3293"/>
      <c r="I173" s="3293"/>
      <c r="J173" s="3293"/>
      <c r="K173" s="3293"/>
      <c r="L173" s="4391"/>
      <c r="M173" s="523"/>
      <c r="N173" s="523"/>
      <c r="O173" s="4487"/>
      <c r="P173" s="2992"/>
      <c r="Q173" s="2992"/>
      <c r="R173" s="4007"/>
      <c r="S173" s="2992"/>
      <c r="T173" s="2992"/>
      <c r="U173" s="2992"/>
      <c r="V173" s="2992"/>
      <c r="W173" s="2992"/>
      <c r="X173" s="2992"/>
      <c r="Y173" s="2992"/>
      <c r="Z173" s="523"/>
      <c r="AA173" s="523"/>
      <c r="AB173" s="523"/>
      <c r="AC173" s="523"/>
      <c r="AD173" s="523"/>
      <c r="AE173" s="523"/>
      <c r="AF173" s="523"/>
    </row>
    <row r="174" spans="1:32" ht="14.25" customHeight="1">
      <c r="A174" s="523"/>
      <c r="B174" s="4454" t="s">
        <v>1971</v>
      </c>
      <c r="C174" s="3293"/>
      <c r="D174" s="4391"/>
      <c r="E174" s="4469" t="s">
        <v>2021</v>
      </c>
      <c r="F174" s="3293"/>
      <c r="G174" s="3293"/>
      <c r="H174" s="3293"/>
      <c r="I174" s="3293"/>
      <c r="J174" s="3293"/>
      <c r="K174" s="3293"/>
      <c r="L174" s="4391"/>
      <c r="M174" s="523"/>
      <c r="N174" s="523"/>
      <c r="O174" s="4487"/>
      <c r="P174" s="2992"/>
      <c r="Q174" s="2992"/>
      <c r="R174" s="4491"/>
      <c r="S174" s="2992"/>
      <c r="T174" s="2992"/>
      <c r="U174" s="2992"/>
      <c r="V174" s="2992"/>
      <c r="W174" s="2992"/>
      <c r="X174" s="2992"/>
      <c r="Y174" s="2992"/>
      <c r="Z174" s="523"/>
      <c r="AA174" s="523"/>
      <c r="AB174" s="523"/>
      <c r="AC174" s="523"/>
      <c r="AD174" s="523"/>
      <c r="AE174" s="523"/>
      <c r="AF174" s="523"/>
    </row>
    <row r="175" spans="1:32" ht="14.25" customHeight="1">
      <c r="A175" s="523"/>
      <c r="B175" s="4452" t="s">
        <v>1973</v>
      </c>
      <c r="C175" s="3673"/>
      <c r="D175" s="4453"/>
      <c r="E175" s="4470" t="s">
        <v>1974</v>
      </c>
      <c r="F175" s="3371"/>
      <c r="G175" s="3371"/>
      <c r="H175" s="3371"/>
      <c r="I175" s="3371"/>
      <c r="J175" s="3371"/>
      <c r="K175" s="3373"/>
      <c r="L175" s="1767" t="s">
        <v>1977</v>
      </c>
      <c r="M175" s="523"/>
      <c r="N175" s="523"/>
      <c r="O175" s="1764"/>
      <c r="P175" s="1773"/>
      <c r="Q175" s="1773"/>
      <c r="R175" s="4492"/>
      <c r="S175" s="2992"/>
      <c r="T175" s="2992"/>
      <c r="U175" s="2992"/>
      <c r="V175" s="2992"/>
      <c r="W175" s="2992"/>
      <c r="X175" s="2992"/>
      <c r="Y175" s="1772"/>
      <c r="Z175" s="523"/>
      <c r="AA175" s="523"/>
      <c r="AB175" s="523"/>
      <c r="AC175" s="523"/>
      <c r="AD175" s="523"/>
      <c r="AE175" s="523"/>
      <c r="AF175" s="523"/>
    </row>
    <row r="176" spans="1:32" ht="14.25" customHeight="1">
      <c r="A176" s="523"/>
      <c r="B176" s="3712"/>
      <c r="C176" s="2992"/>
      <c r="D176" s="3969"/>
      <c r="E176" s="4474" t="s">
        <v>1975</v>
      </c>
      <c r="F176" s="3363"/>
      <c r="G176" s="3363"/>
      <c r="H176" s="3363"/>
      <c r="I176" s="3363"/>
      <c r="J176" s="3363"/>
      <c r="K176" s="3364"/>
      <c r="L176" s="1767"/>
      <c r="M176" s="523"/>
      <c r="N176" s="523"/>
      <c r="O176" s="1773"/>
      <c r="P176" s="1773"/>
      <c r="Q176" s="1773"/>
      <c r="R176" s="4007"/>
      <c r="S176" s="2992"/>
      <c r="T176" s="2992"/>
      <c r="U176" s="2992"/>
      <c r="V176" s="2992"/>
      <c r="W176" s="2992"/>
      <c r="X176" s="2992"/>
      <c r="Y176" s="1772"/>
      <c r="Z176" s="523"/>
      <c r="AA176" s="523"/>
      <c r="AB176" s="523"/>
      <c r="AC176" s="523"/>
      <c r="AD176" s="523"/>
      <c r="AE176" s="523"/>
      <c r="AF176" s="523"/>
    </row>
    <row r="177" spans="1:32" ht="14.25" customHeight="1">
      <c r="A177" s="523"/>
      <c r="B177" s="3712"/>
      <c r="C177" s="2992"/>
      <c r="D177" s="3969"/>
      <c r="E177" s="4480" t="s">
        <v>1976</v>
      </c>
      <c r="F177" s="3363"/>
      <c r="G177" s="3363"/>
      <c r="H177" s="3363"/>
      <c r="I177" s="3363"/>
      <c r="J177" s="3363"/>
      <c r="K177" s="3364"/>
      <c r="L177" s="1767" t="s">
        <v>1977</v>
      </c>
      <c r="M177" s="523"/>
      <c r="N177" s="523"/>
      <c r="O177" s="1773"/>
      <c r="P177" s="1773"/>
      <c r="Q177" s="1773"/>
      <c r="R177" s="4492"/>
      <c r="S177" s="2992"/>
      <c r="T177" s="2992"/>
      <c r="U177" s="2992"/>
      <c r="V177" s="2992"/>
      <c r="W177" s="2992"/>
      <c r="X177" s="2992"/>
      <c r="Y177" s="1772"/>
      <c r="Z177" s="523"/>
      <c r="AA177" s="523"/>
      <c r="AB177" s="523"/>
      <c r="AC177" s="523"/>
      <c r="AD177" s="523"/>
      <c r="AE177" s="523"/>
      <c r="AF177" s="523"/>
    </row>
    <row r="178" spans="1:32" ht="14.25" customHeight="1">
      <c r="A178" s="523"/>
      <c r="B178" s="3712"/>
      <c r="C178" s="2992"/>
      <c r="D178" s="3969"/>
      <c r="E178" s="4474" t="s">
        <v>1978</v>
      </c>
      <c r="F178" s="3363"/>
      <c r="G178" s="3363"/>
      <c r="H178" s="3363"/>
      <c r="I178" s="3363"/>
      <c r="J178" s="3363"/>
      <c r="K178" s="3364"/>
      <c r="L178" s="1767"/>
      <c r="M178" s="523"/>
      <c r="N178" s="523"/>
      <c r="O178" s="1773"/>
      <c r="P178" s="1773"/>
      <c r="Q178" s="1773"/>
      <c r="R178" s="4007"/>
      <c r="S178" s="2992"/>
      <c r="T178" s="2992"/>
      <c r="U178" s="2992"/>
      <c r="V178" s="2992"/>
      <c r="W178" s="2992"/>
      <c r="X178" s="2992"/>
      <c r="Y178" s="1772"/>
      <c r="Z178" s="523"/>
      <c r="AA178" s="523"/>
      <c r="AB178" s="523"/>
      <c r="AC178" s="523"/>
      <c r="AD178" s="523"/>
      <c r="AE178" s="523"/>
      <c r="AF178" s="523"/>
    </row>
    <row r="179" spans="1:32" ht="14.25" customHeight="1">
      <c r="A179" s="523"/>
      <c r="B179" s="3712"/>
      <c r="C179" s="2992"/>
      <c r="D179" s="3969"/>
      <c r="E179" s="4474" t="s">
        <v>1979</v>
      </c>
      <c r="F179" s="3363"/>
      <c r="G179" s="3363"/>
      <c r="H179" s="3363"/>
      <c r="I179" s="3363"/>
      <c r="J179" s="3363"/>
      <c r="K179" s="3364"/>
      <c r="L179" s="1767"/>
      <c r="M179" s="523"/>
      <c r="N179" s="523"/>
      <c r="O179" s="1773"/>
      <c r="P179" s="1773"/>
      <c r="Q179" s="1773"/>
      <c r="R179" s="4007"/>
      <c r="S179" s="2992"/>
      <c r="T179" s="2992"/>
      <c r="U179" s="2992"/>
      <c r="V179" s="2992"/>
      <c r="W179" s="2992"/>
      <c r="X179" s="2992"/>
      <c r="Y179" s="1772"/>
      <c r="Z179" s="523"/>
      <c r="AA179" s="523"/>
      <c r="AB179" s="523"/>
      <c r="AC179" s="523"/>
      <c r="AD179" s="523"/>
      <c r="AE179" s="523"/>
      <c r="AF179" s="523"/>
    </row>
    <row r="180" spans="1:32" ht="14.25" customHeight="1">
      <c r="A180" s="523"/>
      <c r="B180" s="4395"/>
      <c r="C180" s="3293"/>
      <c r="D180" s="4391"/>
      <c r="E180" s="4475" t="s">
        <v>1980</v>
      </c>
      <c r="F180" s="4476"/>
      <c r="G180" s="4476"/>
      <c r="H180" s="4476"/>
      <c r="I180" s="4476"/>
      <c r="J180" s="4476"/>
      <c r="K180" s="4466"/>
      <c r="L180" s="1768"/>
      <c r="M180" s="523"/>
      <c r="N180" s="523"/>
      <c r="O180" s="1773"/>
      <c r="P180" s="1773"/>
      <c r="Q180" s="1773"/>
      <c r="R180" s="4007"/>
      <c r="S180" s="2992"/>
      <c r="T180" s="2992"/>
      <c r="U180" s="2992"/>
      <c r="V180" s="2992"/>
      <c r="W180" s="2992"/>
      <c r="X180" s="2992"/>
      <c r="Y180" s="8"/>
      <c r="Z180" s="523"/>
      <c r="AA180" s="523"/>
      <c r="AB180" s="523"/>
      <c r="AC180" s="523"/>
      <c r="AD180" s="523"/>
      <c r="AE180" s="523"/>
      <c r="AF180" s="523"/>
    </row>
    <row r="181" spans="1:32" ht="36" customHeight="1">
      <c r="A181" s="523"/>
      <c r="B181" s="4472" t="s">
        <v>1981</v>
      </c>
      <c r="C181" s="3468"/>
      <c r="D181" s="4397"/>
      <c r="E181" s="4461" t="s">
        <v>2022</v>
      </c>
      <c r="F181" s="3468"/>
      <c r="G181" s="3468"/>
      <c r="H181" s="3468"/>
      <c r="I181" s="3468"/>
      <c r="J181" s="3468"/>
      <c r="K181" s="3468"/>
      <c r="L181" s="4397"/>
      <c r="M181" s="523"/>
      <c r="N181" s="523"/>
      <c r="O181" s="4487"/>
      <c r="P181" s="2992"/>
      <c r="Q181" s="2992"/>
      <c r="R181" s="4007"/>
      <c r="S181" s="2992"/>
      <c r="T181" s="2992"/>
      <c r="U181" s="2992"/>
      <c r="V181" s="2992"/>
      <c r="W181" s="2992"/>
      <c r="X181" s="2992"/>
      <c r="Y181" s="2992"/>
      <c r="Z181" s="523"/>
      <c r="AA181" s="523"/>
      <c r="AB181" s="523"/>
      <c r="AC181" s="523"/>
      <c r="AD181" s="523"/>
      <c r="AE181" s="523"/>
      <c r="AF181" s="523"/>
    </row>
    <row r="182" spans="1:32" ht="34.5" customHeight="1">
      <c r="A182" s="523"/>
      <c r="B182" s="4472" t="s">
        <v>1982</v>
      </c>
      <c r="C182" s="3468"/>
      <c r="D182" s="4397"/>
      <c r="E182" s="4461" t="s">
        <v>2023</v>
      </c>
      <c r="F182" s="3468"/>
      <c r="G182" s="3468"/>
      <c r="H182" s="3468"/>
      <c r="I182" s="3468"/>
      <c r="J182" s="3468"/>
      <c r="K182" s="3468"/>
      <c r="L182" s="4397"/>
      <c r="M182" s="523"/>
      <c r="N182" s="523"/>
      <c r="O182" s="4487"/>
      <c r="P182" s="2992"/>
      <c r="Q182" s="2992"/>
      <c r="R182" s="4007"/>
      <c r="S182" s="2992"/>
      <c r="T182" s="2992"/>
      <c r="U182" s="2992"/>
      <c r="V182" s="2992"/>
      <c r="W182" s="2992"/>
      <c r="X182" s="2992"/>
      <c r="Y182" s="2992"/>
      <c r="Z182" s="523"/>
      <c r="AA182" s="523"/>
      <c r="AB182" s="523"/>
      <c r="AC182" s="523"/>
      <c r="AD182" s="523"/>
      <c r="AE182" s="523"/>
      <c r="AF182" s="523"/>
    </row>
    <row r="183" spans="1:32" ht="18.75" customHeight="1">
      <c r="A183" s="523"/>
      <c r="B183" s="4451" t="s">
        <v>1984</v>
      </c>
      <c r="C183" s="2992"/>
      <c r="D183" s="3969"/>
      <c r="E183" s="4468" t="s">
        <v>1985</v>
      </c>
      <c r="F183" s="3373"/>
      <c r="G183" s="4462" t="s">
        <v>1986</v>
      </c>
      <c r="H183" s="3373"/>
      <c r="I183" s="4463" t="s">
        <v>1987</v>
      </c>
      <c r="J183" s="3373"/>
      <c r="K183" s="4464" t="s">
        <v>1988</v>
      </c>
      <c r="L183" s="3373"/>
      <c r="M183" s="523"/>
      <c r="N183" s="523"/>
      <c r="O183" s="4487"/>
      <c r="P183" s="2992"/>
      <c r="Q183" s="2992"/>
      <c r="R183" s="4488"/>
      <c r="S183" s="2992"/>
      <c r="T183" s="4488"/>
      <c r="U183" s="2992"/>
      <c r="V183" s="4488"/>
      <c r="W183" s="2992"/>
      <c r="X183" s="4488"/>
      <c r="Y183" s="2992"/>
      <c r="Z183" s="523"/>
      <c r="AA183" s="523"/>
      <c r="AB183" s="523"/>
      <c r="AC183" s="523"/>
      <c r="AD183" s="523"/>
      <c r="AE183" s="523"/>
      <c r="AF183" s="523"/>
    </row>
    <row r="184" spans="1:32" ht="14.25" customHeight="1">
      <c r="A184" s="523"/>
      <c r="B184" s="3712"/>
      <c r="C184" s="2992"/>
      <c r="D184" s="3969"/>
      <c r="E184" s="4481" t="s">
        <v>1989</v>
      </c>
      <c r="F184" s="3364"/>
      <c r="G184" s="4482" t="s">
        <v>2024</v>
      </c>
      <c r="H184" s="3364"/>
      <c r="I184" s="4482" t="s">
        <v>2024</v>
      </c>
      <c r="J184" s="3364"/>
      <c r="K184" s="4482" t="s">
        <v>1992</v>
      </c>
      <c r="L184" s="3364"/>
      <c r="M184" s="523"/>
      <c r="N184" s="523"/>
      <c r="O184" s="2992"/>
      <c r="P184" s="2992"/>
      <c r="Q184" s="2992"/>
      <c r="R184" s="4483"/>
      <c r="S184" s="2992"/>
      <c r="T184" s="4486"/>
      <c r="U184" s="2992"/>
      <c r="V184" s="4486"/>
      <c r="W184" s="2992"/>
      <c r="X184" s="4486"/>
      <c r="Y184" s="2992"/>
      <c r="Z184" s="523"/>
      <c r="AA184" s="523"/>
      <c r="AB184" s="523"/>
      <c r="AC184" s="523"/>
      <c r="AD184" s="523"/>
      <c r="AE184" s="523"/>
      <c r="AF184" s="523"/>
    </row>
    <row r="185" spans="1:32" ht="14.25" customHeight="1">
      <c r="A185" s="523"/>
      <c r="B185" s="3712"/>
      <c r="C185" s="2992"/>
      <c r="D185" s="3969"/>
      <c r="E185" s="4477" t="s">
        <v>1993</v>
      </c>
      <c r="F185" s="3364"/>
      <c r="G185" s="4478" t="s">
        <v>2024</v>
      </c>
      <c r="H185" s="3364"/>
      <c r="I185" s="4478" t="s">
        <v>2024</v>
      </c>
      <c r="J185" s="3364"/>
      <c r="K185" s="4478" t="s">
        <v>1992</v>
      </c>
      <c r="L185" s="3364"/>
      <c r="M185" s="523"/>
      <c r="N185" s="523"/>
      <c r="O185" s="2992"/>
      <c r="P185" s="2992"/>
      <c r="Q185" s="2992"/>
      <c r="R185" s="4483"/>
      <c r="S185" s="2992"/>
      <c r="T185" s="4486"/>
      <c r="U185" s="2992"/>
      <c r="V185" s="4486"/>
      <c r="W185" s="2992"/>
      <c r="X185" s="4486"/>
      <c r="Y185" s="2992"/>
      <c r="Z185" s="523"/>
      <c r="AA185" s="523"/>
      <c r="AB185" s="523"/>
      <c r="AC185" s="523"/>
      <c r="AD185" s="523"/>
      <c r="AE185" s="523"/>
      <c r="AF185" s="523"/>
    </row>
    <row r="186" spans="1:32" ht="14.25" customHeight="1">
      <c r="A186" s="523"/>
      <c r="B186" s="4395"/>
      <c r="C186" s="3293"/>
      <c r="D186" s="4391"/>
      <c r="E186" s="4465" t="s">
        <v>1994</v>
      </c>
      <c r="F186" s="4466"/>
      <c r="G186" s="4467" t="s">
        <v>2024</v>
      </c>
      <c r="H186" s="4466"/>
      <c r="I186" s="4467" t="s">
        <v>2024</v>
      </c>
      <c r="J186" s="4466"/>
      <c r="K186" s="4467" t="s">
        <v>1992</v>
      </c>
      <c r="L186" s="4466"/>
      <c r="M186" s="523"/>
      <c r="N186" s="523"/>
      <c r="O186" s="2992"/>
      <c r="P186" s="2992"/>
      <c r="Q186" s="2992"/>
      <c r="R186" s="4483"/>
      <c r="S186" s="2992"/>
      <c r="T186" s="4486"/>
      <c r="U186" s="2992"/>
      <c r="V186" s="4486"/>
      <c r="W186" s="2992"/>
      <c r="X186" s="4486"/>
      <c r="Y186" s="2992"/>
      <c r="Z186" s="523"/>
      <c r="AA186" s="523"/>
      <c r="AB186" s="523"/>
      <c r="AC186" s="523"/>
      <c r="AD186" s="523"/>
      <c r="AE186" s="523"/>
      <c r="AF186" s="523"/>
    </row>
    <row r="187" spans="1:32" ht="18" customHeight="1">
      <c r="A187" s="523"/>
      <c r="B187" s="4473" t="s">
        <v>2025</v>
      </c>
      <c r="C187" s="3673"/>
      <c r="D187" s="3673"/>
      <c r="E187" s="3673"/>
      <c r="F187" s="3673"/>
      <c r="G187" s="3673"/>
      <c r="H187" s="3673"/>
      <c r="I187" s="3673"/>
      <c r="J187" s="3673"/>
      <c r="K187" s="3673"/>
      <c r="L187" s="4453"/>
      <c r="M187" s="523"/>
      <c r="N187" s="523"/>
      <c r="O187" s="4489"/>
      <c r="P187" s="2992"/>
      <c r="Q187" s="2992"/>
      <c r="R187" s="2992"/>
      <c r="S187" s="2992"/>
      <c r="T187" s="2992"/>
      <c r="U187" s="2992"/>
      <c r="V187" s="2992"/>
      <c r="W187" s="2992"/>
      <c r="X187" s="2992"/>
      <c r="Y187" s="2992"/>
      <c r="Z187" s="523"/>
      <c r="AA187" s="523"/>
      <c r="AB187" s="523"/>
      <c r="AC187" s="523"/>
      <c r="AD187" s="523"/>
      <c r="AE187" s="523"/>
      <c r="AF187" s="523"/>
    </row>
    <row r="188" spans="1:32" ht="14.25" customHeight="1">
      <c r="A188" s="523"/>
      <c r="B188" s="3207"/>
      <c r="C188" s="2992"/>
      <c r="D188" s="2992"/>
      <c r="E188" s="2992"/>
      <c r="F188" s="2992"/>
      <c r="G188" s="2992"/>
      <c r="H188" s="2992"/>
      <c r="I188" s="2992"/>
      <c r="J188" s="2992"/>
      <c r="K188" s="2992"/>
      <c r="L188" s="3969"/>
      <c r="M188" s="523"/>
      <c r="N188" s="523"/>
      <c r="O188" s="2992"/>
      <c r="P188" s="2992"/>
      <c r="Q188" s="2992"/>
      <c r="R188" s="2992"/>
      <c r="S188" s="2992"/>
      <c r="T188" s="2992"/>
      <c r="U188" s="2992"/>
      <c r="V188" s="2992"/>
      <c r="W188" s="2992"/>
      <c r="X188" s="2992"/>
      <c r="Y188" s="2992"/>
      <c r="Z188" s="523"/>
      <c r="AA188" s="523"/>
      <c r="AB188" s="523"/>
      <c r="AC188" s="523"/>
      <c r="AD188" s="523"/>
      <c r="AE188" s="523"/>
      <c r="AF188" s="523"/>
    </row>
    <row r="189" spans="1:32" ht="14.25">
      <c r="A189" s="523"/>
      <c r="B189" s="3207"/>
      <c r="C189" s="2992"/>
      <c r="D189" s="2992"/>
      <c r="E189" s="2992"/>
      <c r="F189" s="2992"/>
      <c r="G189" s="2992"/>
      <c r="H189" s="2992"/>
      <c r="I189" s="2992"/>
      <c r="J189" s="2992"/>
      <c r="K189" s="2992"/>
      <c r="L189" s="3969"/>
      <c r="M189" s="523"/>
      <c r="N189" s="523"/>
      <c r="O189" s="2992"/>
      <c r="P189" s="2992"/>
      <c r="Q189" s="2992"/>
      <c r="R189" s="2992"/>
      <c r="S189" s="2992"/>
      <c r="T189" s="2992"/>
      <c r="U189" s="2992"/>
      <c r="V189" s="2992"/>
      <c r="W189" s="2992"/>
      <c r="X189" s="2992"/>
      <c r="Y189" s="2992"/>
      <c r="Z189" s="523"/>
      <c r="AA189" s="523"/>
      <c r="AB189" s="523"/>
      <c r="AC189" s="523"/>
      <c r="AD189" s="523"/>
      <c r="AE189" s="523"/>
      <c r="AF189" s="523"/>
    </row>
    <row r="190" spans="1:32" ht="23.25" customHeight="1">
      <c r="A190" s="523"/>
      <c r="B190" s="3293"/>
      <c r="C190" s="3293"/>
      <c r="D190" s="3293"/>
      <c r="E190" s="3293"/>
      <c r="F190" s="3293"/>
      <c r="G190" s="3293"/>
      <c r="H190" s="3293"/>
      <c r="I190" s="3293"/>
      <c r="J190" s="3293"/>
      <c r="K190" s="3293"/>
      <c r="L190" s="4391"/>
      <c r="M190" s="523"/>
      <c r="N190" s="523"/>
      <c r="O190" s="2992"/>
      <c r="P190" s="2992"/>
      <c r="Q190" s="2992"/>
      <c r="R190" s="2992"/>
      <c r="S190" s="2992"/>
      <c r="T190" s="2992"/>
      <c r="U190" s="2992"/>
      <c r="V190" s="2992"/>
      <c r="W190" s="2992"/>
      <c r="X190" s="2992"/>
      <c r="Y190" s="2992"/>
      <c r="Z190" s="523"/>
      <c r="AA190" s="523"/>
      <c r="AB190" s="523"/>
      <c r="AC190" s="523"/>
      <c r="AD190" s="523"/>
      <c r="AE190" s="523"/>
      <c r="AF190" s="523"/>
    </row>
    <row r="191" spans="1:32" ht="14.25" customHeight="1">
      <c r="A191" s="523"/>
      <c r="B191" s="523"/>
      <c r="C191" s="523"/>
      <c r="D191" s="523"/>
      <c r="E191" s="523"/>
      <c r="F191" s="523"/>
      <c r="G191" s="523"/>
      <c r="H191" s="523"/>
      <c r="I191" s="523"/>
      <c r="J191" s="523"/>
      <c r="K191" s="523"/>
      <c r="L191" s="523"/>
      <c r="M191" s="523"/>
      <c r="N191" s="523"/>
      <c r="O191" s="523"/>
      <c r="P191" s="523"/>
      <c r="Q191" s="523"/>
      <c r="R191" s="523"/>
      <c r="S191" s="523"/>
      <c r="T191" s="523"/>
      <c r="U191" s="523"/>
      <c r="V191" s="523"/>
      <c r="W191" s="523"/>
      <c r="X191" s="523"/>
      <c r="Y191" s="523"/>
      <c r="Z191" s="523"/>
      <c r="AA191" s="523"/>
      <c r="AB191" s="523"/>
      <c r="AC191" s="523"/>
      <c r="AD191" s="523"/>
      <c r="AE191" s="523"/>
      <c r="AF191" s="523"/>
    </row>
    <row r="192" spans="1:32" ht="14.25" customHeight="1">
      <c r="A192" s="523"/>
      <c r="B192" s="523"/>
      <c r="C192" s="523"/>
      <c r="D192" s="523"/>
      <c r="E192" s="523"/>
      <c r="F192" s="523"/>
      <c r="G192" s="523"/>
      <c r="H192" s="523"/>
      <c r="I192" s="523"/>
      <c r="J192" s="523"/>
      <c r="K192" s="523"/>
      <c r="L192" s="523"/>
      <c r="M192" s="523"/>
      <c r="N192" s="523"/>
      <c r="O192" s="1777"/>
      <c r="P192" s="1781"/>
      <c r="Q192" s="1777"/>
      <c r="R192" s="1777"/>
      <c r="S192" s="1782"/>
      <c r="T192" s="523"/>
      <c r="U192" s="523"/>
      <c r="V192" s="523"/>
      <c r="W192" s="523"/>
      <c r="X192" s="523"/>
      <c r="Y192" s="523"/>
      <c r="Z192" s="523"/>
      <c r="AA192" s="523"/>
      <c r="AB192" s="523"/>
      <c r="AC192" s="523"/>
      <c r="AD192" s="523"/>
      <c r="AE192" s="523"/>
      <c r="AF192" s="523"/>
    </row>
    <row r="193" spans="1:32" ht="14.25" customHeight="1">
      <c r="A193" s="523"/>
      <c r="B193" s="523"/>
      <c r="C193" s="523"/>
      <c r="D193" s="523"/>
      <c r="E193" s="523"/>
      <c r="F193" s="523"/>
      <c r="G193" s="523"/>
      <c r="H193" s="523"/>
      <c r="I193" s="523"/>
      <c r="J193" s="523"/>
      <c r="K193" s="523"/>
      <c r="L193" s="523"/>
      <c r="M193" s="523"/>
      <c r="N193" s="523"/>
      <c r="O193" s="523"/>
      <c r="P193" s="523"/>
      <c r="Q193" s="523"/>
      <c r="R193" s="523"/>
      <c r="S193" s="523"/>
      <c r="T193" s="523"/>
      <c r="U193" s="523"/>
      <c r="V193" s="523"/>
      <c r="W193" s="523"/>
      <c r="X193" s="523"/>
      <c r="Y193" s="523"/>
      <c r="Z193" s="523"/>
      <c r="AA193" s="523"/>
      <c r="AB193" s="523"/>
      <c r="AC193" s="523"/>
      <c r="AD193" s="523"/>
      <c r="AE193" s="523"/>
      <c r="AF193" s="523"/>
    </row>
    <row r="194" spans="1:32" ht="14.25" customHeight="1">
      <c r="A194" s="523"/>
      <c r="B194" s="523"/>
      <c r="C194" s="523"/>
      <c r="D194" s="523"/>
      <c r="E194" s="523"/>
      <c r="F194" s="523"/>
      <c r="G194" s="523"/>
      <c r="H194" s="523"/>
      <c r="I194" s="523"/>
      <c r="J194" s="523"/>
      <c r="K194" s="523"/>
      <c r="L194" s="523"/>
      <c r="M194" s="523"/>
      <c r="N194" s="1769"/>
      <c r="O194" s="1769"/>
      <c r="P194" s="1769"/>
      <c r="Q194" s="1769"/>
      <c r="R194" s="1769"/>
      <c r="S194" s="1769"/>
      <c r="T194" s="1769"/>
      <c r="U194" s="1769"/>
      <c r="V194" s="523"/>
      <c r="W194" s="523"/>
      <c r="X194" s="523"/>
      <c r="Y194" s="523"/>
      <c r="Z194" s="523"/>
      <c r="AA194" s="523"/>
      <c r="AB194" s="523"/>
      <c r="AC194" s="523"/>
      <c r="AD194" s="523"/>
      <c r="AE194" s="523"/>
      <c r="AF194" s="523"/>
    </row>
    <row r="195" spans="1:32" ht="19.5">
      <c r="A195" s="523"/>
      <c r="B195" s="2810" t="s">
        <v>2026</v>
      </c>
      <c r="C195" s="2809"/>
      <c r="D195" s="523"/>
      <c r="E195" s="523"/>
      <c r="F195" s="523"/>
      <c r="G195" s="523"/>
      <c r="H195" s="523"/>
      <c r="I195" s="523"/>
      <c r="J195" s="523"/>
      <c r="K195" s="523"/>
      <c r="L195" s="523"/>
      <c r="M195" s="523"/>
      <c r="N195" s="523"/>
      <c r="O195" s="523"/>
      <c r="P195" s="523"/>
      <c r="Q195" s="523"/>
      <c r="R195" s="523"/>
      <c r="S195" s="523"/>
      <c r="T195" s="523"/>
      <c r="U195" s="523"/>
      <c r="V195" s="523"/>
      <c r="W195" s="523"/>
      <c r="X195" s="523"/>
      <c r="Y195" s="523"/>
      <c r="Z195" s="523"/>
      <c r="AA195" s="523"/>
      <c r="AB195" s="523"/>
      <c r="AC195" s="523"/>
      <c r="AD195" s="523"/>
      <c r="AE195" s="523"/>
      <c r="AF195" s="523"/>
    </row>
    <row r="196" spans="1:32" ht="14.25" customHeight="1">
      <c r="A196" s="523"/>
      <c r="B196" s="2809"/>
      <c r="C196" s="2809"/>
      <c r="D196" s="523"/>
      <c r="E196" s="523"/>
      <c r="F196" s="523"/>
      <c r="G196" s="523"/>
      <c r="H196" s="523"/>
      <c r="I196" s="523"/>
      <c r="J196" s="523"/>
      <c r="K196" s="523"/>
      <c r="L196" s="523"/>
      <c r="M196" s="523"/>
      <c r="N196" s="523"/>
      <c r="O196" s="523"/>
      <c r="P196" s="523"/>
      <c r="Q196" s="523"/>
      <c r="R196" s="523"/>
      <c r="S196" s="523"/>
      <c r="T196" s="523"/>
      <c r="U196" s="523"/>
      <c r="V196" s="523"/>
      <c r="W196" s="523"/>
      <c r="X196" s="523"/>
      <c r="Y196" s="523"/>
      <c r="Z196" s="523"/>
      <c r="AA196" s="523"/>
      <c r="AB196" s="523"/>
      <c r="AC196" s="523"/>
      <c r="AD196" s="523"/>
      <c r="AE196" s="523"/>
      <c r="AF196" s="523"/>
    </row>
    <row r="197" spans="1:32" ht="22.5" customHeight="1">
      <c r="A197" s="523"/>
      <c r="B197" s="4455" t="s">
        <v>2027</v>
      </c>
      <c r="C197" s="3344"/>
      <c r="D197" s="3344"/>
      <c r="E197" s="3344"/>
      <c r="F197" s="3344"/>
      <c r="G197" s="3344"/>
      <c r="H197" s="3344"/>
      <c r="I197" s="3344"/>
      <c r="J197" s="3344"/>
      <c r="K197" s="3344"/>
      <c r="L197" s="3344"/>
      <c r="M197" s="523"/>
      <c r="N197" s="523"/>
      <c r="O197" s="523"/>
      <c r="P197" s="523"/>
      <c r="Q197" s="523"/>
      <c r="R197" s="523"/>
      <c r="S197" s="523"/>
      <c r="T197" s="523"/>
      <c r="U197" s="523"/>
      <c r="V197" s="523"/>
      <c r="W197" s="523"/>
      <c r="X197" s="523"/>
      <c r="Y197" s="523"/>
      <c r="Z197" s="523"/>
      <c r="AA197" s="523"/>
      <c r="AB197" s="523"/>
      <c r="AC197" s="523"/>
      <c r="AD197" s="523"/>
      <c r="AE197" s="523"/>
      <c r="AF197" s="523"/>
    </row>
    <row r="198" spans="1:32" ht="49.5" customHeight="1">
      <c r="A198" s="523"/>
      <c r="B198" s="4456" t="s">
        <v>2028</v>
      </c>
      <c r="C198" s="3452"/>
      <c r="D198" s="4457"/>
      <c r="E198" s="4458" t="s">
        <v>2029</v>
      </c>
      <c r="F198" s="3452"/>
      <c r="G198" s="3452"/>
      <c r="H198" s="3452"/>
      <c r="I198" s="3452"/>
      <c r="J198" s="3452"/>
      <c r="K198" s="3452"/>
      <c r="L198" s="4457"/>
      <c r="M198" s="523"/>
      <c r="N198" s="523"/>
      <c r="O198" s="523"/>
      <c r="P198" s="523"/>
      <c r="Q198" s="523"/>
      <c r="R198" s="523"/>
      <c r="S198" s="523"/>
      <c r="T198" s="523"/>
      <c r="U198" s="523"/>
      <c r="V198" s="523"/>
      <c r="W198" s="523"/>
      <c r="X198" s="523"/>
      <c r="Y198" s="523"/>
      <c r="Z198" s="523"/>
      <c r="AA198" s="523"/>
      <c r="AB198" s="523"/>
      <c r="AC198" s="523"/>
      <c r="AD198" s="523"/>
      <c r="AE198" s="523"/>
      <c r="AF198" s="523"/>
    </row>
    <row r="199" spans="1:32" ht="14.25" customHeight="1">
      <c r="A199" s="523"/>
      <c r="B199" s="4451" t="s">
        <v>2030</v>
      </c>
      <c r="C199" s="2992"/>
      <c r="D199" s="3969"/>
      <c r="E199" s="4459" t="s">
        <v>2031</v>
      </c>
      <c r="F199" s="2992"/>
      <c r="G199" s="2992"/>
      <c r="H199" s="2992"/>
      <c r="I199" s="2992"/>
      <c r="J199" s="2992"/>
      <c r="K199" s="2992"/>
      <c r="L199" s="3969"/>
      <c r="M199" s="523"/>
      <c r="N199" s="523"/>
      <c r="O199" s="523"/>
      <c r="P199" s="523"/>
      <c r="Q199" s="523"/>
      <c r="R199" s="523"/>
      <c r="S199" s="523"/>
      <c r="T199" s="523"/>
      <c r="U199" s="523"/>
      <c r="V199" s="523"/>
      <c r="W199" s="523"/>
      <c r="X199" s="523"/>
      <c r="Y199" s="523"/>
      <c r="Z199" s="523"/>
      <c r="AA199" s="523"/>
      <c r="AB199" s="523"/>
      <c r="AC199" s="523"/>
      <c r="AD199" s="523"/>
      <c r="AE199" s="523"/>
      <c r="AF199" s="523"/>
    </row>
    <row r="200" spans="1:32" ht="14.25" customHeight="1">
      <c r="A200" s="523"/>
      <c r="B200" s="3712"/>
      <c r="C200" s="2992"/>
      <c r="D200" s="3969"/>
      <c r="E200" s="3712"/>
      <c r="F200" s="2992"/>
      <c r="G200" s="2992"/>
      <c r="H200" s="2992"/>
      <c r="I200" s="2992"/>
      <c r="J200" s="2992"/>
      <c r="K200" s="2992"/>
      <c r="L200" s="3969"/>
      <c r="M200" s="523"/>
      <c r="N200" s="523"/>
      <c r="O200" s="523"/>
      <c r="P200" s="523"/>
      <c r="Q200" s="523"/>
      <c r="R200" s="523"/>
      <c r="S200" s="523"/>
      <c r="T200" s="523"/>
      <c r="U200" s="523"/>
      <c r="V200" s="523"/>
      <c r="W200" s="523"/>
      <c r="X200" s="523"/>
      <c r="Y200" s="523"/>
      <c r="Z200" s="523"/>
      <c r="AA200" s="523"/>
      <c r="AB200" s="523"/>
      <c r="AC200" s="523"/>
      <c r="AD200" s="523"/>
      <c r="AE200" s="523"/>
      <c r="AF200" s="523"/>
    </row>
    <row r="201" spans="1:32" ht="14.25" customHeight="1">
      <c r="A201" s="523"/>
      <c r="B201" s="3712"/>
      <c r="C201" s="2992"/>
      <c r="D201" s="3969"/>
      <c r="E201" s="3712"/>
      <c r="F201" s="2992"/>
      <c r="G201" s="2992"/>
      <c r="H201" s="2992"/>
      <c r="I201" s="2992"/>
      <c r="J201" s="2992"/>
      <c r="K201" s="2992"/>
      <c r="L201" s="3969"/>
      <c r="M201" s="523"/>
      <c r="N201" s="523"/>
      <c r="O201" s="523"/>
      <c r="P201" s="523"/>
      <c r="Q201" s="523"/>
      <c r="R201" s="523"/>
      <c r="S201" s="523"/>
      <c r="T201" s="523"/>
      <c r="U201" s="523"/>
      <c r="V201" s="523"/>
      <c r="W201" s="523"/>
      <c r="X201" s="523"/>
      <c r="Y201" s="523"/>
      <c r="Z201" s="523"/>
      <c r="AA201" s="523"/>
      <c r="AB201" s="523"/>
      <c r="AC201" s="523"/>
      <c r="AD201" s="523"/>
      <c r="AE201" s="523"/>
      <c r="AF201" s="523"/>
    </row>
    <row r="202" spans="1:32" ht="14.25" customHeight="1">
      <c r="A202" s="523"/>
      <c r="B202" s="3712"/>
      <c r="C202" s="2992"/>
      <c r="D202" s="3969"/>
      <c r="E202" s="3712"/>
      <c r="F202" s="2992"/>
      <c r="G202" s="2992"/>
      <c r="H202" s="2992"/>
      <c r="I202" s="2992"/>
      <c r="J202" s="2992"/>
      <c r="K202" s="2992"/>
      <c r="L202" s="3969"/>
      <c r="M202" s="523"/>
      <c r="N202" s="523"/>
      <c r="O202" s="523"/>
      <c r="P202" s="523"/>
      <c r="Q202" s="523"/>
      <c r="R202" s="523"/>
      <c r="S202" s="523"/>
      <c r="T202" s="523"/>
      <c r="U202" s="523"/>
      <c r="V202" s="523"/>
      <c r="W202" s="523"/>
      <c r="X202" s="523"/>
      <c r="Y202" s="523"/>
      <c r="Z202" s="523"/>
      <c r="AA202" s="523"/>
      <c r="AB202" s="523"/>
      <c r="AC202" s="523"/>
      <c r="AD202" s="523"/>
      <c r="AE202" s="523"/>
      <c r="AF202" s="523"/>
    </row>
    <row r="203" spans="1:32" ht="14.25" customHeight="1">
      <c r="A203" s="523"/>
      <c r="B203" s="3712"/>
      <c r="C203" s="2992"/>
      <c r="D203" s="3969"/>
      <c r="E203" s="3712"/>
      <c r="F203" s="2992"/>
      <c r="G203" s="2992"/>
      <c r="H203" s="2992"/>
      <c r="I203" s="2992"/>
      <c r="J203" s="2992"/>
      <c r="K203" s="2992"/>
      <c r="L203" s="3969"/>
      <c r="M203" s="523"/>
      <c r="N203" s="523"/>
      <c r="O203" s="523"/>
      <c r="P203" s="523"/>
      <c r="Q203" s="523"/>
      <c r="R203" s="523"/>
      <c r="S203" s="523"/>
      <c r="T203" s="523"/>
      <c r="U203" s="523"/>
      <c r="V203" s="523"/>
      <c r="W203" s="523"/>
      <c r="X203" s="523"/>
      <c r="Y203" s="523"/>
      <c r="Z203" s="523"/>
      <c r="AA203" s="523"/>
      <c r="AB203" s="523"/>
      <c r="AC203" s="523"/>
      <c r="AD203" s="523"/>
      <c r="AE203" s="523"/>
      <c r="AF203" s="523"/>
    </row>
    <row r="204" spans="1:32" ht="14.25" customHeight="1">
      <c r="A204" s="523"/>
      <c r="B204" s="3712"/>
      <c r="C204" s="2992"/>
      <c r="D204" s="3969"/>
      <c r="E204" s="3712"/>
      <c r="F204" s="2992"/>
      <c r="G204" s="2992"/>
      <c r="H204" s="2992"/>
      <c r="I204" s="2992"/>
      <c r="J204" s="2992"/>
      <c r="K204" s="2992"/>
      <c r="L204" s="3969"/>
      <c r="M204" s="523"/>
      <c r="N204" s="523"/>
      <c r="O204" s="523"/>
      <c r="P204" s="523"/>
      <c r="Q204" s="523"/>
      <c r="R204" s="523"/>
      <c r="S204" s="523"/>
      <c r="T204" s="523"/>
      <c r="U204" s="523"/>
      <c r="V204" s="523"/>
      <c r="W204" s="523"/>
      <c r="X204" s="523"/>
      <c r="Y204" s="523"/>
      <c r="Z204" s="523"/>
      <c r="AA204" s="523"/>
      <c r="AB204" s="523"/>
      <c r="AC204" s="523"/>
      <c r="AD204" s="523"/>
      <c r="AE204" s="523"/>
      <c r="AF204" s="523"/>
    </row>
    <row r="205" spans="1:32" ht="26.25" customHeight="1">
      <c r="A205" s="523"/>
      <c r="B205" s="3712"/>
      <c r="C205" s="2992"/>
      <c r="D205" s="3969"/>
      <c r="E205" s="3712"/>
      <c r="F205" s="2992"/>
      <c r="G205" s="2992"/>
      <c r="H205" s="2992"/>
      <c r="I205" s="2992"/>
      <c r="J205" s="2992"/>
      <c r="K205" s="2992"/>
      <c r="L205" s="3969"/>
      <c r="M205" s="523"/>
      <c r="N205" s="523"/>
      <c r="O205" s="523"/>
      <c r="P205" s="523"/>
      <c r="Q205" s="523"/>
      <c r="R205" s="523"/>
      <c r="S205" s="523"/>
      <c r="T205" s="523"/>
      <c r="U205" s="523"/>
      <c r="V205" s="523"/>
      <c r="W205" s="523"/>
      <c r="X205" s="523"/>
      <c r="Y205" s="523"/>
      <c r="Z205" s="523"/>
      <c r="AA205" s="523"/>
      <c r="AB205" s="523"/>
      <c r="AC205" s="523"/>
      <c r="AD205" s="523"/>
      <c r="AE205" s="523"/>
      <c r="AF205" s="523"/>
    </row>
    <row r="206" spans="1:32" ht="14.25" customHeight="1">
      <c r="A206" s="523"/>
      <c r="B206" s="4395"/>
      <c r="C206" s="3293"/>
      <c r="D206" s="4391"/>
      <c r="E206" s="4395"/>
      <c r="F206" s="3293"/>
      <c r="G206" s="3293"/>
      <c r="H206" s="3293"/>
      <c r="I206" s="3293"/>
      <c r="J206" s="3293"/>
      <c r="K206" s="3293"/>
      <c r="L206" s="4391"/>
      <c r="M206" s="523"/>
      <c r="N206" s="523"/>
      <c r="O206" s="523"/>
      <c r="P206" s="523"/>
      <c r="Q206" s="523"/>
      <c r="R206" s="523"/>
      <c r="S206" s="523"/>
      <c r="T206" s="523"/>
      <c r="U206" s="523"/>
      <c r="V206" s="523"/>
      <c r="W206" s="523"/>
      <c r="X206" s="523"/>
      <c r="Y206" s="523"/>
      <c r="Z206" s="523"/>
      <c r="AA206" s="523"/>
      <c r="AB206" s="523"/>
      <c r="AC206" s="523"/>
      <c r="AD206" s="523"/>
      <c r="AE206" s="523"/>
      <c r="AF206" s="523"/>
    </row>
    <row r="207" spans="1:32" ht="14.25" customHeight="1">
      <c r="A207" s="523"/>
      <c r="B207" s="4452" t="s">
        <v>2032</v>
      </c>
      <c r="C207" s="3673"/>
      <c r="D207" s="4453"/>
      <c r="E207" s="4460" t="s">
        <v>2033</v>
      </c>
      <c r="F207" s="3673"/>
      <c r="G207" s="3673"/>
      <c r="H207" s="3673"/>
      <c r="I207" s="3673"/>
      <c r="J207" s="3673"/>
      <c r="K207" s="3673"/>
      <c r="L207" s="4453"/>
      <c r="M207" s="523"/>
      <c r="N207" s="523"/>
      <c r="O207" s="523"/>
      <c r="P207" s="523"/>
      <c r="Q207" s="523"/>
      <c r="R207" s="523"/>
      <c r="S207" s="523"/>
      <c r="T207" s="523"/>
      <c r="U207" s="523"/>
      <c r="V207" s="523"/>
      <c r="W207" s="523"/>
      <c r="X207" s="523"/>
      <c r="Y207" s="523"/>
      <c r="Z207" s="523"/>
      <c r="AA207" s="523"/>
      <c r="AB207" s="523"/>
      <c r="AC207" s="523"/>
      <c r="AD207" s="523"/>
      <c r="AE207" s="523"/>
      <c r="AF207" s="523"/>
    </row>
    <row r="208" spans="1:32" ht="14.25" customHeight="1">
      <c r="A208" s="523"/>
      <c r="B208" s="3712"/>
      <c r="C208" s="2992"/>
      <c r="D208" s="3969"/>
      <c r="E208" s="3712"/>
      <c r="F208" s="2992"/>
      <c r="G208" s="2992"/>
      <c r="H208" s="2992"/>
      <c r="I208" s="2992"/>
      <c r="J208" s="2992"/>
      <c r="K208" s="2992"/>
      <c r="L208" s="3969"/>
      <c r="M208" s="523"/>
      <c r="N208" s="523"/>
      <c r="O208" s="523"/>
      <c r="P208" s="523"/>
      <c r="Q208" s="523"/>
      <c r="R208" s="523"/>
      <c r="S208" s="523"/>
      <c r="T208" s="523"/>
      <c r="U208" s="523"/>
      <c r="V208" s="523"/>
      <c r="W208" s="523"/>
      <c r="X208" s="523"/>
      <c r="Y208" s="523"/>
      <c r="Z208" s="523"/>
      <c r="AA208" s="523"/>
      <c r="AB208" s="523"/>
      <c r="AC208" s="523"/>
      <c r="AD208" s="523"/>
      <c r="AE208" s="523"/>
      <c r="AF208" s="523"/>
    </row>
    <row r="209" spans="1:32" ht="14.25" customHeight="1">
      <c r="A209" s="523"/>
      <c r="B209" s="3712"/>
      <c r="C209" s="2992"/>
      <c r="D209" s="3969"/>
      <c r="E209" s="3712"/>
      <c r="F209" s="2992"/>
      <c r="G209" s="2992"/>
      <c r="H209" s="2992"/>
      <c r="I209" s="2992"/>
      <c r="J209" s="2992"/>
      <c r="K209" s="2992"/>
      <c r="L209" s="3969"/>
      <c r="M209" s="523"/>
      <c r="N209" s="523"/>
      <c r="O209" s="523"/>
      <c r="P209" s="523"/>
      <c r="Q209" s="523"/>
      <c r="R209" s="523"/>
      <c r="S209" s="523"/>
      <c r="T209" s="523"/>
      <c r="U209" s="523"/>
      <c r="V209" s="523"/>
      <c r="W209" s="523"/>
      <c r="X209" s="523"/>
      <c r="Y209" s="523"/>
      <c r="Z209" s="523"/>
      <c r="AA209" s="523"/>
      <c r="AB209" s="523"/>
      <c r="AC209" s="523"/>
      <c r="AD209" s="523"/>
      <c r="AE209" s="523"/>
      <c r="AF209" s="523"/>
    </row>
    <row r="210" spans="1:32" ht="14.25" customHeight="1">
      <c r="A210" s="523"/>
      <c r="B210" s="3712"/>
      <c r="C210" s="2992"/>
      <c r="D210" s="3969"/>
      <c r="E210" s="3712"/>
      <c r="F210" s="2992"/>
      <c r="G210" s="2992"/>
      <c r="H210" s="2992"/>
      <c r="I210" s="2992"/>
      <c r="J210" s="2992"/>
      <c r="K210" s="2992"/>
      <c r="L210" s="3969"/>
      <c r="M210" s="1760"/>
      <c r="N210" s="1760"/>
      <c r="O210" s="1760"/>
      <c r="P210" s="1760"/>
      <c r="Q210" s="1760"/>
      <c r="R210" s="1760"/>
      <c r="S210" s="1760"/>
      <c r="T210" s="1760"/>
      <c r="U210" s="1760"/>
      <c r="V210" s="1760"/>
      <c r="W210" s="523"/>
      <c r="X210" s="523"/>
      <c r="Y210" s="523"/>
      <c r="Z210" s="523"/>
      <c r="AA210" s="523"/>
      <c r="AB210" s="523"/>
      <c r="AC210" s="523"/>
      <c r="AD210" s="523"/>
      <c r="AE210" s="523"/>
      <c r="AF210" s="523"/>
    </row>
    <row r="211" spans="1:32" ht="14.25" customHeight="1">
      <c r="A211" s="523"/>
      <c r="B211" s="3712"/>
      <c r="C211" s="2992"/>
      <c r="D211" s="3969"/>
      <c r="E211" s="3712"/>
      <c r="F211" s="2992"/>
      <c r="G211" s="2992"/>
      <c r="H211" s="2992"/>
      <c r="I211" s="2992"/>
      <c r="J211" s="2992"/>
      <c r="K211" s="2992"/>
      <c r="L211" s="3969"/>
      <c r="M211" s="523"/>
      <c r="N211" s="523"/>
      <c r="O211" s="523"/>
      <c r="P211" s="523"/>
      <c r="Q211" s="523"/>
      <c r="R211" s="523"/>
      <c r="S211" s="523"/>
      <c r="T211" s="523"/>
      <c r="U211" s="523"/>
      <c r="V211" s="523"/>
      <c r="W211" s="523"/>
      <c r="X211" s="523"/>
      <c r="Y211" s="523"/>
      <c r="Z211" s="523"/>
      <c r="AA211" s="523"/>
      <c r="AB211" s="523"/>
      <c r="AC211" s="523"/>
      <c r="AD211" s="523"/>
      <c r="AE211" s="523"/>
      <c r="AF211" s="523"/>
    </row>
    <row r="212" spans="1:32" ht="14.25" customHeight="1">
      <c r="A212" s="523"/>
      <c r="B212" s="3712"/>
      <c r="C212" s="2992"/>
      <c r="D212" s="3969"/>
      <c r="E212" s="3712"/>
      <c r="F212" s="2992"/>
      <c r="G212" s="2992"/>
      <c r="H212" s="2992"/>
      <c r="I212" s="2992"/>
      <c r="J212" s="2992"/>
      <c r="K212" s="2992"/>
      <c r="L212" s="3969"/>
      <c r="M212" s="523"/>
      <c r="N212" s="1783"/>
      <c r="O212" s="1762"/>
      <c r="P212" s="1762"/>
      <c r="Q212" s="1762"/>
      <c r="R212" s="1762"/>
      <c r="S212" s="1762"/>
      <c r="T212" s="1762"/>
      <c r="U212" s="1762"/>
      <c r="V212" s="523"/>
      <c r="W212" s="523"/>
      <c r="X212" s="523"/>
      <c r="Y212" s="523"/>
      <c r="Z212" s="523"/>
      <c r="AA212" s="523"/>
      <c r="AB212" s="523"/>
      <c r="AC212" s="523"/>
      <c r="AD212" s="523"/>
      <c r="AE212" s="523"/>
      <c r="AF212" s="523"/>
    </row>
    <row r="213" spans="1:32" ht="14.25" customHeight="1">
      <c r="A213" s="523"/>
      <c r="B213" s="3712"/>
      <c r="C213" s="2992"/>
      <c r="D213" s="3969"/>
      <c r="E213" s="3712"/>
      <c r="F213" s="2992"/>
      <c r="G213" s="2992"/>
      <c r="H213" s="2992"/>
      <c r="I213" s="2992"/>
      <c r="J213" s="2992"/>
      <c r="K213" s="2992"/>
      <c r="L213" s="3969"/>
      <c r="M213" s="523"/>
      <c r="N213" s="523"/>
      <c r="O213" s="748"/>
      <c r="P213" s="748"/>
      <c r="Q213" s="748"/>
      <c r="R213" s="748"/>
      <c r="S213" s="748"/>
      <c r="T213" s="748"/>
      <c r="U213" s="523"/>
      <c r="V213" s="523"/>
      <c r="W213" s="523"/>
      <c r="X213" s="523"/>
      <c r="Y213" s="523"/>
      <c r="Z213" s="523"/>
      <c r="AA213" s="523"/>
      <c r="AB213" s="523"/>
      <c r="AC213" s="523"/>
      <c r="AD213" s="523"/>
      <c r="AE213" s="523"/>
      <c r="AF213" s="523"/>
    </row>
    <row r="214" spans="1:32" ht="14.25" customHeight="1">
      <c r="A214" s="523"/>
      <c r="B214" s="3712"/>
      <c r="C214" s="2992"/>
      <c r="D214" s="3969"/>
      <c r="E214" s="3712"/>
      <c r="F214" s="2992"/>
      <c r="G214" s="2992"/>
      <c r="H214" s="2992"/>
      <c r="I214" s="2992"/>
      <c r="J214" s="2992"/>
      <c r="K214" s="2992"/>
      <c r="L214" s="3969"/>
      <c r="M214" s="523"/>
      <c r="N214" s="523"/>
      <c r="O214" s="4490"/>
      <c r="P214" s="2992"/>
      <c r="Q214" s="4490"/>
      <c r="R214" s="2992"/>
      <c r="S214" s="4490"/>
      <c r="T214" s="2992"/>
      <c r="U214" s="523"/>
      <c r="V214" s="523"/>
      <c r="W214" s="523"/>
      <c r="X214" s="523"/>
      <c r="Y214" s="523"/>
      <c r="Z214" s="523"/>
      <c r="AA214" s="523"/>
      <c r="AB214" s="523"/>
      <c r="AC214" s="523"/>
      <c r="AD214" s="523"/>
      <c r="AE214" s="523"/>
      <c r="AF214" s="523"/>
    </row>
    <row r="215" spans="1:32" ht="14.25" customHeight="1">
      <c r="A215" s="523"/>
      <c r="B215" s="3712"/>
      <c r="C215" s="2992"/>
      <c r="D215" s="3969"/>
      <c r="E215" s="3712"/>
      <c r="F215" s="2992"/>
      <c r="G215" s="2992"/>
      <c r="H215" s="2992"/>
      <c r="I215" s="2992"/>
      <c r="J215" s="2992"/>
      <c r="K215" s="2992"/>
      <c r="L215" s="3969"/>
      <c r="M215" s="523"/>
      <c r="N215" s="523"/>
      <c r="O215" s="61"/>
      <c r="P215" s="1784"/>
      <c r="Q215" s="1762"/>
      <c r="R215" s="1762"/>
      <c r="S215" s="1762"/>
      <c r="T215" s="1762"/>
      <c r="U215" s="1762"/>
      <c r="V215" s="523"/>
      <c r="W215" s="523"/>
      <c r="X215" s="523"/>
      <c r="Y215" s="523"/>
      <c r="Z215" s="523"/>
      <c r="AA215" s="523"/>
      <c r="AB215" s="523"/>
      <c r="AC215" s="523"/>
      <c r="AD215" s="523"/>
      <c r="AE215" s="523"/>
      <c r="AF215" s="523"/>
    </row>
    <row r="216" spans="1:32" ht="14.25" customHeight="1">
      <c r="A216" s="523"/>
      <c r="B216" s="3712"/>
      <c r="C216" s="2992"/>
      <c r="D216" s="3969"/>
      <c r="E216" s="3712"/>
      <c r="F216" s="2992"/>
      <c r="G216" s="2992"/>
      <c r="H216" s="2992"/>
      <c r="I216" s="2992"/>
      <c r="J216" s="2992"/>
      <c r="K216" s="2992"/>
      <c r="L216" s="3969"/>
      <c r="M216" s="523"/>
      <c r="N216" s="523"/>
      <c r="O216" s="1762"/>
      <c r="P216" s="1785"/>
      <c r="Q216" s="1762"/>
      <c r="R216" s="1762"/>
      <c r="S216" s="1762"/>
      <c r="T216" s="1762"/>
      <c r="U216" s="1762"/>
      <c r="V216" s="523"/>
      <c r="W216" s="523"/>
      <c r="X216" s="523"/>
      <c r="Y216" s="523"/>
      <c r="Z216" s="523"/>
      <c r="AA216" s="523"/>
      <c r="AB216" s="523"/>
      <c r="AC216" s="523"/>
      <c r="AD216" s="523"/>
      <c r="AE216" s="523"/>
      <c r="AF216" s="523"/>
    </row>
    <row r="217" spans="1:32" ht="31.5" customHeight="1">
      <c r="A217" s="523"/>
      <c r="B217" s="3712"/>
      <c r="C217" s="2992"/>
      <c r="D217" s="3969"/>
      <c r="E217" s="3712"/>
      <c r="F217" s="2992"/>
      <c r="G217" s="2992"/>
      <c r="H217" s="2992"/>
      <c r="I217" s="2992"/>
      <c r="J217" s="2992"/>
      <c r="K217" s="2992"/>
      <c r="L217" s="3969"/>
      <c r="M217" s="523"/>
      <c r="N217" s="1783"/>
      <c r="O217" s="1762"/>
      <c r="P217" s="1762"/>
      <c r="Q217" s="1762"/>
      <c r="R217" s="1762"/>
      <c r="S217" s="1762"/>
      <c r="T217" s="1762"/>
      <c r="U217" s="1762"/>
      <c r="V217" s="523"/>
      <c r="W217" s="523"/>
      <c r="X217" s="523"/>
      <c r="Y217" s="523"/>
      <c r="Z217" s="523"/>
      <c r="AA217" s="523"/>
      <c r="AB217" s="523"/>
      <c r="AC217" s="523"/>
      <c r="AD217" s="523"/>
      <c r="AE217" s="523"/>
      <c r="AF217" s="523"/>
    </row>
    <row r="218" spans="1:32" ht="14.25" customHeight="1">
      <c r="A218" s="523"/>
      <c r="B218" s="4395"/>
      <c r="C218" s="3293"/>
      <c r="D218" s="4391"/>
      <c r="E218" s="4395"/>
      <c r="F218" s="3293"/>
      <c r="G218" s="3293"/>
      <c r="H218" s="3293"/>
      <c r="I218" s="3293"/>
      <c r="J218" s="3293"/>
      <c r="K218" s="3293"/>
      <c r="L218" s="4391"/>
      <c r="M218" s="523"/>
      <c r="N218" s="523"/>
      <c r="O218" s="523"/>
      <c r="P218" s="523"/>
      <c r="Q218" s="523"/>
      <c r="R218" s="523"/>
      <c r="S218" s="523"/>
      <c r="T218" s="523"/>
      <c r="U218" s="523"/>
      <c r="V218" s="523"/>
      <c r="W218" s="523"/>
      <c r="X218" s="523"/>
      <c r="Y218" s="523"/>
      <c r="Z218" s="523"/>
      <c r="AA218" s="523"/>
      <c r="AB218" s="523"/>
      <c r="AC218" s="523"/>
      <c r="AD218" s="523"/>
      <c r="AE218" s="523"/>
      <c r="AF218" s="523"/>
    </row>
    <row r="219" spans="1:32" ht="14.25" customHeight="1">
      <c r="A219" s="523"/>
      <c r="B219" s="4454" t="s">
        <v>2034</v>
      </c>
      <c r="C219" s="3293"/>
      <c r="D219" s="4391"/>
      <c r="E219" s="4469" t="s">
        <v>1970</v>
      </c>
      <c r="F219" s="3293"/>
      <c r="G219" s="3293"/>
      <c r="H219" s="3293"/>
      <c r="I219" s="3293"/>
      <c r="J219" s="3293"/>
      <c r="K219" s="3293"/>
      <c r="L219" s="4391"/>
      <c r="M219" s="523"/>
      <c r="N219" s="523"/>
      <c r="O219" s="523"/>
      <c r="P219" s="523"/>
      <c r="Q219" s="523"/>
      <c r="R219" s="523"/>
      <c r="S219" s="523"/>
      <c r="T219" s="523"/>
      <c r="U219" s="523"/>
      <c r="V219" s="523"/>
      <c r="W219" s="523"/>
      <c r="X219" s="523"/>
      <c r="Y219" s="523"/>
      <c r="Z219" s="523"/>
      <c r="AA219" s="523"/>
      <c r="AB219" s="523"/>
      <c r="AC219" s="523"/>
      <c r="AD219" s="523"/>
      <c r="AE219" s="523"/>
      <c r="AF219" s="523"/>
    </row>
    <row r="220" spans="1:32" ht="14.25" customHeight="1">
      <c r="A220" s="523"/>
      <c r="B220" s="4454" t="s">
        <v>1971</v>
      </c>
      <c r="C220" s="3293"/>
      <c r="D220" s="4391"/>
      <c r="E220" s="4484" t="s">
        <v>2035</v>
      </c>
      <c r="F220" s="3293"/>
      <c r="G220" s="3293"/>
      <c r="H220" s="3293"/>
      <c r="I220" s="3293"/>
      <c r="J220" s="3293"/>
      <c r="K220" s="3293"/>
      <c r="L220" s="4391"/>
      <c r="M220" s="523"/>
      <c r="N220" s="523"/>
      <c r="O220" s="523"/>
      <c r="P220" s="523"/>
      <c r="Q220" s="523"/>
      <c r="R220" s="523"/>
      <c r="S220" s="523"/>
      <c r="T220" s="523"/>
      <c r="U220" s="523"/>
      <c r="V220" s="523"/>
      <c r="W220" s="523"/>
      <c r="X220" s="523"/>
      <c r="Y220" s="523"/>
      <c r="Z220" s="523"/>
      <c r="AA220" s="523"/>
      <c r="AB220" s="523"/>
      <c r="AC220" s="523"/>
      <c r="AD220" s="523"/>
      <c r="AE220" s="523"/>
      <c r="AF220" s="523"/>
    </row>
    <row r="221" spans="1:32" ht="14.25" customHeight="1">
      <c r="A221" s="523"/>
      <c r="B221" s="4471" t="s">
        <v>2036</v>
      </c>
      <c r="C221" s="3468"/>
      <c r="D221" s="4397"/>
      <c r="E221" s="4479" t="s">
        <v>2037</v>
      </c>
      <c r="F221" s="3371"/>
      <c r="G221" s="3371"/>
      <c r="H221" s="3371"/>
      <c r="I221" s="3371"/>
      <c r="J221" s="3371"/>
      <c r="K221" s="3373"/>
      <c r="L221" s="1786"/>
      <c r="M221" s="523"/>
      <c r="N221" s="523"/>
      <c r="O221" s="1777"/>
      <c r="P221" s="1781"/>
      <c r="Q221" s="1777"/>
      <c r="R221" s="1777"/>
      <c r="S221" s="1777"/>
      <c r="T221" s="523"/>
      <c r="U221" s="523"/>
      <c r="V221" s="523"/>
      <c r="W221" s="523"/>
      <c r="X221" s="523"/>
      <c r="Y221" s="523"/>
      <c r="Z221" s="523"/>
      <c r="AA221" s="523"/>
      <c r="AB221" s="523"/>
      <c r="AC221" s="523"/>
      <c r="AD221" s="523"/>
      <c r="AE221" s="523"/>
      <c r="AF221" s="523"/>
    </row>
    <row r="222" spans="1:32" ht="35.25" customHeight="1">
      <c r="A222" s="523"/>
      <c r="B222" s="4472" t="s">
        <v>2038</v>
      </c>
      <c r="C222" s="3468"/>
      <c r="D222" s="4397"/>
      <c r="E222" s="4461" t="s">
        <v>1168</v>
      </c>
      <c r="F222" s="3468"/>
      <c r="G222" s="3468"/>
      <c r="H222" s="3468"/>
      <c r="I222" s="3468"/>
      <c r="J222" s="3468"/>
      <c r="K222" s="3468"/>
      <c r="L222" s="4397"/>
      <c r="M222" s="523"/>
      <c r="N222" s="523"/>
      <c r="O222" s="523"/>
      <c r="P222" s="523"/>
      <c r="Q222" s="523"/>
      <c r="R222" s="523"/>
      <c r="S222" s="523"/>
      <c r="T222" s="523"/>
      <c r="U222" s="523"/>
      <c r="V222" s="523"/>
      <c r="W222" s="523"/>
      <c r="X222" s="523"/>
      <c r="Y222" s="523"/>
      <c r="Z222" s="523"/>
      <c r="AA222" s="523"/>
      <c r="AB222" s="523"/>
      <c r="AC222" s="523"/>
      <c r="AD222" s="523"/>
      <c r="AE222" s="523"/>
      <c r="AF222" s="523"/>
    </row>
    <row r="223" spans="1:32" ht="35.25" customHeight="1">
      <c r="A223" s="523"/>
      <c r="B223" s="4452" t="s">
        <v>2039</v>
      </c>
      <c r="C223" s="3673"/>
      <c r="D223" s="4453"/>
      <c r="E223" s="4460" t="s">
        <v>1166</v>
      </c>
      <c r="F223" s="3673"/>
      <c r="G223" s="3673"/>
      <c r="H223" s="3673"/>
      <c r="I223" s="3673"/>
      <c r="J223" s="3673"/>
      <c r="K223" s="3673"/>
      <c r="L223" s="4453"/>
      <c r="M223" s="523"/>
      <c r="N223" s="523"/>
      <c r="O223" s="1787"/>
      <c r="P223" s="1777"/>
      <c r="Q223" s="1777"/>
      <c r="R223" s="1777"/>
      <c r="S223" s="1777"/>
      <c r="T223" s="523"/>
      <c r="U223" s="523"/>
      <c r="V223" s="523"/>
      <c r="W223" s="523"/>
      <c r="X223" s="523"/>
      <c r="Y223" s="523"/>
      <c r="Z223" s="523"/>
      <c r="AA223" s="523"/>
      <c r="AB223" s="523"/>
      <c r="AC223" s="523"/>
      <c r="AD223" s="523"/>
      <c r="AE223" s="523"/>
      <c r="AF223" s="523"/>
    </row>
    <row r="224" spans="1:32" ht="14.25" customHeight="1">
      <c r="A224" s="523"/>
      <c r="B224" s="2813"/>
      <c r="C224" s="2814"/>
      <c r="D224" s="2814"/>
      <c r="E224" s="2814"/>
      <c r="F224" s="2814"/>
      <c r="G224" s="2814"/>
      <c r="H224" s="2814"/>
      <c r="I224" s="2814"/>
      <c r="J224" s="2814"/>
      <c r="K224" s="2814"/>
      <c r="L224" s="2814"/>
      <c r="M224" s="523"/>
      <c r="N224" s="523"/>
      <c r="O224" s="523"/>
      <c r="P224" s="523"/>
      <c r="Q224" s="523"/>
      <c r="R224" s="523"/>
      <c r="S224" s="523"/>
      <c r="T224" s="523"/>
      <c r="U224" s="523"/>
      <c r="V224" s="523"/>
      <c r="W224" s="523"/>
      <c r="X224" s="523"/>
      <c r="Y224" s="523"/>
      <c r="Z224" s="523"/>
      <c r="AA224" s="523"/>
      <c r="AB224" s="523"/>
      <c r="AC224" s="523"/>
      <c r="AD224" s="523"/>
      <c r="AE224" s="523"/>
      <c r="AF224" s="523"/>
    </row>
    <row r="225" spans="1:32" ht="14.25" customHeight="1">
      <c r="A225" s="523"/>
      <c r="B225" s="1775"/>
      <c r="C225" s="1775"/>
      <c r="D225" s="1775"/>
      <c r="E225" s="1775"/>
      <c r="F225" s="1775"/>
      <c r="G225" s="1775"/>
      <c r="H225" s="1775"/>
      <c r="I225" s="1775"/>
      <c r="J225" s="1775"/>
      <c r="K225" s="1775"/>
      <c r="L225" s="1775"/>
      <c r="M225" s="523"/>
      <c r="N225" s="523"/>
      <c r="O225" s="523"/>
      <c r="P225" s="523"/>
      <c r="Q225" s="523"/>
      <c r="R225" s="523"/>
      <c r="S225" s="523"/>
      <c r="T225" s="523"/>
      <c r="U225" s="523"/>
      <c r="V225" s="523"/>
      <c r="W225" s="523"/>
      <c r="X225" s="523"/>
      <c r="Y225" s="523"/>
      <c r="Z225" s="523"/>
      <c r="AA225" s="523"/>
      <c r="AB225" s="523"/>
      <c r="AC225" s="523"/>
      <c r="AD225" s="523"/>
      <c r="AE225" s="523"/>
      <c r="AF225" s="523"/>
    </row>
    <row r="226" spans="1:32" ht="14.25" customHeight="1">
      <c r="A226" s="523"/>
      <c r="B226" s="1775"/>
      <c r="C226" s="1775"/>
      <c r="D226" s="1775"/>
      <c r="E226" s="1775"/>
      <c r="F226" s="1775"/>
      <c r="G226" s="1775"/>
      <c r="H226" s="1775"/>
      <c r="I226" s="1775"/>
      <c r="J226" s="1775"/>
      <c r="K226" s="1775"/>
      <c r="L226" s="1775"/>
      <c r="M226" s="523"/>
      <c r="N226" s="523"/>
      <c r="O226" s="523"/>
      <c r="P226" s="523"/>
      <c r="Q226" s="523"/>
      <c r="R226" s="523"/>
      <c r="S226" s="523"/>
      <c r="T226" s="523"/>
      <c r="U226" s="523"/>
      <c r="V226" s="523"/>
      <c r="W226" s="523"/>
      <c r="X226" s="523"/>
      <c r="Y226" s="523"/>
      <c r="Z226" s="523"/>
      <c r="AA226" s="523"/>
      <c r="AB226" s="523"/>
      <c r="AC226" s="523"/>
      <c r="AD226" s="523"/>
      <c r="AE226" s="523"/>
      <c r="AF226" s="523"/>
    </row>
    <row r="227" spans="1:32" ht="26.25" customHeight="1">
      <c r="A227" s="523"/>
      <c r="B227" s="4455" t="s">
        <v>2040</v>
      </c>
      <c r="C227" s="3344"/>
      <c r="D227" s="3344"/>
      <c r="E227" s="3344"/>
      <c r="F227" s="3344"/>
      <c r="G227" s="3344"/>
      <c r="H227" s="3344"/>
      <c r="I227" s="3344"/>
      <c r="J227" s="3344"/>
      <c r="K227" s="3344"/>
      <c r="L227" s="3344"/>
      <c r="M227" s="523"/>
      <c r="N227" s="523"/>
      <c r="O227" s="523"/>
      <c r="P227" s="523"/>
      <c r="Q227" s="523"/>
      <c r="R227" s="523"/>
      <c r="S227" s="523"/>
      <c r="T227" s="523"/>
      <c r="U227" s="523"/>
      <c r="V227" s="523"/>
      <c r="W227" s="523"/>
      <c r="X227" s="523"/>
      <c r="Y227" s="523"/>
      <c r="Z227" s="523"/>
      <c r="AA227" s="523"/>
      <c r="AB227" s="523"/>
      <c r="AC227" s="523"/>
      <c r="AD227" s="523"/>
      <c r="AE227" s="523"/>
      <c r="AF227" s="523"/>
    </row>
    <row r="228" spans="1:32" ht="51.75" customHeight="1">
      <c r="A228" s="523"/>
      <c r="B228" s="4456" t="s">
        <v>2028</v>
      </c>
      <c r="C228" s="3452"/>
      <c r="D228" s="4457"/>
      <c r="E228" s="4458" t="s">
        <v>2041</v>
      </c>
      <c r="F228" s="3452"/>
      <c r="G228" s="3452"/>
      <c r="H228" s="3452"/>
      <c r="I228" s="3452"/>
      <c r="J228" s="3452"/>
      <c r="K228" s="3452"/>
      <c r="L228" s="4457"/>
      <c r="M228" s="523"/>
      <c r="N228" s="523"/>
      <c r="O228" s="523"/>
      <c r="P228" s="523"/>
      <c r="Q228" s="523"/>
      <c r="R228" s="523"/>
      <c r="S228" s="523"/>
      <c r="T228" s="523"/>
      <c r="U228" s="523"/>
      <c r="V228" s="523"/>
      <c r="W228" s="523"/>
      <c r="X228" s="523"/>
      <c r="Y228" s="523"/>
      <c r="Z228" s="523"/>
      <c r="AA228" s="523"/>
      <c r="AB228" s="523"/>
      <c r="AC228" s="523"/>
      <c r="AD228" s="523"/>
      <c r="AE228" s="523"/>
      <c r="AF228" s="523"/>
    </row>
    <row r="229" spans="1:32" ht="14.25" customHeight="1">
      <c r="A229" s="523"/>
      <c r="B229" s="4452" t="s">
        <v>2030</v>
      </c>
      <c r="C229" s="3673"/>
      <c r="D229" s="4453"/>
      <c r="E229" s="4459" t="s">
        <v>2042</v>
      </c>
      <c r="F229" s="2992"/>
      <c r="G229" s="2992"/>
      <c r="H229" s="2992"/>
      <c r="I229" s="2992"/>
      <c r="J229" s="2992"/>
      <c r="K229" s="2992"/>
      <c r="L229" s="3969"/>
      <c r="M229" s="523"/>
      <c r="N229" s="523"/>
      <c r="O229" s="523"/>
      <c r="P229" s="523"/>
      <c r="Q229" s="523"/>
      <c r="R229" s="523"/>
      <c r="S229" s="523"/>
      <c r="T229" s="523"/>
      <c r="U229" s="523"/>
      <c r="V229" s="523"/>
      <c r="W229" s="523"/>
      <c r="X229" s="523"/>
      <c r="Y229" s="523"/>
      <c r="Z229" s="523"/>
      <c r="AA229" s="523"/>
      <c r="AB229" s="523"/>
      <c r="AC229" s="523"/>
      <c r="AD229" s="523"/>
      <c r="AE229" s="523"/>
      <c r="AF229" s="523"/>
    </row>
    <row r="230" spans="1:32" ht="14.25" customHeight="1">
      <c r="A230" s="523"/>
      <c r="B230" s="3712"/>
      <c r="C230" s="2992"/>
      <c r="D230" s="3969"/>
      <c r="E230" s="3712"/>
      <c r="F230" s="2992"/>
      <c r="G230" s="2992"/>
      <c r="H230" s="2992"/>
      <c r="I230" s="2992"/>
      <c r="J230" s="2992"/>
      <c r="K230" s="2992"/>
      <c r="L230" s="3969"/>
      <c r="M230" s="523"/>
      <c r="N230" s="523"/>
      <c r="O230" s="523"/>
      <c r="P230" s="523"/>
      <c r="Q230" s="523"/>
      <c r="R230" s="523"/>
      <c r="S230" s="523"/>
      <c r="T230" s="523"/>
      <c r="U230" s="523"/>
      <c r="V230" s="523"/>
      <c r="W230" s="523"/>
      <c r="X230" s="523"/>
      <c r="Y230" s="523"/>
      <c r="Z230" s="523"/>
      <c r="AA230" s="523"/>
      <c r="AB230" s="523"/>
      <c r="AC230" s="523"/>
      <c r="AD230" s="523"/>
      <c r="AE230" s="523"/>
      <c r="AF230" s="523"/>
    </row>
    <row r="231" spans="1:32" ht="14.25" customHeight="1">
      <c r="A231" s="523"/>
      <c r="B231" s="3712"/>
      <c r="C231" s="2992"/>
      <c r="D231" s="3969"/>
      <c r="E231" s="3712"/>
      <c r="F231" s="2992"/>
      <c r="G231" s="2992"/>
      <c r="H231" s="2992"/>
      <c r="I231" s="2992"/>
      <c r="J231" s="2992"/>
      <c r="K231" s="2992"/>
      <c r="L231" s="3969"/>
      <c r="M231" s="523"/>
      <c r="N231" s="523"/>
      <c r="O231" s="523"/>
      <c r="P231" s="523"/>
      <c r="Q231" s="523"/>
      <c r="R231" s="523"/>
      <c r="S231" s="523"/>
      <c r="T231" s="523"/>
      <c r="U231" s="523"/>
      <c r="V231" s="523"/>
      <c r="W231" s="523"/>
      <c r="X231" s="523"/>
      <c r="Y231" s="523"/>
      <c r="Z231" s="523"/>
      <c r="AA231" s="523"/>
      <c r="AB231" s="523"/>
      <c r="AC231" s="523"/>
      <c r="AD231" s="523"/>
      <c r="AE231" s="523"/>
      <c r="AF231" s="523"/>
    </row>
    <row r="232" spans="1:32" ht="14.25" customHeight="1">
      <c r="A232" s="523"/>
      <c r="B232" s="3712"/>
      <c r="C232" s="2992"/>
      <c r="D232" s="3969"/>
      <c r="E232" s="3712"/>
      <c r="F232" s="2992"/>
      <c r="G232" s="2992"/>
      <c r="H232" s="2992"/>
      <c r="I232" s="2992"/>
      <c r="J232" s="2992"/>
      <c r="K232" s="2992"/>
      <c r="L232" s="3969"/>
      <c r="M232" s="523"/>
      <c r="N232" s="523"/>
      <c r="O232" s="523"/>
      <c r="P232" s="523"/>
      <c r="Q232" s="523"/>
      <c r="R232" s="523"/>
      <c r="S232" s="523"/>
      <c r="T232" s="523"/>
      <c r="U232" s="523"/>
      <c r="V232" s="523"/>
      <c r="W232" s="523"/>
      <c r="X232" s="523"/>
      <c r="Y232" s="523"/>
      <c r="Z232" s="523"/>
      <c r="AA232" s="523"/>
      <c r="AB232" s="523"/>
      <c r="AC232" s="523"/>
      <c r="AD232" s="523"/>
      <c r="AE232" s="523"/>
      <c r="AF232" s="523"/>
    </row>
    <row r="233" spans="1:32" ht="39" customHeight="1">
      <c r="A233" s="523"/>
      <c r="B233" s="3712"/>
      <c r="C233" s="2992"/>
      <c r="D233" s="3969"/>
      <c r="E233" s="3712"/>
      <c r="F233" s="2992"/>
      <c r="G233" s="2992"/>
      <c r="H233" s="2992"/>
      <c r="I233" s="2992"/>
      <c r="J233" s="2992"/>
      <c r="K233" s="2992"/>
      <c r="L233" s="3969"/>
      <c r="M233" s="523"/>
      <c r="N233" s="523"/>
      <c r="O233" s="523"/>
      <c r="P233" s="523"/>
      <c r="Q233" s="523"/>
      <c r="R233" s="523"/>
      <c r="S233" s="523"/>
      <c r="T233" s="523"/>
      <c r="U233" s="523"/>
      <c r="V233" s="523"/>
      <c r="W233" s="523"/>
      <c r="X233" s="523"/>
      <c r="Y233" s="523"/>
      <c r="Z233" s="523"/>
      <c r="AA233" s="523"/>
      <c r="AB233" s="523"/>
      <c r="AC233" s="523"/>
      <c r="AD233" s="523"/>
      <c r="AE233" s="523"/>
      <c r="AF233" s="523"/>
    </row>
    <row r="234" spans="1:32" ht="41.25" customHeight="1">
      <c r="A234" s="523"/>
      <c r="B234" s="3712"/>
      <c r="C234" s="2992"/>
      <c r="D234" s="3969"/>
      <c r="E234" s="3712"/>
      <c r="F234" s="2992"/>
      <c r="G234" s="2992"/>
      <c r="H234" s="2992"/>
      <c r="I234" s="2992"/>
      <c r="J234" s="2992"/>
      <c r="K234" s="2992"/>
      <c r="L234" s="3969"/>
      <c r="M234" s="523"/>
      <c r="N234" s="523"/>
      <c r="O234" s="523"/>
      <c r="P234" s="523"/>
      <c r="Q234" s="523"/>
      <c r="R234" s="523"/>
      <c r="S234" s="523"/>
      <c r="T234" s="523"/>
      <c r="U234" s="523"/>
      <c r="V234" s="523"/>
      <c r="W234" s="523"/>
      <c r="X234" s="523"/>
      <c r="Y234" s="523"/>
      <c r="Z234" s="523"/>
      <c r="AA234" s="523"/>
      <c r="AB234" s="523"/>
      <c r="AC234" s="523"/>
      <c r="AD234" s="523"/>
      <c r="AE234" s="523"/>
      <c r="AF234" s="523"/>
    </row>
    <row r="235" spans="1:32" ht="14.25" customHeight="1">
      <c r="A235" s="523"/>
      <c r="B235" s="3712"/>
      <c r="C235" s="2992"/>
      <c r="D235" s="3969"/>
      <c r="E235" s="3712"/>
      <c r="F235" s="2992"/>
      <c r="G235" s="2992"/>
      <c r="H235" s="2992"/>
      <c r="I235" s="2992"/>
      <c r="J235" s="2992"/>
      <c r="K235" s="2992"/>
      <c r="L235" s="3969"/>
      <c r="M235" s="523"/>
      <c r="N235" s="523"/>
      <c r="O235" s="523"/>
      <c r="P235" s="523"/>
      <c r="Q235" s="523"/>
      <c r="R235" s="523"/>
      <c r="S235" s="523"/>
      <c r="T235" s="523"/>
      <c r="U235" s="523"/>
      <c r="V235" s="523"/>
      <c r="W235" s="523"/>
      <c r="X235" s="523"/>
      <c r="Y235" s="523"/>
      <c r="Z235" s="523"/>
      <c r="AA235" s="523"/>
      <c r="AB235" s="523"/>
      <c r="AC235" s="523"/>
      <c r="AD235" s="523"/>
      <c r="AE235" s="523"/>
      <c r="AF235" s="523"/>
    </row>
    <row r="236" spans="1:32" ht="21" customHeight="1">
      <c r="A236" s="523"/>
      <c r="B236" s="4395"/>
      <c r="C236" s="3293"/>
      <c r="D236" s="4391"/>
      <c r="E236" s="4395"/>
      <c r="F236" s="3293"/>
      <c r="G236" s="3293"/>
      <c r="H236" s="3293"/>
      <c r="I236" s="3293"/>
      <c r="J236" s="3293"/>
      <c r="K236" s="3293"/>
      <c r="L236" s="4391"/>
      <c r="M236" s="1760"/>
      <c r="N236" s="1760"/>
      <c r="O236" s="1760"/>
      <c r="P236" s="1760"/>
      <c r="Q236" s="1760"/>
      <c r="R236" s="1760"/>
      <c r="S236" s="1760"/>
      <c r="T236" s="1760"/>
      <c r="U236" s="1760"/>
      <c r="V236" s="1760"/>
      <c r="W236" s="523"/>
      <c r="X236" s="523"/>
      <c r="Y236" s="523"/>
      <c r="Z236" s="523"/>
      <c r="AA236" s="523"/>
      <c r="AB236" s="523"/>
      <c r="AC236" s="523"/>
      <c r="AD236" s="523"/>
      <c r="AE236" s="523"/>
      <c r="AF236" s="523"/>
    </row>
    <row r="237" spans="1:32" ht="14.25" customHeight="1">
      <c r="A237" s="523"/>
      <c r="B237" s="4452" t="s">
        <v>2032</v>
      </c>
      <c r="C237" s="3673"/>
      <c r="D237" s="4453"/>
      <c r="E237" s="4460" t="s">
        <v>2043</v>
      </c>
      <c r="F237" s="3673"/>
      <c r="G237" s="3673"/>
      <c r="H237" s="3673"/>
      <c r="I237" s="3673"/>
      <c r="J237" s="3673"/>
      <c r="K237" s="3673"/>
      <c r="L237" s="4453"/>
      <c r="M237" s="523"/>
      <c r="N237" s="523"/>
      <c r="O237" s="523"/>
      <c r="P237" s="523"/>
      <c r="Q237" s="523"/>
      <c r="R237" s="523"/>
      <c r="S237" s="523"/>
      <c r="T237" s="523"/>
      <c r="U237" s="523"/>
      <c r="V237" s="523"/>
      <c r="W237" s="523"/>
      <c r="X237" s="523"/>
      <c r="Y237" s="523"/>
      <c r="Z237" s="523"/>
      <c r="AA237" s="523"/>
      <c r="AB237" s="523"/>
      <c r="AC237" s="523"/>
      <c r="AD237" s="523"/>
      <c r="AE237" s="523"/>
      <c r="AF237" s="523"/>
    </row>
    <row r="238" spans="1:32" ht="14.25" customHeight="1">
      <c r="A238" s="523"/>
      <c r="B238" s="3712"/>
      <c r="C238" s="2992"/>
      <c r="D238" s="3969"/>
      <c r="E238" s="3712"/>
      <c r="F238" s="2992"/>
      <c r="G238" s="2992"/>
      <c r="H238" s="2992"/>
      <c r="I238" s="2992"/>
      <c r="J238" s="2992"/>
      <c r="K238" s="2992"/>
      <c r="L238" s="3969"/>
      <c r="M238" s="523"/>
      <c r="N238" s="1783"/>
      <c r="O238" s="1762"/>
      <c r="P238" s="1762"/>
      <c r="Q238" s="1762"/>
      <c r="R238" s="1762"/>
      <c r="S238" s="1762"/>
      <c r="T238" s="1762"/>
      <c r="U238" s="1762"/>
      <c r="V238" s="523"/>
      <c r="W238" s="523"/>
      <c r="X238" s="523"/>
      <c r="Y238" s="523"/>
      <c r="Z238" s="523"/>
      <c r="AA238" s="523"/>
      <c r="AB238" s="523"/>
      <c r="AC238" s="523"/>
      <c r="AD238" s="523"/>
      <c r="AE238" s="523"/>
      <c r="AF238" s="523"/>
    </row>
    <row r="239" spans="1:32" ht="14.25" customHeight="1">
      <c r="A239" s="523"/>
      <c r="B239" s="3712"/>
      <c r="C239" s="2992"/>
      <c r="D239" s="3969"/>
      <c r="E239" s="3712"/>
      <c r="F239" s="2992"/>
      <c r="G239" s="2992"/>
      <c r="H239" s="2992"/>
      <c r="I239" s="2992"/>
      <c r="J239" s="2992"/>
      <c r="K239" s="2992"/>
      <c r="L239" s="3969"/>
      <c r="M239" s="523"/>
      <c r="N239" s="523"/>
      <c r="O239" s="748"/>
      <c r="P239" s="748"/>
      <c r="Q239" s="748"/>
      <c r="R239" s="748"/>
      <c r="S239" s="748"/>
      <c r="T239" s="748"/>
      <c r="U239" s="523"/>
      <c r="V239" s="523"/>
      <c r="W239" s="523"/>
      <c r="X239" s="523"/>
      <c r="Y239" s="523"/>
      <c r="Z239" s="523"/>
      <c r="AA239" s="523"/>
      <c r="AB239" s="523"/>
      <c r="AC239" s="523"/>
      <c r="AD239" s="523"/>
      <c r="AE239" s="523"/>
      <c r="AF239" s="523"/>
    </row>
    <row r="240" spans="1:32" ht="14.25" customHeight="1">
      <c r="A240" s="523"/>
      <c r="B240" s="3712"/>
      <c r="C240" s="2992"/>
      <c r="D240" s="3969"/>
      <c r="E240" s="3712"/>
      <c r="F240" s="2992"/>
      <c r="G240" s="2992"/>
      <c r="H240" s="2992"/>
      <c r="I240" s="2992"/>
      <c r="J240" s="2992"/>
      <c r="K240" s="2992"/>
      <c r="L240" s="3969"/>
      <c r="M240" s="523"/>
      <c r="N240" s="523"/>
      <c r="O240" s="4490"/>
      <c r="P240" s="2992"/>
      <c r="Q240" s="4490"/>
      <c r="R240" s="2992"/>
      <c r="S240" s="4490"/>
      <c r="T240" s="2992"/>
      <c r="U240" s="523"/>
      <c r="V240" s="523"/>
      <c r="W240" s="523"/>
      <c r="X240" s="523"/>
      <c r="Y240" s="523"/>
      <c r="Z240" s="523"/>
      <c r="AA240" s="523"/>
      <c r="AB240" s="523"/>
      <c r="AC240" s="523"/>
      <c r="AD240" s="523"/>
      <c r="AE240" s="523"/>
      <c r="AF240" s="523"/>
    </row>
    <row r="241" spans="1:32" ht="44.25" customHeight="1">
      <c r="A241" s="523"/>
      <c r="B241" s="3712"/>
      <c r="C241" s="2992"/>
      <c r="D241" s="3969"/>
      <c r="E241" s="3712"/>
      <c r="F241" s="2992"/>
      <c r="G241" s="2992"/>
      <c r="H241" s="2992"/>
      <c r="I241" s="2992"/>
      <c r="J241" s="2992"/>
      <c r="K241" s="2992"/>
      <c r="L241" s="3969"/>
      <c r="M241" s="523"/>
      <c r="N241" s="523"/>
      <c r="O241" s="61"/>
      <c r="P241" s="1784"/>
      <c r="Q241" s="1762"/>
      <c r="R241" s="1762"/>
      <c r="S241" s="1762"/>
      <c r="T241" s="1762"/>
      <c r="U241" s="1762"/>
      <c r="V241" s="523"/>
      <c r="W241" s="523"/>
      <c r="X241" s="523"/>
      <c r="Y241" s="523"/>
      <c r="Z241" s="523"/>
      <c r="AA241" s="523"/>
      <c r="AB241" s="523"/>
      <c r="AC241" s="523"/>
      <c r="AD241" s="523"/>
      <c r="AE241" s="523"/>
      <c r="AF241" s="523"/>
    </row>
    <row r="242" spans="1:32" ht="14.25" customHeight="1">
      <c r="A242" s="523"/>
      <c r="B242" s="3712"/>
      <c r="C242" s="2992"/>
      <c r="D242" s="3969"/>
      <c r="E242" s="3712"/>
      <c r="F242" s="2992"/>
      <c r="G242" s="2992"/>
      <c r="H242" s="2992"/>
      <c r="I242" s="2992"/>
      <c r="J242" s="2992"/>
      <c r="K242" s="2992"/>
      <c r="L242" s="3969"/>
      <c r="M242" s="523"/>
      <c r="N242" s="523"/>
      <c r="O242" s="1762"/>
      <c r="P242" s="1785"/>
      <c r="Q242" s="1762"/>
      <c r="R242" s="1762"/>
      <c r="S242" s="1762"/>
      <c r="T242" s="1762"/>
      <c r="U242" s="1762"/>
      <c r="V242" s="523"/>
      <c r="W242" s="523"/>
      <c r="X242" s="523"/>
      <c r="Y242" s="523"/>
      <c r="Z242" s="523"/>
      <c r="AA242" s="523"/>
      <c r="AB242" s="523"/>
      <c r="AC242" s="523"/>
      <c r="AD242" s="523"/>
      <c r="AE242" s="523"/>
      <c r="AF242" s="523"/>
    </row>
    <row r="243" spans="1:32" ht="14.25" customHeight="1">
      <c r="A243" s="523"/>
      <c r="B243" s="3712"/>
      <c r="C243" s="2992"/>
      <c r="D243" s="3969"/>
      <c r="E243" s="3712"/>
      <c r="F243" s="2992"/>
      <c r="G243" s="2992"/>
      <c r="H243" s="2992"/>
      <c r="I243" s="2992"/>
      <c r="J243" s="2992"/>
      <c r="K243" s="2992"/>
      <c r="L243" s="3969"/>
      <c r="M243" s="523"/>
      <c r="N243" s="1783"/>
      <c r="O243" s="1762"/>
      <c r="P243" s="1762"/>
      <c r="Q243" s="1762"/>
      <c r="R243" s="1762"/>
      <c r="S243" s="1762"/>
      <c r="T243" s="1762"/>
      <c r="U243" s="1762"/>
      <c r="V243" s="523"/>
      <c r="W243" s="523"/>
      <c r="X243" s="523"/>
      <c r="Y243" s="523"/>
      <c r="Z243" s="523"/>
      <c r="AA243" s="523"/>
      <c r="AB243" s="523"/>
      <c r="AC243" s="523"/>
      <c r="AD243" s="523"/>
      <c r="AE243" s="523"/>
      <c r="AF243" s="523"/>
    </row>
    <row r="244" spans="1:32" ht="36.75" customHeight="1">
      <c r="A244" s="523"/>
      <c r="B244" s="3712"/>
      <c r="C244" s="2992"/>
      <c r="D244" s="3969"/>
      <c r="E244" s="3712"/>
      <c r="F244" s="2992"/>
      <c r="G244" s="2992"/>
      <c r="H244" s="2992"/>
      <c r="I244" s="2992"/>
      <c r="J244" s="2992"/>
      <c r="K244" s="2992"/>
      <c r="L244" s="3969"/>
      <c r="M244" s="523"/>
      <c r="N244" s="523"/>
      <c r="O244" s="523"/>
      <c r="P244" s="523"/>
      <c r="Q244" s="523"/>
      <c r="R244" s="523"/>
      <c r="S244" s="523"/>
      <c r="T244" s="523"/>
      <c r="U244" s="523"/>
      <c r="V244" s="523"/>
      <c r="W244" s="523"/>
      <c r="X244" s="523"/>
      <c r="Y244" s="523"/>
      <c r="Z244" s="523"/>
      <c r="AA244" s="523"/>
      <c r="AB244" s="523"/>
      <c r="AC244" s="523"/>
      <c r="AD244" s="523"/>
      <c r="AE244" s="523"/>
      <c r="AF244" s="523"/>
    </row>
    <row r="245" spans="1:32" ht="14.25" customHeight="1">
      <c r="A245" s="523"/>
      <c r="B245" s="3712"/>
      <c r="C245" s="2992"/>
      <c r="D245" s="3969"/>
      <c r="E245" s="3712"/>
      <c r="F245" s="2992"/>
      <c r="G245" s="2992"/>
      <c r="H245" s="2992"/>
      <c r="I245" s="2992"/>
      <c r="J245" s="2992"/>
      <c r="K245" s="2992"/>
      <c r="L245" s="3969"/>
      <c r="M245" s="523"/>
      <c r="N245" s="523"/>
      <c r="O245" s="523"/>
      <c r="P245" s="523"/>
      <c r="Q245" s="523"/>
      <c r="R245" s="523"/>
      <c r="S245" s="523"/>
      <c r="T245" s="523"/>
      <c r="U245" s="523"/>
      <c r="V245" s="523"/>
      <c r="W245" s="523"/>
      <c r="X245" s="523"/>
      <c r="Y245" s="523"/>
      <c r="Z245" s="523"/>
      <c r="AA245" s="523"/>
      <c r="AB245" s="523"/>
      <c r="AC245" s="523"/>
      <c r="AD245" s="523"/>
      <c r="AE245" s="523"/>
      <c r="AF245" s="523"/>
    </row>
    <row r="246" spans="1:32" ht="14.25" customHeight="1">
      <c r="A246" s="523"/>
      <c r="B246" s="3712"/>
      <c r="C246" s="2992"/>
      <c r="D246" s="3969"/>
      <c r="E246" s="3712"/>
      <c r="F246" s="2992"/>
      <c r="G246" s="2992"/>
      <c r="H246" s="2992"/>
      <c r="I246" s="2992"/>
      <c r="J246" s="2992"/>
      <c r="K246" s="2992"/>
      <c r="L246" s="3969"/>
      <c r="M246" s="523"/>
      <c r="N246" s="523"/>
      <c r="O246" s="523"/>
      <c r="P246" s="523"/>
      <c r="Q246" s="523"/>
      <c r="R246" s="523"/>
      <c r="S246" s="523"/>
      <c r="T246" s="523"/>
      <c r="U246" s="523"/>
      <c r="V246" s="523"/>
      <c r="W246" s="523"/>
      <c r="X246" s="523"/>
      <c r="Y246" s="523"/>
      <c r="Z246" s="523"/>
      <c r="AA246" s="523"/>
      <c r="AB246" s="523"/>
      <c r="AC246" s="523"/>
      <c r="AD246" s="523"/>
      <c r="AE246" s="523"/>
      <c r="AF246" s="523"/>
    </row>
    <row r="247" spans="1:32" ht="14.25" customHeight="1">
      <c r="A247" s="523"/>
      <c r="B247" s="3712"/>
      <c r="C247" s="2992"/>
      <c r="D247" s="3969"/>
      <c r="E247" s="3712"/>
      <c r="F247" s="2992"/>
      <c r="G247" s="2992"/>
      <c r="H247" s="2992"/>
      <c r="I247" s="2992"/>
      <c r="J247" s="2992"/>
      <c r="K247" s="2992"/>
      <c r="L247" s="3969"/>
      <c r="M247" s="523"/>
      <c r="N247" s="523"/>
      <c r="O247" s="1777"/>
      <c r="P247" s="1777"/>
      <c r="Q247" s="1778"/>
      <c r="R247" s="1777"/>
      <c r="S247" s="1777"/>
      <c r="T247" s="523"/>
      <c r="U247" s="523"/>
      <c r="V247" s="523"/>
      <c r="W247" s="523"/>
      <c r="X247" s="523"/>
      <c r="Y247" s="523"/>
      <c r="Z247" s="523"/>
      <c r="AA247" s="523"/>
      <c r="AB247" s="523"/>
      <c r="AC247" s="523"/>
      <c r="AD247" s="523"/>
      <c r="AE247" s="523"/>
      <c r="AF247" s="523"/>
    </row>
    <row r="248" spans="1:32" ht="14.25" customHeight="1">
      <c r="A248" s="523"/>
      <c r="B248" s="4395"/>
      <c r="C248" s="3293"/>
      <c r="D248" s="4391"/>
      <c r="E248" s="4395"/>
      <c r="F248" s="3293"/>
      <c r="G248" s="3293"/>
      <c r="H248" s="3293"/>
      <c r="I248" s="3293"/>
      <c r="J248" s="3293"/>
      <c r="K248" s="3293"/>
      <c r="L248" s="4391"/>
      <c r="M248" s="523"/>
      <c r="N248" s="523"/>
      <c r="O248" s="523"/>
      <c r="P248" s="523"/>
      <c r="Q248" s="523"/>
      <c r="R248" s="523"/>
      <c r="S248" s="523"/>
      <c r="T248" s="748"/>
      <c r="U248" s="523"/>
      <c r="V248" s="523"/>
      <c r="W248" s="523"/>
      <c r="X248" s="523"/>
      <c r="Y248" s="523"/>
      <c r="Z248" s="523"/>
      <c r="AA248" s="523"/>
      <c r="AB248" s="523"/>
      <c r="AC248" s="523"/>
      <c r="AD248" s="523"/>
      <c r="AE248" s="523"/>
      <c r="AF248" s="523"/>
    </row>
    <row r="249" spans="1:32" ht="14.25" customHeight="1">
      <c r="A249" s="523"/>
      <c r="B249" s="4472" t="s">
        <v>2034</v>
      </c>
      <c r="C249" s="3468"/>
      <c r="D249" s="4397"/>
      <c r="E249" s="4461" t="s">
        <v>1970</v>
      </c>
      <c r="F249" s="3468"/>
      <c r="G249" s="3468"/>
      <c r="H249" s="3468"/>
      <c r="I249" s="3468"/>
      <c r="J249" s="3468"/>
      <c r="K249" s="3468"/>
      <c r="L249" s="4397"/>
      <c r="M249" s="523"/>
      <c r="N249" s="523"/>
      <c r="O249" s="523"/>
      <c r="P249" s="523"/>
      <c r="Q249" s="523"/>
      <c r="R249" s="523"/>
      <c r="S249" s="523"/>
      <c r="T249" s="523"/>
      <c r="U249" s="523"/>
      <c r="V249" s="523"/>
      <c r="W249" s="523"/>
      <c r="X249" s="523"/>
      <c r="Y249" s="523"/>
      <c r="Z249" s="523"/>
      <c r="AA249" s="523"/>
      <c r="AB249" s="523"/>
      <c r="AC249" s="523"/>
      <c r="AD249" s="523"/>
      <c r="AE249" s="523"/>
      <c r="AF249" s="523"/>
    </row>
    <row r="250" spans="1:32" ht="13.5" customHeight="1">
      <c r="A250" s="523"/>
      <c r="B250" s="4472" t="s">
        <v>1971</v>
      </c>
      <c r="C250" s="3468"/>
      <c r="D250" s="4397"/>
      <c r="E250" s="4485" t="s">
        <v>2044</v>
      </c>
      <c r="F250" s="3468"/>
      <c r="G250" s="3468"/>
      <c r="H250" s="3468"/>
      <c r="I250" s="3468"/>
      <c r="J250" s="3468"/>
      <c r="K250" s="3468"/>
      <c r="L250" s="4397"/>
      <c r="M250" s="523"/>
      <c r="N250" s="1783"/>
      <c r="O250" s="1762"/>
      <c r="P250" s="1762"/>
      <c r="Q250" s="1762"/>
      <c r="R250" s="1762"/>
      <c r="S250" s="1762"/>
      <c r="T250" s="1762"/>
      <c r="U250" s="1762"/>
      <c r="V250" s="523"/>
      <c r="W250" s="523"/>
      <c r="X250" s="523"/>
      <c r="Y250" s="523"/>
      <c r="Z250" s="523"/>
      <c r="AA250" s="523"/>
      <c r="AB250" s="523"/>
      <c r="AC250" s="523"/>
      <c r="AD250" s="523"/>
      <c r="AE250" s="523"/>
      <c r="AF250" s="523"/>
    </row>
    <row r="251" spans="1:32" ht="14.25" customHeight="1">
      <c r="A251" s="523"/>
      <c r="B251" s="4471" t="s">
        <v>2036</v>
      </c>
      <c r="C251" s="3468"/>
      <c r="D251" s="4397"/>
      <c r="E251" s="4461" t="s">
        <v>2045</v>
      </c>
      <c r="F251" s="3468"/>
      <c r="G251" s="3468"/>
      <c r="H251" s="3468"/>
      <c r="I251" s="3468"/>
      <c r="J251" s="3468"/>
      <c r="K251" s="3468"/>
      <c r="L251" s="1786"/>
      <c r="M251" s="523"/>
      <c r="N251" s="1788"/>
      <c r="O251" s="523"/>
      <c r="P251" s="523"/>
      <c r="Q251" s="523"/>
      <c r="R251" s="523"/>
      <c r="S251" s="523"/>
      <c r="T251" s="523"/>
      <c r="U251" s="523"/>
      <c r="V251" s="523"/>
      <c r="W251" s="523"/>
      <c r="X251" s="523"/>
      <c r="Y251" s="523"/>
      <c r="Z251" s="523"/>
      <c r="AA251" s="523"/>
      <c r="AB251" s="523"/>
      <c r="AC251" s="523"/>
      <c r="AD251" s="523"/>
      <c r="AE251" s="523"/>
      <c r="AF251" s="523"/>
    </row>
    <row r="252" spans="1:32" ht="30" customHeight="1">
      <c r="A252" s="523"/>
      <c r="B252" s="4472" t="s">
        <v>2038</v>
      </c>
      <c r="C252" s="3468"/>
      <c r="D252" s="4397"/>
      <c r="E252" s="4461" t="s">
        <v>1167</v>
      </c>
      <c r="F252" s="3468"/>
      <c r="G252" s="3468"/>
      <c r="H252" s="3468"/>
      <c r="I252" s="3468"/>
      <c r="J252" s="3468"/>
      <c r="K252" s="3468"/>
      <c r="L252" s="4397"/>
      <c r="M252" s="523"/>
      <c r="N252" s="523"/>
      <c r="O252" s="1788"/>
      <c r="P252" s="1788"/>
      <c r="Q252" s="1788"/>
      <c r="R252" s="1788"/>
      <c r="S252" s="1788"/>
      <c r="T252" s="523"/>
      <c r="U252" s="523"/>
      <c r="V252" s="523"/>
      <c r="W252" s="523"/>
      <c r="X252" s="523"/>
      <c r="Y252" s="523"/>
      <c r="Z252" s="523"/>
      <c r="AA252" s="523"/>
      <c r="AB252" s="523"/>
      <c r="AC252" s="523"/>
      <c r="AD252" s="523"/>
      <c r="AE252" s="523"/>
      <c r="AF252" s="523"/>
    </row>
    <row r="253" spans="1:32" ht="35.25" customHeight="1">
      <c r="A253" s="523"/>
      <c r="B253" s="4472" t="s">
        <v>2039</v>
      </c>
      <c r="C253" s="3468"/>
      <c r="D253" s="4397"/>
      <c r="E253" s="4461" t="s">
        <v>2046</v>
      </c>
      <c r="F253" s="3468"/>
      <c r="G253" s="3468"/>
      <c r="H253" s="3468"/>
      <c r="I253" s="3468"/>
      <c r="J253" s="3468"/>
      <c r="K253" s="3468"/>
      <c r="L253" s="4397"/>
      <c r="M253" s="523"/>
      <c r="N253" s="523"/>
      <c r="O253" s="523"/>
      <c r="P253" s="523"/>
      <c r="Q253" s="523"/>
      <c r="R253" s="523"/>
      <c r="S253" s="523"/>
      <c r="T253" s="523"/>
      <c r="U253" s="523"/>
      <c r="V253" s="523"/>
      <c r="W253" s="523"/>
      <c r="X253" s="523"/>
      <c r="Y253" s="523"/>
      <c r="Z253" s="523"/>
      <c r="AA253" s="523"/>
      <c r="AB253" s="523"/>
      <c r="AC253" s="523"/>
      <c r="AD253" s="523"/>
      <c r="AE253" s="523"/>
      <c r="AF253" s="523"/>
    </row>
    <row r="254" spans="1:32" ht="14.25" customHeight="1">
      <c r="A254" s="523"/>
      <c r="B254" s="1783"/>
      <c r="C254" s="1762"/>
      <c r="D254" s="1762"/>
      <c r="E254" s="1762"/>
      <c r="F254" s="1762"/>
      <c r="G254" s="1762"/>
      <c r="H254" s="1762"/>
      <c r="I254" s="1762"/>
      <c r="J254" s="1762"/>
      <c r="K254" s="1762"/>
      <c r="L254" s="523"/>
      <c r="M254" s="523"/>
      <c r="N254" s="523"/>
      <c r="O254" s="1787"/>
      <c r="P254" s="1781"/>
      <c r="Q254" s="1777"/>
      <c r="R254" s="1789"/>
      <c r="S254" s="1782"/>
      <c r="T254" s="523"/>
      <c r="U254" s="523"/>
      <c r="V254" s="523"/>
      <c r="W254" s="523"/>
      <c r="X254" s="523"/>
      <c r="Y254" s="523"/>
      <c r="Z254" s="523"/>
      <c r="AA254" s="523"/>
      <c r="AB254" s="523"/>
      <c r="AC254" s="523"/>
      <c r="AD254" s="523"/>
      <c r="AE254" s="523"/>
      <c r="AF254" s="523"/>
    </row>
    <row r="255" spans="1:32" ht="14.25" customHeight="1">
      <c r="A255" s="523"/>
      <c r="B255" s="1783"/>
      <c r="C255" s="1762"/>
      <c r="D255" s="1762"/>
      <c r="E255" s="1762"/>
      <c r="F255" s="1762"/>
      <c r="G255" s="1762"/>
      <c r="H255" s="1762"/>
      <c r="I255" s="1762"/>
      <c r="J255" s="1762"/>
      <c r="K255" s="1762"/>
      <c r="L255" s="523"/>
      <c r="M255" s="523"/>
      <c r="N255" s="523"/>
      <c r="O255" s="1787"/>
      <c r="P255" s="1781"/>
      <c r="Q255" s="1777"/>
      <c r="R255" s="1789"/>
      <c r="S255" s="1782"/>
      <c r="T255" s="523"/>
      <c r="U255" s="523"/>
      <c r="V255" s="523"/>
      <c r="W255" s="523"/>
      <c r="X255" s="523"/>
      <c r="Y255" s="523"/>
      <c r="Z255" s="523"/>
      <c r="AA255" s="523"/>
      <c r="AB255" s="523"/>
      <c r="AC255" s="523"/>
      <c r="AD255" s="523"/>
      <c r="AE255" s="523"/>
      <c r="AF255" s="523"/>
    </row>
    <row r="256" spans="1:32" ht="14.25" customHeight="1">
      <c r="A256" s="523"/>
      <c r="B256" s="1790"/>
      <c r="C256" s="1762"/>
      <c r="D256" s="1762"/>
      <c r="E256" s="1762"/>
      <c r="F256" s="1762"/>
      <c r="G256" s="1762"/>
      <c r="H256" s="1762"/>
      <c r="I256" s="1762"/>
      <c r="J256" s="1762"/>
      <c r="K256" s="1762"/>
      <c r="L256" s="523"/>
      <c r="M256" s="523"/>
      <c r="N256" s="1790"/>
      <c r="O256" s="523"/>
      <c r="P256" s="523"/>
      <c r="Q256" s="523"/>
      <c r="R256" s="523"/>
      <c r="S256" s="523"/>
      <c r="T256" s="523"/>
      <c r="U256" s="523"/>
      <c r="V256" s="523"/>
      <c r="W256" s="523"/>
      <c r="X256" s="523"/>
      <c r="Y256" s="523"/>
      <c r="Z256" s="523"/>
      <c r="AA256" s="523"/>
      <c r="AB256" s="523"/>
      <c r="AC256" s="523"/>
      <c r="AD256" s="523"/>
      <c r="AE256" s="523"/>
      <c r="AF256" s="523"/>
    </row>
    <row r="257" spans="1:32" ht="24.75" customHeight="1">
      <c r="A257" s="523"/>
      <c r="B257" s="4455" t="s">
        <v>2047</v>
      </c>
      <c r="C257" s="3344"/>
      <c r="D257" s="3344"/>
      <c r="E257" s="3344"/>
      <c r="F257" s="3344"/>
      <c r="G257" s="3344"/>
      <c r="H257" s="3344"/>
      <c r="I257" s="3344"/>
      <c r="J257" s="3344"/>
      <c r="K257" s="3344"/>
      <c r="L257" s="3344"/>
      <c r="M257" s="523"/>
      <c r="N257" s="523"/>
      <c r="O257" s="523"/>
      <c r="P257" s="523"/>
      <c r="Q257" s="523"/>
      <c r="R257" s="523"/>
      <c r="S257" s="523"/>
      <c r="T257" s="523"/>
      <c r="U257" s="523"/>
      <c r="V257" s="523"/>
      <c r="W257" s="523"/>
      <c r="X257" s="523"/>
      <c r="Y257" s="523"/>
      <c r="Z257" s="523"/>
      <c r="AA257" s="523"/>
      <c r="AB257" s="523"/>
      <c r="AC257" s="523"/>
      <c r="AD257" s="523"/>
      <c r="AE257" s="523"/>
      <c r="AF257" s="523"/>
    </row>
    <row r="258" spans="1:32" ht="54" customHeight="1">
      <c r="A258" s="523"/>
      <c r="B258" s="4456" t="s">
        <v>2028</v>
      </c>
      <c r="C258" s="3452"/>
      <c r="D258" s="4457"/>
      <c r="E258" s="4458" t="s">
        <v>2048</v>
      </c>
      <c r="F258" s="3452"/>
      <c r="G258" s="3452"/>
      <c r="H258" s="3452"/>
      <c r="I258" s="3452"/>
      <c r="J258" s="3452"/>
      <c r="K258" s="3452"/>
      <c r="L258" s="4457"/>
      <c r="M258" s="523"/>
      <c r="N258" s="523"/>
      <c r="O258" s="523"/>
      <c r="P258" s="523"/>
      <c r="Q258" s="523"/>
      <c r="R258" s="523"/>
      <c r="S258" s="523"/>
      <c r="T258" s="523"/>
      <c r="U258" s="523"/>
      <c r="V258" s="523"/>
      <c r="W258" s="523"/>
      <c r="X258" s="523"/>
      <c r="Y258" s="523"/>
      <c r="Z258" s="523"/>
      <c r="AA258" s="523"/>
      <c r="AB258" s="523"/>
      <c r="AC258" s="523"/>
      <c r="AD258" s="523"/>
      <c r="AE258" s="523"/>
      <c r="AF258" s="523"/>
    </row>
    <row r="259" spans="1:32" ht="14.25" customHeight="1">
      <c r="A259" s="523"/>
      <c r="B259" s="4452" t="s">
        <v>2030</v>
      </c>
      <c r="C259" s="3673"/>
      <c r="D259" s="4453"/>
      <c r="E259" s="4459" t="s">
        <v>2049</v>
      </c>
      <c r="F259" s="2992"/>
      <c r="G259" s="2992"/>
      <c r="H259" s="2992"/>
      <c r="I259" s="2992"/>
      <c r="J259" s="2992"/>
      <c r="K259" s="2992"/>
      <c r="L259" s="3969"/>
      <c r="M259" s="523"/>
      <c r="N259" s="523"/>
      <c r="O259" s="523"/>
      <c r="P259" s="523"/>
      <c r="Q259" s="523"/>
      <c r="R259" s="523"/>
      <c r="S259" s="523"/>
      <c r="T259" s="523"/>
      <c r="U259" s="523"/>
      <c r="V259" s="523"/>
      <c r="W259" s="523"/>
      <c r="X259" s="523"/>
      <c r="Y259" s="523"/>
      <c r="Z259" s="523"/>
      <c r="AA259" s="523"/>
      <c r="AB259" s="523"/>
      <c r="AC259" s="523"/>
      <c r="AD259" s="523"/>
      <c r="AE259" s="523"/>
      <c r="AF259" s="523"/>
    </row>
    <row r="260" spans="1:32" ht="14.25" customHeight="1">
      <c r="A260" s="523"/>
      <c r="B260" s="3712"/>
      <c r="C260" s="2992"/>
      <c r="D260" s="3969"/>
      <c r="E260" s="3712"/>
      <c r="F260" s="2992"/>
      <c r="G260" s="2992"/>
      <c r="H260" s="2992"/>
      <c r="I260" s="2992"/>
      <c r="J260" s="2992"/>
      <c r="K260" s="2992"/>
      <c r="L260" s="3969"/>
      <c r="M260" s="523"/>
      <c r="N260" s="523"/>
      <c r="O260" s="523"/>
      <c r="P260" s="523"/>
      <c r="Q260" s="523"/>
      <c r="R260" s="523"/>
      <c r="S260" s="523"/>
      <c r="T260" s="523"/>
      <c r="U260" s="523"/>
      <c r="V260" s="523"/>
      <c r="W260" s="523"/>
      <c r="X260" s="523"/>
      <c r="Y260" s="523"/>
      <c r="Z260" s="523"/>
      <c r="AA260" s="523"/>
      <c r="AB260" s="523"/>
      <c r="AC260" s="523"/>
      <c r="AD260" s="523"/>
      <c r="AE260" s="523"/>
      <c r="AF260" s="523"/>
    </row>
    <row r="261" spans="1:32" ht="14.25" customHeight="1">
      <c r="A261" s="523"/>
      <c r="B261" s="3712"/>
      <c r="C261" s="2992"/>
      <c r="D261" s="3969"/>
      <c r="E261" s="3712"/>
      <c r="F261" s="2992"/>
      <c r="G261" s="2992"/>
      <c r="H261" s="2992"/>
      <c r="I261" s="2992"/>
      <c r="J261" s="2992"/>
      <c r="K261" s="2992"/>
      <c r="L261" s="3969"/>
      <c r="M261" s="523"/>
      <c r="N261" s="523"/>
      <c r="O261" s="523"/>
      <c r="P261" s="523"/>
      <c r="Q261" s="523"/>
      <c r="R261" s="523"/>
      <c r="S261" s="523"/>
      <c r="T261" s="523"/>
      <c r="U261" s="523"/>
      <c r="V261" s="523"/>
      <c r="W261" s="523"/>
      <c r="X261" s="523"/>
      <c r="Y261" s="523"/>
      <c r="Z261" s="523"/>
      <c r="AA261" s="523"/>
      <c r="AB261" s="523"/>
      <c r="AC261" s="523"/>
      <c r="AD261" s="523"/>
      <c r="AE261" s="523"/>
      <c r="AF261" s="523"/>
    </row>
    <row r="262" spans="1:32" ht="44.25" customHeight="1">
      <c r="A262" s="523"/>
      <c r="B262" s="3712"/>
      <c r="C262" s="2992"/>
      <c r="D262" s="3969"/>
      <c r="E262" s="3712"/>
      <c r="F262" s="2992"/>
      <c r="G262" s="2992"/>
      <c r="H262" s="2992"/>
      <c r="I262" s="2992"/>
      <c r="J262" s="2992"/>
      <c r="K262" s="2992"/>
      <c r="L262" s="3969"/>
      <c r="M262" s="523"/>
      <c r="N262" s="523"/>
      <c r="O262" s="523"/>
      <c r="P262" s="523"/>
      <c r="Q262" s="523"/>
      <c r="R262" s="523"/>
      <c r="S262" s="523"/>
      <c r="T262" s="523"/>
      <c r="U262" s="523"/>
      <c r="V262" s="523"/>
      <c r="W262" s="523"/>
      <c r="X262" s="523"/>
      <c r="Y262" s="523"/>
      <c r="Z262" s="523"/>
      <c r="AA262" s="523"/>
      <c r="AB262" s="523"/>
      <c r="AC262" s="523"/>
      <c r="AD262" s="523"/>
      <c r="AE262" s="523"/>
      <c r="AF262" s="523"/>
    </row>
    <row r="263" spans="1:32" ht="14.25" customHeight="1">
      <c r="A263" s="523"/>
      <c r="B263" s="3712"/>
      <c r="C263" s="2992"/>
      <c r="D263" s="3969"/>
      <c r="E263" s="3712"/>
      <c r="F263" s="2992"/>
      <c r="G263" s="2992"/>
      <c r="H263" s="2992"/>
      <c r="I263" s="2992"/>
      <c r="J263" s="2992"/>
      <c r="K263" s="2992"/>
      <c r="L263" s="3969"/>
      <c r="M263" s="523"/>
      <c r="N263" s="523"/>
      <c r="O263" s="523"/>
      <c r="P263" s="523"/>
      <c r="Q263" s="523"/>
      <c r="R263" s="523"/>
      <c r="S263" s="523"/>
      <c r="T263" s="523"/>
      <c r="U263" s="523"/>
      <c r="V263" s="523"/>
      <c r="W263" s="523"/>
      <c r="X263" s="523"/>
      <c r="Y263" s="523"/>
      <c r="Z263" s="523"/>
      <c r="AA263" s="523"/>
      <c r="AB263" s="523"/>
      <c r="AC263" s="523"/>
      <c r="AD263" s="523"/>
      <c r="AE263" s="523"/>
      <c r="AF263" s="523"/>
    </row>
    <row r="264" spans="1:32" ht="40.5" customHeight="1">
      <c r="A264" s="523"/>
      <c r="B264" s="3712"/>
      <c r="C264" s="2992"/>
      <c r="D264" s="3969"/>
      <c r="E264" s="3712"/>
      <c r="F264" s="2992"/>
      <c r="G264" s="2992"/>
      <c r="H264" s="2992"/>
      <c r="I264" s="2992"/>
      <c r="J264" s="2992"/>
      <c r="K264" s="2992"/>
      <c r="L264" s="3969"/>
      <c r="M264" s="523"/>
      <c r="N264" s="523"/>
      <c r="O264" s="523"/>
      <c r="P264" s="523"/>
      <c r="Q264" s="523"/>
      <c r="R264" s="523"/>
      <c r="S264" s="523"/>
      <c r="T264" s="523"/>
      <c r="U264" s="523"/>
      <c r="V264" s="523"/>
      <c r="W264" s="523"/>
      <c r="X264" s="523"/>
      <c r="Y264" s="523"/>
      <c r="Z264" s="523"/>
      <c r="AA264" s="523"/>
      <c r="AB264" s="523"/>
      <c r="AC264" s="523"/>
      <c r="AD264" s="523"/>
      <c r="AE264" s="523"/>
      <c r="AF264" s="523"/>
    </row>
    <row r="265" spans="1:32" ht="39" customHeight="1">
      <c r="A265" s="523"/>
      <c r="B265" s="3712"/>
      <c r="C265" s="2992"/>
      <c r="D265" s="3969"/>
      <c r="E265" s="3712"/>
      <c r="F265" s="2992"/>
      <c r="G265" s="2992"/>
      <c r="H265" s="2992"/>
      <c r="I265" s="2992"/>
      <c r="J265" s="2992"/>
      <c r="K265" s="2992"/>
      <c r="L265" s="3969"/>
      <c r="M265" s="523"/>
      <c r="N265" s="523"/>
      <c r="O265" s="523"/>
      <c r="P265" s="523"/>
      <c r="Q265" s="523"/>
      <c r="R265" s="523"/>
      <c r="S265" s="523"/>
      <c r="T265" s="523"/>
      <c r="U265" s="523"/>
      <c r="V265" s="523"/>
      <c r="W265" s="523"/>
      <c r="X265" s="523"/>
      <c r="Y265" s="523"/>
      <c r="Z265" s="523"/>
      <c r="AA265" s="523"/>
      <c r="AB265" s="523"/>
      <c r="AC265" s="523"/>
      <c r="AD265" s="523"/>
      <c r="AE265" s="523"/>
      <c r="AF265" s="523"/>
    </row>
    <row r="266" spans="1:32" ht="14.25" customHeight="1">
      <c r="A266" s="523"/>
      <c r="B266" s="4395"/>
      <c r="C266" s="3293"/>
      <c r="D266" s="4391"/>
      <c r="E266" s="4395"/>
      <c r="F266" s="3293"/>
      <c r="G266" s="3293"/>
      <c r="H266" s="3293"/>
      <c r="I266" s="3293"/>
      <c r="J266" s="3293"/>
      <c r="K266" s="3293"/>
      <c r="L266" s="4391"/>
      <c r="M266" s="523"/>
      <c r="N266" s="523"/>
      <c r="O266" s="523"/>
      <c r="P266" s="523"/>
      <c r="Q266" s="523"/>
      <c r="R266" s="523"/>
      <c r="S266" s="523"/>
      <c r="T266" s="523"/>
      <c r="U266" s="523"/>
      <c r="V266" s="523"/>
      <c r="W266" s="523"/>
      <c r="X266" s="523"/>
      <c r="Y266" s="523"/>
      <c r="Z266" s="523"/>
      <c r="AA266" s="523"/>
      <c r="AB266" s="523"/>
      <c r="AC266" s="523"/>
      <c r="AD266" s="523"/>
      <c r="AE266" s="523"/>
      <c r="AF266" s="523"/>
    </row>
    <row r="267" spans="1:32" ht="14.25" customHeight="1">
      <c r="A267" s="523"/>
      <c r="B267" s="4452" t="s">
        <v>2032</v>
      </c>
      <c r="C267" s="3673"/>
      <c r="D267" s="4453"/>
      <c r="E267" s="4460" t="s">
        <v>2050</v>
      </c>
      <c r="F267" s="3673"/>
      <c r="G267" s="3673"/>
      <c r="H267" s="3673"/>
      <c r="I267" s="3673"/>
      <c r="J267" s="3673"/>
      <c r="K267" s="3673"/>
      <c r="L267" s="4453"/>
      <c r="M267" s="523"/>
      <c r="N267" s="523"/>
      <c r="O267" s="523"/>
      <c r="P267" s="523"/>
      <c r="Q267" s="523"/>
      <c r="R267" s="523"/>
      <c r="S267" s="523"/>
      <c r="T267" s="523"/>
      <c r="U267" s="523"/>
      <c r="V267" s="523"/>
      <c r="W267" s="523"/>
      <c r="X267" s="523"/>
      <c r="Y267" s="523"/>
      <c r="Z267" s="523"/>
      <c r="AA267" s="523"/>
      <c r="AB267" s="523"/>
      <c r="AC267" s="523"/>
      <c r="AD267" s="523"/>
      <c r="AE267" s="523"/>
      <c r="AF267" s="523"/>
    </row>
    <row r="268" spans="1:32" ht="14.25" customHeight="1">
      <c r="A268" s="523"/>
      <c r="B268" s="3712"/>
      <c r="C268" s="2992"/>
      <c r="D268" s="3969"/>
      <c r="E268" s="3712"/>
      <c r="F268" s="2992"/>
      <c r="G268" s="2992"/>
      <c r="H268" s="2992"/>
      <c r="I268" s="2992"/>
      <c r="J268" s="2992"/>
      <c r="K268" s="2992"/>
      <c r="L268" s="3969"/>
      <c r="M268" s="523"/>
      <c r="N268" s="523"/>
      <c r="O268" s="523"/>
      <c r="P268" s="523"/>
      <c r="Q268" s="523"/>
      <c r="R268" s="523"/>
      <c r="S268" s="523"/>
      <c r="T268" s="523"/>
      <c r="U268" s="523"/>
      <c r="V268" s="523"/>
      <c r="W268" s="523"/>
      <c r="X268" s="523"/>
      <c r="Y268" s="523"/>
      <c r="Z268" s="523"/>
      <c r="AA268" s="523"/>
      <c r="AB268" s="523"/>
      <c r="AC268" s="523"/>
      <c r="AD268" s="523"/>
      <c r="AE268" s="523"/>
      <c r="AF268" s="523"/>
    </row>
    <row r="269" spans="1:32" ht="36.75" customHeight="1">
      <c r="A269" s="523"/>
      <c r="B269" s="3712"/>
      <c r="C269" s="2992"/>
      <c r="D269" s="3969"/>
      <c r="E269" s="3712"/>
      <c r="F269" s="2992"/>
      <c r="G269" s="2992"/>
      <c r="H269" s="2992"/>
      <c r="I269" s="2992"/>
      <c r="J269" s="2992"/>
      <c r="K269" s="2992"/>
      <c r="L269" s="3969"/>
      <c r="M269" s="523"/>
      <c r="N269" s="523"/>
      <c r="O269" s="523"/>
      <c r="P269" s="523"/>
      <c r="Q269" s="523"/>
      <c r="R269" s="523"/>
      <c r="S269" s="523"/>
      <c r="T269" s="523"/>
      <c r="U269" s="523"/>
      <c r="V269" s="523"/>
      <c r="W269" s="523"/>
      <c r="X269" s="523"/>
      <c r="Y269" s="523"/>
      <c r="Z269" s="523"/>
      <c r="AA269" s="523"/>
      <c r="AB269" s="523"/>
      <c r="AC269" s="523"/>
      <c r="AD269" s="523"/>
      <c r="AE269" s="523"/>
      <c r="AF269" s="523"/>
    </row>
    <row r="270" spans="1:32" ht="46.5" customHeight="1">
      <c r="A270" s="523"/>
      <c r="B270" s="3712"/>
      <c r="C270" s="2992"/>
      <c r="D270" s="3969"/>
      <c r="E270" s="3712"/>
      <c r="F270" s="2992"/>
      <c r="G270" s="2992"/>
      <c r="H270" s="2992"/>
      <c r="I270" s="2992"/>
      <c r="J270" s="2992"/>
      <c r="K270" s="2992"/>
      <c r="L270" s="3969"/>
      <c r="M270" s="523"/>
      <c r="N270" s="523"/>
      <c r="O270" s="523"/>
      <c r="P270" s="523"/>
      <c r="Q270" s="523"/>
      <c r="R270" s="523"/>
      <c r="S270" s="523"/>
      <c r="T270" s="523"/>
      <c r="U270" s="523"/>
      <c r="V270" s="523"/>
      <c r="W270" s="523"/>
      <c r="X270" s="523"/>
      <c r="Y270" s="523"/>
      <c r="Z270" s="523"/>
      <c r="AA270" s="523"/>
      <c r="AB270" s="523"/>
      <c r="AC270" s="523"/>
      <c r="AD270" s="523"/>
      <c r="AE270" s="523"/>
      <c r="AF270" s="523"/>
    </row>
    <row r="271" spans="1:32" ht="65.25" customHeight="1">
      <c r="A271" s="523"/>
      <c r="B271" s="3712"/>
      <c r="C271" s="2992"/>
      <c r="D271" s="3969"/>
      <c r="E271" s="3712"/>
      <c r="F271" s="2992"/>
      <c r="G271" s="2992"/>
      <c r="H271" s="2992"/>
      <c r="I271" s="2992"/>
      <c r="J271" s="2992"/>
      <c r="K271" s="2992"/>
      <c r="L271" s="3969"/>
      <c r="M271" s="523"/>
      <c r="N271" s="523"/>
      <c r="O271" s="523"/>
      <c r="P271" s="523"/>
      <c r="Q271" s="523"/>
      <c r="R271" s="523"/>
      <c r="S271" s="523"/>
      <c r="T271" s="523"/>
      <c r="U271" s="523"/>
      <c r="V271" s="523"/>
      <c r="W271" s="523"/>
      <c r="X271" s="523"/>
      <c r="Y271" s="523"/>
      <c r="Z271" s="523"/>
      <c r="AA271" s="523"/>
      <c r="AB271" s="523"/>
      <c r="AC271" s="523"/>
      <c r="AD271" s="523"/>
      <c r="AE271" s="523"/>
      <c r="AF271" s="523"/>
    </row>
    <row r="272" spans="1:32" ht="14.25" customHeight="1">
      <c r="A272" s="523"/>
      <c r="B272" s="3712"/>
      <c r="C272" s="2992"/>
      <c r="D272" s="3969"/>
      <c r="E272" s="3712"/>
      <c r="F272" s="2992"/>
      <c r="G272" s="2992"/>
      <c r="H272" s="2992"/>
      <c r="I272" s="2992"/>
      <c r="J272" s="2992"/>
      <c r="K272" s="2992"/>
      <c r="L272" s="3969"/>
      <c r="M272" s="523"/>
      <c r="N272" s="523"/>
      <c r="O272" s="523"/>
      <c r="P272" s="523"/>
      <c r="Q272" s="523"/>
      <c r="R272" s="523"/>
      <c r="S272" s="523"/>
      <c r="T272" s="523"/>
      <c r="U272" s="523"/>
      <c r="V272" s="523"/>
      <c r="W272" s="523"/>
      <c r="X272" s="523"/>
      <c r="Y272" s="523"/>
      <c r="Z272" s="523"/>
      <c r="AA272" s="523"/>
      <c r="AB272" s="523"/>
      <c r="AC272" s="523"/>
      <c r="AD272" s="523"/>
      <c r="AE272" s="523"/>
      <c r="AF272" s="523"/>
    </row>
    <row r="273" spans="1:32" ht="39.75" customHeight="1">
      <c r="A273" s="523"/>
      <c r="B273" s="3712"/>
      <c r="C273" s="2992"/>
      <c r="D273" s="3969"/>
      <c r="E273" s="3712"/>
      <c r="F273" s="2992"/>
      <c r="G273" s="2992"/>
      <c r="H273" s="2992"/>
      <c r="I273" s="2992"/>
      <c r="J273" s="2992"/>
      <c r="K273" s="2992"/>
      <c r="L273" s="3969"/>
      <c r="M273" s="523"/>
      <c r="N273" s="523"/>
      <c r="O273" s="523"/>
      <c r="P273" s="523"/>
      <c r="Q273" s="523"/>
      <c r="R273" s="523"/>
      <c r="S273" s="523"/>
      <c r="T273" s="523"/>
      <c r="U273" s="523"/>
      <c r="V273" s="523"/>
      <c r="W273" s="523"/>
      <c r="X273" s="523"/>
      <c r="Y273" s="523"/>
      <c r="Z273" s="523"/>
      <c r="AA273" s="523"/>
      <c r="AB273" s="523"/>
      <c r="AC273" s="523"/>
      <c r="AD273" s="523"/>
      <c r="AE273" s="523"/>
      <c r="AF273" s="523"/>
    </row>
    <row r="274" spans="1:32" ht="34.5" customHeight="1">
      <c r="A274" s="523"/>
      <c r="B274" s="3712"/>
      <c r="C274" s="2992"/>
      <c r="D274" s="3969"/>
      <c r="E274" s="3712"/>
      <c r="F274" s="2992"/>
      <c r="G274" s="2992"/>
      <c r="H274" s="2992"/>
      <c r="I274" s="2992"/>
      <c r="J274" s="2992"/>
      <c r="K274" s="2992"/>
      <c r="L274" s="3969"/>
      <c r="M274" s="523"/>
      <c r="N274" s="523"/>
      <c r="O274" s="523"/>
      <c r="P274" s="523"/>
      <c r="Q274" s="523"/>
      <c r="R274" s="523"/>
      <c r="S274" s="523"/>
      <c r="T274" s="523"/>
      <c r="U274" s="523"/>
      <c r="V274" s="523"/>
      <c r="W274" s="523"/>
      <c r="X274" s="523"/>
      <c r="Y274" s="523"/>
      <c r="Z274" s="523"/>
      <c r="AA274" s="523"/>
      <c r="AB274" s="523"/>
      <c r="AC274" s="523"/>
      <c r="AD274" s="523"/>
      <c r="AE274" s="523"/>
      <c r="AF274" s="523"/>
    </row>
    <row r="275" spans="1:32" ht="60.75" customHeight="1">
      <c r="A275" s="523"/>
      <c r="B275" s="3712"/>
      <c r="C275" s="2992"/>
      <c r="D275" s="3969"/>
      <c r="E275" s="3712"/>
      <c r="F275" s="2992"/>
      <c r="G275" s="2992"/>
      <c r="H275" s="2992"/>
      <c r="I275" s="2992"/>
      <c r="J275" s="2992"/>
      <c r="K275" s="2992"/>
      <c r="L275" s="3969"/>
      <c r="M275" s="523"/>
      <c r="N275" s="523"/>
      <c r="O275" s="523"/>
      <c r="P275" s="523"/>
      <c r="Q275" s="523"/>
      <c r="R275" s="523"/>
      <c r="S275" s="523"/>
      <c r="T275" s="523"/>
      <c r="U275" s="523"/>
      <c r="V275" s="523"/>
      <c r="W275" s="523"/>
      <c r="X275" s="523"/>
      <c r="Y275" s="523"/>
      <c r="Z275" s="523"/>
      <c r="AA275" s="523"/>
      <c r="AB275" s="523"/>
      <c r="AC275" s="523"/>
      <c r="AD275" s="523"/>
      <c r="AE275" s="523"/>
      <c r="AF275" s="523"/>
    </row>
    <row r="276" spans="1:32" ht="14.25" customHeight="1">
      <c r="A276" s="523"/>
      <c r="B276" s="3712"/>
      <c r="C276" s="2992"/>
      <c r="D276" s="3969"/>
      <c r="E276" s="3712"/>
      <c r="F276" s="2992"/>
      <c r="G276" s="2992"/>
      <c r="H276" s="2992"/>
      <c r="I276" s="2992"/>
      <c r="J276" s="2992"/>
      <c r="K276" s="2992"/>
      <c r="L276" s="3969"/>
      <c r="M276" s="1760"/>
      <c r="N276" s="1760"/>
      <c r="O276" s="1760"/>
      <c r="P276" s="1760"/>
      <c r="Q276" s="1760"/>
      <c r="R276" s="1760"/>
      <c r="S276" s="1760"/>
      <c r="T276" s="1760"/>
      <c r="U276" s="1760"/>
      <c r="V276" s="1760"/>
      <c r="W276" s="523"/>
      <c r="X276" s="523"/>
      <c r="Y276" s="523"/>
      <c r="Z276" s="523"/>
      <c r="AA276" s="523"/>
      <c r="AB276" s="523"/>
      <c r="AC276" s="523"/>
      <c r="AD276" s="523"/>
      <c r="AE276" s="523"/>
      <c r="AF276" s="523"/>
    </row>
    <row r="277" spans="1:32" ht="14.25" customHeight="1">
      <c r="A277" s="523"/>
      <c r="B277" s="3712"/>
      <c r="C277" s="2992"/>
      <c r="D277" s="3969"/>
      <c r="E277" s="3712"/>
      <c r="F277" s="2992"/>
      <c r="G277" s="2992"/>
      <c r="H277" s="2992"/>
      <c r="I277" s="2992"/>
      <c r="J277" s="2992"/>
      <c r="K277" s="2992"/>
      <c r="L277" s="3969"/>
      <c r="M277" s="523"/>
      <c r="N277" s="523"/>
      <c r="O277" s="523"/>
      <c r="P277" s="523"/>
      <c r="Q277" s="523"/>
      <c r="R277" s="523"/>
      <c r="S277" s="523"/>
      <c r="T277" s="523"/>
      <c r="U277" s="523"/>
      <c r="V277" s="523"/>
      <c r="W277" s="523"/>
      <c r="X277" s="523"/>
      <c r="Y277" s="523"/>
      <c r="Z277" s="523"/>
      <c r="AA277" s="523"/>
      <c r="AB277" s="523"/>
      <c r="AC277" s="523"/>
      <c r="AD277" s="523"/>
      <c r="AE277" s="523"/>
      <c r="AF277" s="523"/>
    </row>
    <row r="278" spans="1:32" ht="14.25" customHeight="1">
      <c r="A278" s="523"/>
      <c r="B278" s="4395"/>
      <c r="C278" s="3293"/>
      <c r="D278" s="4391"/>
      <c r="E278" s="4395"/>
      <c r="F278" s="3293"/>
      <c r="G278" s="3293"/>
      <c r="H278" s="3293"/>
      <c r="I278" s="3293"/>
      <c r="J278" s="3293"/>
      <c r="K278" s="3293"/>
      <c r="L278" s="4391"/>
      <c r="M278" s="523"/>
      <c r="N278" s="1783"/>
      <c r="O278" s="1762"/>
      <c r="P278" s="1762"/>
      <c r="Q278" s="1762"/>
      <c r="R278" s="1762"/>
      <c r="S278" s="1762"/>
      <c r="T278" s="1762"/>
      <c r="U278" s="1762"/>
      <c r="V278" s="523"/>
      <c r="W278" s="523"/>
      <c r="X278" s="523"/>
      <c r="Y278" s="523"/>
      <c r="Z278" s="523"/>
      <c r="AA278" s="523"/>
      <c r="AB278" s="523"/>
      <c r="AC278" s="523"/>
      <c r="AD278" s="523"/>
      <c r="AE278" s="523"/>
      <c r="AF278" s="523"/>
    </row>
    <row r="279" spans="1:32" ht="14.25" customHeight="1">
      <c r="A279" s="523"/>
      <c r="B279" s="4472" t="s">
        <v>2034</v>
      </c>
      <c r="C279" s="3468"/>
      <c r="D279" s="4397"/>
      <c r="E279" s="4461" t="s">
        <v>1970</v>
      </c>
      <c r="F279" s="3468"/>
      <c r="G279" s="3468"/>
      <c r="H279" s="3468"/>
      <c r="I279" s="3468"/>
      <c r="J279" s="3468"/>
      <c r="K279" s="3468"/>
      <c r="L279" s="4397"/>
      <c r="M279" s="523"/>
      <c r="N279" s="523"/>
      <c r="O279" s="748"/>
      <c r="P279" s="748"/>
      <c r="Q279" s="748"/>
      <c r="R279" s="748"/>
      <c r="S279" s="748"/>
      <c r="T279" s="748"/>
      <c r="U279" s="523"/>
      <c r="V279" s="523"/>
      <c r="W279" s="523"/>
      <c r="X279" s="523"/>
      <c r="Y279" s="523"/>
      <c r="Z279" s="523"/>
      <c r="AA279" s="523"/>
      <c r="AB279" s="523"/>
      <c r="AC279" s="523"/>
      <c r="AD279" s="523"/>
      <c r="AE279" s="523"/>
      <c r="AF279" s="523"/>
    </row>
    <row r="280" spans="1:32" ht="14.25" customHeight="1">
      <c r="A280" s="523"/>
      <c r="B280" s="4472" t="s">
        <v>1971</v>
      </c>
      <c r="C280" s="3468"/>
      <c r="D280" s="4397"/>
      <c r="E280" s="4485" t="s">
        <v>2035</v>
      </c>
      <c r="F280" s="3468"/>
      <c r="G280" s="3468"/>
      <c r="H280" s="3468"/>
      <c r="I280" s="3468"/>
      <c r="J280" s="3468"/>
      <c r="K280" s="3468"/>
      <c r="L280" s="4397"/>
      <c r="M280" s="523"/>
      <c r="N280" s="523"/>
      <c r="O280" s="4490"/>
      <c r="P280" s="2992"/>
      <c r="Q280" s="4490"/>
      <c r="R280" s="2992"/>
      <c r="S280" s="4490"/>
      <c r="T280" s="2992"/>
      <c r="U280" s="523"/>
      <c r="V280" s="523"/>
      <c r="W280" s="523"/>
      <c r="X280" s="523"/>
      <c r="Y280" s="523"/>
      <c r="Z280" s="523"/>
      <c r="AA280" s="523"/>
      <c r="AB280" s="523"/>
      <c r="AC280" s="523"/>
      <c r="AD280" s="523"/>
      <c r="AE280" s="523"/>
      <c r="AF280" s="523"/>
    </row>
    <row r="281" spans="1:32" ht="14.25" customHeight="1">
      <c r="A281" s="523"/>
      <c r="B281" s="4471" t="s">
        <v>2036</v>
      </c>
      <c r="C281" s="3468"/>
      <c r="D281" s="4397"/>
      <c r="E281" s="4461" t="s">
        <v>2051</v>
      </c>
      <c r="F281" s="3468"/>
      <c r="G281" s="3468"/>
      <c r="H281" s="3468"/>
      <c r="I281" s="3468"/>
      <c r="J281" s="3468"/>
      <c r="K281" s="3468"/>
      <c r="L281" s="1786"/>
      <c r="M281" s="523"/>
      <c r="N281" s="523"/>
      <c r="O281" s="61"/>
      <c r="P281" s="1784"/>
      <c r="Q281" s="1762"/>
      <c r="R281" s="1762"/>
      <c r="S281" s="1762"/>
      <c r="T281" s="1762"/>
      <c r="U281" s="1762"/>
      <c r="V281" s="523"/>
      <c r="W281" s="523"/>
      <c r="X281" s="523"/>
      <c r="Y281" s="523"/>
      <c r="Z281" s="523"/>
      <c r="AA281" s="523"/>
      <c r="AB281" s="523"/>
      <c r="AC281" s="523"/>
      <c r="AD281" s="523"/>
      <c r="AE281" s="523"/>
      <c r="AF281" s="523"/>
    </row>
    <row r="282" spans="1:32" ht="30.75" customHeight="1">
      <c r="A282" s="523"/>
      <c r="B282" s="4472" t="s">
        <v>2038</v>
      </c>
      <c r="C282" s="3468"/>
      <c r="D282" s="4397"/>
      <c r="E282" s="4461" t="s">
        <v>1166</v>
      </c>
      <c r="F282" s="3468"/>
      <c r="G282" s="3468"/>
      <c r="H282" s="3468"/>
      <c r="I282" s="3468"/>
      <c r="J282" s="3468"/>
      <c r="K282" s="3468"/>
      <c r="L282" s="4397"/>
      <c r="M282" s="523"/>
      <c r="N282" s="523"/>
      <c r="O282" s="1762"/>
      <c r="P282" s="1785"/>
      <c r="Q282" s="1762"/>
      <c r="R282" s="1762"/>
      <c r="S282" s="1762"/>
      <c r="T282" s="1762"/>
      <c r="U282" s="1762"/>
      <c r="V282" s="523"/>
      <c r="W282" s="523"/>
      <c r="X282" s="523"/>
      <c r="Y282" s="523"/>
      <c r="Z282" s="523"/>
      <c r="AA282" s="523"/>
      <c r="AB282" s="523"/>
      <c r="AC282" s="523"/>
      <c r="AD282" s="523"/>
      <c r="AE282" s="523"/>
      <c r="AF282" s="523"/>
    </row>
    <row r="283" spans="1:32" ht="33.75" customHeight="1">
      <c r="A283" s="523"/>
      <c r="B283" s="4472" t="s">
        <v>2039</v>
      </c>
      <c r="C283" s="3468"/>
      <c r="D283" s="4397"/>
      <c r="E283" s="4461" t="s">
        <v>1983</v>
      </c>
      <c r="F283" s="3468"/>
      <c r="G283" s="3468"/>
      <c r="H283" s="3468"/>
      <c r="I283" s="3468"/>
      <c r="J283" s="3468"/>
      <c r="K283" s="3468"/>
      <c r="L283" s="4397"/>
      <c r="M283" s="523"/>
      <c r="N283" s="1783"/>
      <c r="O283" s="1762"/>
      <c r="P283" s="1762"/>
      <c r="Q283" s="1762"/>
      <c r="R283" s="1762"/>
      <c r="S283" s="1762"/>
      <c r="T283" s="1762"/>
      <c r="U283" s="1762"/>
      <c r="V283" s="523"/>
      <c r="W283" s="523"/>
      <c r="X283" s="523"/>
      <c r="Y283" s="523"/>
      <c r="Z283" s="523"/>
      <c r="AA283" s="523"/>
      <c r="AB283" s="523"/>
      <c r="AC283" s="523"/>
      <c r="AD283" s="523"/>
      <c r="AE283" s="523"/>
      <c r="AF283" s="523"/>
    </row>
    <row r="284" spans="1:32" ht="14.25" customHeight="1">
      <c r="A284" s="523"/>
      <c r="B284" s="1791"/>
      <c r="C284" s="523"/>
      <c r="D284" s="523"/>
      <c r="E284" s="523"/>
      <c r="F284" s="523"/>
      <c r="G284" s="523"/>
      <c r="H284" s="523"/>
      <c r="I284" s="523"/>
      <c r="J284" s="523"/>
      <c r="K284" s="523"/>
      <c r="L284" s="523"/>
      <c r="M284" s="523"/>
      <c r="N284" s="523"/>
      <c r="O284" s="523"/>
      <c r="P284" s="523"/>
      <c r="Q284" s="523"/>
      <c r="R284" s="523"/>
      <c r="S284" s="523"/>
      <c r="T284" s="523"/>
      <c r="U284" s="523"/>
      <c r="V284" s="523"/>
      <c r="W284" s="523"/>
      <c r="X284" s="523"/>
      <c r="Y284" s="523"/>
      <c r="Z284" s="523"/>
      <c r="AA284" s="523"/>
      <c r="AB284" s="523"/>
      <c r="AC284" s="523"/>
      <c r="AD284" s="523"/>
      <c r="AE284" s="523"/>
      <c r="AF284" s="523"/>
    </row>
    <row r="285" spans="1:32" ht="14.25" customHeight="1">
      <c r="A285" s="523"/>
      <c r="B285" s="523"/>
      <c r="C285" s="523"/>
      <c r="D285" s="523"/>
      <c r="E285" s="523"/>
      <c r="F285" s="523"/>
      <c r="G285" s="523"/>
      <c r="H285" s="523"/>
      <c r="I285" s="523"/>
      <c r="J285" s="523"/>
      <c r="K285" s="523"/>
      <c r="L285" s="523"/>
      <c r="M285" s="523"/>
      <c r="N285" s="523"/>
      <c r="O285" s="523"/>
      <c r="P285" s="523"/>
      <c r="Q285" s="523"/>
      <c r="R285" s="523"/>
      <c r="S285" s="523"/>
      <c r="T285" s="523"/>
      <c r="U285" s="523"/>
      <c r="V285" s="523"/>
      <c r="W285" s="523"/>
      <c r="X285" s="523"/>
      <c r="Y285" s="523"/>
      <c r="Z285" s="523"/>
      <c r="AA285" s="523"/>
      <c r="AB285" s="523"/>
      <c r="AC285" s="523"/>
      <c r="AD285" s="523"/>
      <c r="AE285" s="523"/>
      <c r="AF285" s="523"/>
    </row>
    <row r="286" spans="1:32" ht="14.25" customHeight="1">
      <c r="A286" s="523"/>
      <c r="B286" s="523"/>
      <c r="C286" s="523"/>
      <c r="D286" s="523"/>
      <c r="E286" s="523"/>
      <c r="F286" s="523"/>
      <c r="G286" s="523"/>
      <c r="H286" s="523"/>
      <c r="I286" s="523"/>
      <c r="J286" s="523"/>
      <c r="K286" s="523"/>
      <c r="L286" s="523"/>
      <c r="M286" s="523"/>
      <c r="N286" s="523"/>
      <c r="O286" s="523"/>
      <c r="P286" s="523"/>
      <c r="Q286" s="523"/>
      <c r="R286" s="523"/>
      <c r="S286" s="523"/>
      <c r="T286" s="523"/>
      <c r="U286" s="523"/>
      <c r="V286" s="523"/>
      <c r="W286" s="523"/>
      <c r="X286" s="523"/>
      <c r="Y286" s="523"/>
      <c r="Z286" s="523"/>
      <c r="AA286" s="523"/>
      <c r="AB286" s="523"/>
      <c r="AC286" s="523"/>
      <c r="AD286" s="523"/>
      <c r="AE286" s="523"/>
      <c r="AF286" s="523"/>
    </row>
    <row r="287" spans="1:32" ht="27" customHeight="1">
      <c r="A287" s="523"/>
      <c r="B287" s="4455" t="s">
        <v>2052</v>
      </c>
      <c r="C287" s="3344"/>
      <c r="D287" s="3344"/>
      <c r="E287" s="3344"/>
      <c r="F287" s="3344"/>
      <c r="G287" s="3344"/>
      <c r="H287" s="3344"/>
      <c r="I287" s="3344"/>
      <c r="J287" s="3344"/>
      <c r="K287" s="3344"/>
      <c r="L287" s="3344"/>
      <c r="M287" s="523"/>
      <c r="N287" s="523"/>
      <c r="O287" s="1787"/>
      <c r="P287" s="1777"/>
      <c r="Q287" s="1777"/>
      <c r="R287" s="1777"/>
      <c r="S287" s="1777"/>
      <c r="T287" s="523"/>
      <c r="U287" s="523"/>
      <c r="V287" s="523"/>
      <c r="W287" s="523"/>
      <c r="X287" s="523"/>
      <c r="Y287" s="523"/>
      <c r="Z287" s="523"/>
      <c r="AA287" s="523"/>
      <c r="AB287" s="523"/>
      <c r="AC287" s="523"/>
      <c r="AD287" s="523"/>
      <c r="AE287" s="523"/>
      <c r="AF287" s="523"/>
    </row>
    <row r="288" spans="1:32" ht="72" customHeight="1">
      <c r="A288" s="523"/>
      <c r="B288" s="4456" t="s">
        <v>2028</v>
      </c>
      <c r="C288" s="3452"/>
      <c r="D288" s="4457"/>
      <c r="E288" s="4458" t="s">
        <v>2053</v>
      </c>
      <c r="F288" s="3452"/>
      <c r="G288" s="3452"/>
      <c r="H288" s="3452"/>
      <c r="I288" s="3452"/>
      <c r="J288" s="3452"/>
      <c r="K288" s="3452"/>
      <c r="L288" s="4457"/>
      <c r="M288" s="523"/>
      <c r="N288" s="523"/>
      <c r="O288" s="523"/>
      <c r="P288" s="523"/>
      <c r="Q288" s="523"/>
      <c r="R288" s="523"/>
      <c r="S288" s="523"/>
      <c r="T288" s="523"/>
      <c r="U288" s="523"/>
      <c r="V288" s="523"/>
      <c r="W288" s="523"/>
      <c r="X288" s="523"/>
      <c r="Y288" s="523"/>
      <c r="Z288" s="523"/>
      <c r="AA288" s="523"/>
      <c r="AB288" s="523"/>
      <c r="AC288" s="523"/>
      <c r="AD288" s="523"/>
      <c r="AE288" s="523"/>
      <c r="AF288" s="523"/>
    </row>
    <row r="289" spans="1:32" ht="14.25" customHeight="1">
      <c r="A289" s="523"/>
      <c r="B289" s="4452" t="s">
        <v>2030</v>
      </c>
      <c r="C289" s="3673"/>
      <c r="D289" s="4453"/>
      <c r="E289" s="4459" t="s">
        <v>2054</v>
      </c>
      <c r="F289" s="2992"/>
      <c r="G289" s="2992"/>
      <c r="H289" s="2992"/>
      <c r="I289" s="2992"/>
      <c r="J289" s="2992"/>
      <c r="K289" s="2992"/>
      <c r="L289" s="3969"/>
      <c r="M289" s="523"/>
      <c r="N289" s="523"/>
      <c r="O289" s="523"/>
      <c r="P289" s="523"/>
      <c r="Q289" s="523"/>
      <c r="R289" s="523"/>
      <c r="S289" s="523"/>
      <c r="T289" s="523"/>
      <c r="U289" s="523"/>
      <c r="V289" s="523"/>
      <c r="W289" s="523"/>
      <c r="X289" s="523"/>
      <c r="Y289" s="523"/>
      <c r="Z289" s="523"/>
      <c r="AA289" s="523"/>
      <c r="AB289" s="523"/>
      <c r="AC289" s="523"/>
      <c r="AD289" s="523"/>
      <c r="AE289" s="523"/>
      <c r="AF289" s="523"/>
    </row>
    <row r="290" spans="1:32" ht="14.25" customHeight="1">
      <c r="A290" s="523"/>
      <c r="B290" s="3712"/>
      <c r="C290" s="2992"/>
      <c r="D290" s="3969"/>
      <c r="E290" s="3712"/>
      <c r="F290" s="2992"/>
      <c r="G290" s="2992"/>
      <c r="H290" s="2992"/>
      <c r="I290" s="2992"/>
      <c r="J290" s="2992"/>
      <c r="K290" s="2992"/>
      <c r="L290" s="3969"/>
      <c r="M290" s="523"/>
      <c r="N290" s="1783"/>
      <c r="O290" s="1762"/>
      <c r="P290" s="1762"/>
      <c r="Q290" s="1762"/>
      <c r="R290" s="1762"/>
      <c r="S290" s="1762"/>
      <c r="T290" s="1762"/>
      <c r="U290" s="1762"/>
      <c r="V290" s="523"/>
      <c r="W290" s="523"/>
      <c r="X290" s="523"/>
      <c r="Y290" s="523"/>
      <c r="Z290" s="523"/>
      <c r="AA290" s="523"/>
      <c r="AB290" s="523"/>
      <c r="AC290" s="523"/>
      <c r="AD290" s="523"/>
      <c r="AE290" s="523"/>
      <c r="AF290" s="523"/>
    </row>
    <row r="291" spans="1:32" ht="14.25" customHeight="1">
      <c r="A291" s="523"/>
      <c r="B291" s="3712"/>
      <c r="C291" s="2992"/>
      <c r="D291" s="3969"/>
      <c r="E291" s="3712"/>
      <c r="F291" s="2992"/>
      <c r="G291" s="2992"/>
      <c r="H291" s="2992"/>
      <c r="I291" s="2992"/>
      <c r="J291" s="2992"/>
      <c r="K291" s="2992"/>
      <c r="L291" s="3969"/>
      <c r="M291" s="523"/>
      <c r="N291" s="1788"/>
      <c r="O291" s="523"/>
      <c r="P291" s="523"/>
      <c r="Q291" s="523"/>
      <c r="R291" s="523"/>
      <c r="S291" s="523"/>
      <c r="T291" s="523"/>
      <c r="U291" s="523"/>
      <c r="V291" s="523"/>
      <c r="W291" s="523"/>
      <c r="X291" s="523"/>
      <c r="Y291" s="523"/>
      <c r="Z291" s="523"/>
      <c r="AA291" s="523"/>
      <c r="AB291" s="523"/>
      <c r="AC291" s="523"/>
      <c r="AD291" s="523"/>
      <c r="AE291" s="523"/>
      <c r="AF291" s="523"/>
    </row>
    <row r="292" spans="1:32" ht="14.25" customHeight="1">
      <c r="A292" s="523"/>
      <c r="B292" s="3712"/>
      <c r="C292" s="2992"/>
      <c r="D292" s="3969"/>
      <c r="E292" s="3712"/>
      <c r="F292" s="2992"/>
      <c r="G292" s="2992"/>
      <c r="H292" s="2992"/>
      <c r="I292" s="2992"/>
      <c r="J292" s="2992"/>
      <c r="K292" s="2992"/>
      <c r="L292" s="3969"/>
      <c r="M292" s="523"/>
      <c r="N292" s="523"/>
      <c r="O292" s="1788"/>
      <c r="P292" s="1788"/>
      <c r="Q292" s="1788"/>
      <c r="R292" s="1788"/>
      <c r="S292" s="1788"/>
      <c r="T292" s="523"/>
      <c r="U292" s="523"/>
      <c r="V292" s="523"/>
      <c r="W292" s="523"/>
      <c r="X292" s="523"/>
      <c r="Y292" s="523"/>
      <c r="Z292" s="523"/>
      <c r="AA292" s="523"/>
      <c r="AB292" s="523"/>
      <c r="AC292" s="523"/>
      <c r="AD292" s="523"/>
      <c r="AE292" s="523"/>
      <c r="AF292" s="523"/>
    </row>
    <row r="293" spans="1:32" ht="47.25" customHeight="1">
      <c r="A293" s="523"/>
      <c r="B293" s="3712"/>
      <c r="C293" s="2992"/>
      <c r="D293" s="3969"/>
      <c r="E293" s="3712"/>
      <c r="F293" s="2992"/>
      <c r="G293" s="2992"/>
      <c r="H293" s="2992"/>
      <c r="I293" s="2992"/>
      <c r="J293" s="2992"/>
      <c r="K293" s="2992"/>
      <c r="L293" s="3969"/>
      <c r="M293" s="523"/>
      <c r="N293" s="523"/>
      <c r="O293" s="523"/>
      <c r="P293" s="523"/>
      <c r="Q293" s="523"/>
      <c r="R293" s="523"/>
      <c r="S293" s="523"/>
      <c r="T293" s="523"/>
      <c r="U293" s="523"/>
      <c r="V293" s="523"/>
      <c r="W293" s="523"/>
      <c r="X293" s="523"/>
      <c r="Y293" s="523"/>
      <c r="Z293" s="523"/>
      <c r="AA293" s="523"/>
      <c r="AB293" s="523"/>
      <c r="AC293" s="523"/>
      <c r="AD293" s="523"/>
      <c r="AE293" s="523"/>
      <c r="AF293" s="523"/>
    </row>
    <row r="294" spans="1:32" ht="26.25" customHeight="1">
      <c r="A294" s="523"/>
      <c r="B294" s="3712"/>
      <c r="C294" s="2992"/>
      <c r="D294" s="3969"/>
      <c r="E294" s="3712"/>
      <c r="F294" s="2992"/>
      <c r="G294" s="2992"/>
      <c r="H294" s="2992"/>
      <c r="I294" s="2992"/>
      <c r="J294" s="2992"/>
      <c r="K294" s="2992"/>
      <c r="L294" s="3969"/>
      <c r="M294" s="523"/>
      <c r="N294" s="523"/>
      <c r="O294" s="1777"/>
      <c r="P294" s="1777"/>
      <c r="Q294" s="1777"/>
      <c r="R294" s="1777"/>
      <c r="S294" s="1777"/>
      <c r="T294" s="523"/>
      <c r="U294" s="523"/>
      <c r="V294" s="523"/>
      <c r="W294" s="523"/>
      <c r="X294" s="523"/>
      <c r="Y294" s="523"/>
      <c r="Z294" s="523"/>
      <c r="AA294" s="523"/>
      <c r="AB294" s="523"/>
      <c r="AC294" s="523"/>
      <c r="AD294" s="523"/>
      <c r="AE294" s="523"/>
      <c r="AF294" s="523"/>
    </row>
    <row r="295" spans="1:32" ht="26.25" customHeight="1">
      <c r="A295" s="523"/>
      <c r="B295" s="3712"/>
      <c r="C295" s="2992"/>
      <c r="D295" s="3969"/>
      <c r="E295" s="3712"/>
      <c r="F295" s="2992"/>
      <c r="G295" s="2992"/>
      <c r="H295" s="2992"/>
      <c r="I295" s="2992"/>
      <c r="J295" s="2992"/>
      <c r="K295" s="2992"/>
      <c r="L295" s="3969"/>
      <c r="M295" s="523"/>
      <c r="N295" s="523"/>
      <c r="O295" s="523"/>
      <c r="P295" s="523"/>
      <c r="Q295" s="523"/>
      <c r="R295" s="523"/>
      <c r="S295" s="523"/>
      <c r="T295" s="523"/>
      <c r="U295" s="523"/>
      <c r="V295" s="523"/>
      <c r="W295" s="523"/>
      <c r="X295" s="523"/>
      <c r="Y295" s="523"/>
      <c r="Z295" s="523"/>
      <c r="AA295" s="523"/>
      <c r="AB295" s="523"/>
      <c r="AC295" s="523"/>
      <c r="AD295" s="523"/>
      <c r="AE295" s="523"/>
      <c r="AF295" s="523"/>
    </row>
    <row r="296" spans="1:32" ht="26.25" customHeight="1">
      <c r="A296" s="523"/>
      <c r="B296" s="4395"/>
      <c r="C296" s="3293"/>
      <c r="D296" s="4391"/>
      <c r="E296" s="4395"/>
      <c r="F296" s="3293"/>
      <c r="G296" s="3293"/>
      <c r="H296" s="3293"/>
      <c r="I296" s="3293"/>
      <c r="J296" s="3293"/>
      <c r="K296" s="3293"/>
      <c r="L296" s="4391"/>
      <c r="M296" s="523"/>
      <c r="N296" s="1783"/>
      <c r="O296" s="1762"/>
      <c r="P296" s="1762"/>
      <c r="Q296" s="1762"/>
      <c r="R296" s="1762"/>
      <c r="S296" s="1762"/>
      <c r="T296" s="1762"/>
      <c r="U296" s="1762"/>
      <c r="V296" s="523"/>
      <c r="W296" s="523"/>
      <c r="X296" s="523"/>
      <c r="Y296" s="523"/>
      <c r="Z296" s="523"/>
      <c r="AA296" s="523"/>
      <c r="AB296" s="523"/>
      <c r="AC296" s="523"/>
      <c r="AD296" s="523"/>
      <c r="AE296" s="523"/>
      <c r="AF296" s="523"/>
    </row>
    <row r="297" spans="1:32" ht="26.25" customHeight="1">
      <c r="A297" s="523"/>
      <c r="B297" s="4452" t="s">
        <v>2032</v>
      </c>
      <c r="C297" s="3673"/>
      <c r="D297" s="4453"/>
      <c r="E297" s="4460" t="s">
        <v>2055</v>
      </c>
      <c r="F297" s="3673"/>
      <c r="G297" s="3673"/>
      <c r="H297" s="3673"/>
      <c r="I297" s="3673"/>
      <c r="J297" s="3673"/>
      <c r="K297" s="3673"/>
      <c r="L297" s="4453"/>
      <c r="M297" s="523"/>
      <c r="N297" s="1790"/>
      <c r="O297" s="523"/>
      <c r="P297" s="523"/>
      <c r="Q297" s="523"/>
      <c r="R297" s="523"/>
      <c r="S297" s="523"/>
      <c r="T297" s="523"/>
      <c r="U297" s="523"/>
      <c r="V297" s="523"/>
      <c r="W297" s="523"/>
      <c r="X297" s="523"/>
      <c r="Y297" s="523"/>
      <c r="Z297" s="523"/>
      <c r="AA297" s="523"/>
      <c r="AB297" s="523"/>
      <c r="AC297" s="523"/>
      <c r="AD297" s="523"/>
      <c r="AE297" s="523"/>
      <c r="AF297" s="523"/>
    </row>
    <row r="298" spans="1:32" ht="14.25" customHeight="1">
      <c r="A298" s="523"/>
      <c r="B298" s="3712"/>
      <c r="C298" s="2992"/>
      <c r="D298" s="3969"/>
      <c r="E298" s="3712"/>
      <c r="F298" s="2992"/>
      <c r="G298" s="2992"/>
      <c r="H298" s="2992"/>
      <c r="I298" s="2992"/>
      <c r="J298" s="2992"/>
      <c r="K298" s="2992"/>
      <c r="L298" s="3969"/>
      <c r="M298" s="523"/>
      <c r="N298" s="523"/>
      <c r="O298" s="523"/>
      <c r="P298" s="523"/>
      <c r="Q298" s="523"/>
      <c r="R298" s="523"/>
      <c r="S298" s="523"/>
      <c r="T298" s="523"/>
      <c r="U298" s="523"/>
      <c r="V298" s="523"/>
      <c r="W298" s="523"/>
      <c r="X298" s="523"/>
      <c r="Y298" s="523"/>
      <c r="Z298" s="523"/>
      <c r="AA298" s="523"/>
      <c r="AB298" s="523"/>
      <c r="AC298" s="523"/>
      <c r="AD298" s="523"/>
      <c r="AE298" s="523"/>
      <c r="AF298" s="523"/>
    </row>
    <row r="299" spans="1:32" ht="14.25" customHeight="1">
      <c r="A299" s="523"/>
      <c r="B299" s="3712"/>
      <c r="C299" s="2992"/>
      <c r="D299" s="3969"/>
      <c r="E299" s="3712"/>
      <c r="F299" s="2992"/>
      <c r="G299" s="2992"/>
      <c r="H299" s="2992"/>
      <c r="I299" s="2992"/>
      <c r="J299" s="2992"/>
      <c r="K299" s="2992"/>
      <c r="L299" s="3969"/>
      <c r="M299" s="523"/>
      <c r="N299" s="523"/>
      <c r="O299" s="523"/>
      <c r="P299" s="523"/>
      <c r="Q299" s="523"/>
      <c r="R299" s="523"/>
      <c r="S299" s="523"/>
      <c r="T299" s="523"/>
      <c r="U299" s="523"/>
      <c r="V299" s="523"/>
      <c r="W299" s="523"/>
      <c r="X299" s="523"/>
      <c r="Y299" s="523"/>
      <c r="Z299" s="523"/>
      <c r="AA299" s="523"/>
      <c r="AB299" s="523"/>
      <c r="AC299" s="523"/>
      <c r="AD299" s="523"/>
      <c r="AE299" s="523"/>
      <c r="AF299" s="523"/>
    </row>
    <row r="300" spans="1:32" ht="14.25" customHeight="1">
      <c r="A300" s="523"/>
      <c r="B300" s="3712"/>
      <c r="C300" s="2992"/>
      <c r="D300" s="3969"/>
      <c r="E300" s="3712"/>
      <c r="F300" s="2992"/>
      <c r="G300" s="2992"/>
      <c r="H300" s="2992"/>
      <c r="I300" s="2992"/>
      <c r="J300" s="2992"/>
      <c r="K300" s="2992"/>
      <c r="L300" s="3969"/>
      <c r="M300" s="523"/>
      <c r="N300" s="523"/>
      <c r="O300" s="523"/>
      <c r="P300" s="523"/>
      <c r="Q300" s="523"/>
      <c r="R300" s="523"/>
      <c r="S300" s="523"/>
      <c r="T300" s="523"/>
      <c r="U300" s="523"/>
      <c r="V300" s="523"/>
      <c r="W300" s="523"/>
      <c r="X300" s="523"/>
      <c r="Y300" s="523"/>
      <c r="Z300" s="523"/>
      <c r="AA300" s="523"/>
      <c r="AB300" s="523"/>
      <c r="AC300" s="523"/>
      <c r="AD300" s="523"/>
      <c r="AE300" s="523"/>
      <c r="AF300" s="523"/>
    </row>
    <row r="301" spans="1:32" ht="14.25" customHeight="1">
      <c r="A301" s="523"/>
      <c r="B301" s="3712"/>
      <c r="C301" s="2992"/>
      <c r="D301" s="3969"/>
      <c r="E301" s="3712"/>
      <c r="F301" s="2992"/>
      <c r="G301" s="2992"/>
      <c r="H301" s="2992"/>
      <c r="I301" s="2992"/>
      <c r="J301" s="2992"/>
      <c r="K301" s="2992"/>
      <c r="L301" s="3969"/>
      <c r="M301" s="523"/>
      <c r="N301" s="523"/>
      <c r="O301" s="523"/>
      <c r="P301" s="523"/>
      <c r="Q301" s="523"/>
      <c r="R301" s="523"/>
      <c r="S301" s="523"/>
      <c r="T301" s="523"/>
      <c r="U301" s="523"/>
      <c r="V301" s="523"/>
      <c r="W301" s="523"/>
      <c r="X301" s="523"/>
      <c r="Y301" s="523"/>
      <c r="Z301" s="523"/>
      <c r="AA301" s="523"/>
      <c r="AB301" s="523"/>
      <c r="AC301" s="523"/>
      <c r="AD301" s="523"/>
      <c r="AE301" s="523"/>
      <c r="AF301" s="523"/>
    </row>
    <row r="302" spans="1:32" ht="14.25" customHeight="1">
      <c r="A302" s="523"/>
      <c r="B302" s="3712"/>
      <c r="C302" s="2992"/>
      <c r="D302" s="3969"/>
      <c r="E302" s="3712"/>
      <c r="F302" s="2992"/>
      <c r="G302" s="2992"/>
      <c r="H302" s="2992"/>
      <c r="I302" s="2992"/>
      <c r="J302" s="2992"/>
      <c r="K302" s="2992"/>
      <c r="L302" s="3969"/>
      <c r="M302" s="523"/>
      <c r="N302" s="523"/>
      <c r="O302" s="523"/>
      <c r="P302" s="523"/>
      <c r="Q302" s="523"/>
      <c r="R302" s="523"/>
      <c r="S302" s="523"/>
      <c r="T302" s="523"/>
      <c r="U302" s="523"/>
      <c r="V302" s="523"/>
      <c r="W302" s="523"/>
      <c r="X302" s="523"/>
      <c r="Y302" s="523"/>
      <c r="Z302" s="523"/>
      <c r="AA302" s="523"/>
      <c r="AB302" s="523"/>
      <c r="AC302" s="523"/>
      <c r="AD302" s="523"/>
      <c r="AE302" s="523"/>
      <c r="AF302" s="523"/>
    </row>
    <row r="303" spans="1:32" ht="35.25" customHeight="1">
      <c r="A303" s="523"/>
      <c r="B303" s="3712"/>
      <c r="C303" s="2992"/>
      <c r="D303" s="3969"/>
      <c r="E303" s="3712"/>
      <c r="F303" s="2992"/>
      <c r="G303" s="2992"/>
      <c r="H303" s="2992"/>
      <c r="I303" s="2992"/>
      <c r="J303" s="2992"/>
      <c r="K303" s="2992"/>
      <c r="L303" s="3969"/>
      <c r="M303" s="523"/>
      <c r="N303" s="523"/>
      <c r="O303" s="523"/>
      <c r="P303" s="523"/>
      <c r="Q303" s="523"/>
      <c r="R303" s="523"/>
      <c r="S303" s="523"/>
      <c r="T303" s="523"/>
      <c r="U303" s="523"/>
      <c r="V303" s="523"/>
      <c r="W303" s="523"/>
      <c r="X303" s="523"/>
      <c r="Y303" s="523"/>
      <c r="Z303" s="523"/>
      <c r="AA303" s="523"/>
      <c r="AB303" s="523"/>
      <c r="AC303" s="523"/>
      <c r="AD303" s="523"/>
      <c r="AE303" s="523"/>
      <c r="AF303" s="523"/>
    </row>
    <row r="304" spans="1:32" ht="14.25" customHeight="1">
      <c r="A304" s="523"/>
      <c r="B304" s="3712"/>
      <c r="C304" s="2992"/>
      <c r="D304" s="3969"/>
      <c r="E304" s="3712"/>
      <c r="F304" s="2992"/>
      <c r="G304" s="2992"/>
      <c r="H304" s="2992"/>
      <c r="I304" s="2992"/>
      <c r="J304" s="2992"/>
      <c r="K304" s="2992"/>
      <c r="L304" s="3969"/>
      <c r="M304" s="523"/>
      <c r="N304" s="523"/>
      <c r="O304" s="523"/>
      <c r="P304" s="523"/>
      <c r="Q304" s="523"/>
      <c r="R304" s="523"/>
      <c r="S304" s="523"/>
      <c r="T304" s="523"/>
      <c r="U304" s="523"/>
      <c r="V304" s="523"/>
      <c r="W304" s="523"/>
      <c r="X304" s="523"/>
      <c r="Y304" s="523"/>
      <c r="Z304" s="523"/>
      <c r="AA304" s="523"/>
      <c r="AB304" s="523"/>
      <c r="AC304" s="523"/>
      <c r="AD304" s="523"/>
      <c r="AE304" s="523"/>
      <c r="AF304" s="523"/>
    </row>
    <row r="305" spans="1:32" ht="24.75" customHeight="1">
      <c r="A305" s="523"/>
      <c r="B305" s="3712"/>
      <c r="C305" s="2992"/>
      <c r="D305" s="3969"/>
      <c r="E305" s="3712"/>
      <c r="F305" s="2992"/>
      <c r="G305" s="2992"/>
      <c r="H305" s="2992"/>
      <c r="I305" s="2992"/>
      <c r="J305" s="2992"/>
      <c r="K305" s="2992"/>
      <c r="L305" s="3969"/>
      <c r="M305" s="523"/>
      <c r="N305" s="523"/>
      <c r="O305" s="523"/>
      <c r="P305" s="523"/>
      <c r="Q305" s="523"/>
      <c r="R305" s="523"/>
      <c r="S305" s="523"/>
      <c r="T305" s="523"/>
      <c r="U305" s="523"/>
      <c r="V305" s="523"/>
      <c r="W305" s="523"/>
      <c r="X305" s="523"/>
      <c r="Y305" s="523"/>
      <c r="Z305" s="523"/>
      <c r="AA305" s="523"/>
      <c r="AB305" s="523"/>
      <c r="AC305" s="523"/>
      <c r="AD305" s="523"/>
      <c r="AE305" s="523"/>
      <c r="AF305" s="523"/>
    </row>
    <row r="306" spans="1:32" ht="26.25" customHeight="1">
      <c r="A306" s="523"/>
      <c r="B306" s="3712"/>
      <c r="C306" s="2992"/>
      <c r="D306" s="3969"/>
      <c r="E306" s="3712"/>
      <c r="F306" s="2992"/>
      <c r="G306" s="2992"/>
      <c r="H306" s="2992"/>
      <c r="I306" s="2992"/>
      <c r="J306" s="2992"/>
      <c r="K306" s="2992"/>
      <c r="L306" s="3969"/>
      <c r="M306" s="523"/>
      <c r="N306" s="523"/>
      <c r="O306" s="523"/>
      <c r="P306" s="523"/>
      <c r="Q306" s="523"/>
      <c r="R306" s="523"/>
      <c r="S306" s="523"/>
      <c r="T306" s="523"/>
      <c r="U306" s="523"/>
      <c r="V306" s="523"/>
      <c r="W306" s="523"/>
      <c r="X306" s="523"/>
      <c r="Y306" s="523"/>
      <c r="Z306" s="523"/>
      <c r="AA306" s="523"/>
      <c r="AB306" s="523"/>
      <c r="AC306" s="523"/>
      <c r="AD306" s="523"/>
      <c r="AE306" s="523"/>
      <c r="AF306" s="523"/>
    </row>
    <row r="307" spans="1:32" ht="14.25" customHeight="1">
      <c r="A307" s="523"/>
      <c r="B307" s="3712"/>
      <c r="C307" s="2992"/>
      <c r="D307" s="3969"/>
      <c r="E307" s="3712"/>
      <c r="F307" s="2992"/>
      <c r="G307" s="2992"/>
      <c r="H307" s="2992"/>
      <c r="I307" s="2992"/>
      <c r="J307" s="2992"/>
      <c r="K307" s="2992"/>
      <c r="L307" s="3969"/>
      <c r="M307" s="523"/>
      <c r="N307" s="523"/>
      <c r="O307" s="523"/>
      <c r="P307" s="523"/>
      <c r="Q307" s="523"/>
      <c r="R307" s="523"/>
      <c r="S307" s="523"/>
      <c r="T307" s="523"/>
      <c r="U307" s="523"/>
      <c r="V307" s="523"/>
      <c r="W307" s="523"/>
      <c r="X307" s="523"/>
      <c r="Y307" s="523"/>
      <c r="Z307" s="523"/>
      <c r="AA307" s="523"/>
      <c r="AB307" s="523"/>
      <c r="AC307" s="523"/>
      <c r="AD307" s="523"/>
      <c r="AE307" s="523"/>
      <c r="AF307" s="523"/>
    </row>
    <row r="308" spans="1:32" ht="14.25" customHeight="1">
      <c r="A308" s="523"/>
      <c r="B308" s="4395"/>
      <c r="C308" s="3293"/>
      <c r="D308" s="4391"/>
      <c r="E308" s="4395"/>
      <c r="F308" s="3293"/>
      <c r="G308" s="3293"/>
      <c r="H308" s="3293"/>
      <c r="I308" s="3293"/>
      <c r="J308" s="3293"/>
      <c r="K308" s="3293"/>
      <c r="L308" s="4391"/>
      <c r="M308" s="523"/>
      <c r="N308" s="523"/>
      <c r="O308" s="523"/>
      <c r="P308" s="523"/>
      <c r="Q308" s="523"/>
      <c r="R308" s="523"/>
      <c r="S308" s="523"/>
      <c r="T308" s="523"/>
      <c r="U308" s="523"/>
      <c r="V308" s="523"/>
      <c r="W308" s="523"/>
      <c r="X308" s="523"/>
      <c r="Y308" s="523"/>
      <c r="Z308" s="523"/>
      <c r="AA308" s="523"/>
      <c r="AB308" s="523"/>
      <c r="AC308" s="523"/>
      <c r="AD308" s="523"/>
      <c r="AE308" s="523"/>
      <c r="AF308" s="523"/>
    </row>
    <row r="309" spans="1:32" ht="14.25" customHeight="1">
      <c r="A309" s="523"/>
      <c r="B309" s="4472" t="s">
        <v>2034</v>
      </c>
      <c r="C309" s="3468"/>
      <c r="D309" s="4397"/>
      <c r="E309" s="4461" t="s">
        <v>2056</v>
      </c>
      <c r="F309" s="3468"/>
      <c r="G309" s="3468"/>
      <c r="H309" s="3468"/>
      <c r="I309" s="3468"/>
      <c r="J309" s="3468"/>
      <c r="K309" s="3468"/>
      <c r="L309" s="4397"/>
      <c r="M309" s="523"/>
      <c r="N309" s="523"/>
      <c r="O309" s="523"/>
      <c r="P309" s="523"/>
      <c r="Q309" s="523"/>
      <c r="R309" s="523"/>
      <c r="S309" s="523"/>
      <c r="T309" s="523"/>
      <c r="U309" s="523"/>
      <c r="V309" s="523"/>
      <c r="W309" s="523"/>
      <c r="X309" s="523"/>
      <c r="Y309" s="523"/>
      <c r="Z309" s="523"/>
      <c r="AA309" s="523"/>
      <c r="AB309" s="523"/>
      <c r="AC309" s="523"/>
      <c r="AD309" s="523"/>
      <c r="AE309" s="523"/>
      <c r="AF309" s="523"/>
    </row>
    <row r="310" spans="1:32" ht="14.25" customHeight="1">
      <c r="A310" s="523"/>
      <c r="B310" s="4472" t="s">
        <v>1971</v>
      </c>
      <c r="C310" s="3468"/>
      <c r="D310" s="4397"/>
      <c r="E310" s="4485" t="s">
        <v>2057</v>
      </c>
      <c r="F310" s="3468"/>
      <c r="G310" s="3468"/>
      <c r="H310" s="3468"/>
      <c r="I310" s="3468"/>
      <c r="J310" s="3468"/>
      <c r="K310" s="3468"/>
      <c r="L310" s="4397"/>
      <c r="M310" s="523"/>
      <c r="N310" s="523"/>
      <c r="O310" s="523"/>
      <c r="P310" s="523"/>
      <c r="Q310" s="523"/>
      <c r="R310" s="523"/>
      <c r="S310" s="523"/>
      <c r="T310" s="523"/>
      <c r="U310" s="523"/>
      <c r="V310" s="523"/>
      <c r="W310" s="523"/>
      <c r="X310" s="523"/>
      <c r="Y310" s="523"/>
      <c r="Z310" s="523"/>
      <c r="AA310" s="523"/>
      <c r="AB310" s="523"/>
      <c r="AC310" s="523"/>
      <c r="AD310" s="523"/>
      <c r="AE310" s="523"/>
      <c r="AF310" s="523"/>
    </row>
    <row r="311" spans="1:32" ht="14.25" customHeight="1">
      <c r="A311" s="523"/>
      <c r="B311" s="4471" t="s">
        <v>2036</v>
      </c>
      <c r="C311" s="3468"/>
      <c r="D311" s="4397"/>
      <c r="E311" s="4461" t="s">
        <v>2058</v>
      </c>
      <c r="F311" s="3468"/>
      <c r="G311" s="3468"/>
      <c r="H311" s="3468"/>
      <c r="I311" s="3468"/>
      <c r="J311" s="3468"/>
      <c r="K311" s="3468"/>
      <c r="L311" s="1786"/>
      <c r="M311" s="523"/>
      <c r="N311" s="523"/>
      <c r="O311" s="523"/>
      <c r="P311" s="523"/>
      <c r="Q311" s="523"/>
      <c r="R311" s="523"/>
      <c r="S311" s="523"/>
      <c r="T311" s="523"/>
      <c r="U311" s="523"/>
      <c r="V311" s="523"/>
      <c r="W311" s="523"/>
      <c r="X311" s="523"/>
      <c r="Y311" s="523"/>
      <c r="Z311" s="523"/>
      <c r="AA311" s="523"/>
      <c r="AB311" s="523"/>
      <c r="AC311" s="523"/>
      <c r="AD311" s="523"/>
      <c r="AE311" s="523"/>
      <c r="AF311" s="523"/>
    </row>
    <row r="312" spans="1:32" ht="33.75" customHeight="1">
      <c r="A312" s="523"/>
      <c r="B312" s="4472" t="s">
        <v>2038</v>
      </c>
      <c r="C312" s="3468"/>
      <c r="D312" s="4397"/>
      <c r="E312" s="4461" t="s">
        <v>2059</v>
      </c>
      <c r="F312" s="3468"/>
      <c r="G312" s="3468"/>
      <c r="H312" s="3468"/>
      <c r="I312" s="3468"/>
      <c r="J312" s="3468"/>
      <c r="K312" s="3468"/>
      <c r="L312" s="4397"/>
      <c r="M312" s="523"/>
      <c r="N312" s="523"/>
      <c r="O312" s="523"/>
      <c r="P312" s="523"/>
      <c r="Q312" s="523"/>
      <c r="R312" s="523"/>
      <c r="S312" s="523"/>
      <c r="T312" s="523"/>
      <c r="U312" s="523"/>
      <c r="V312" s="523"/>
      <c r="W312" s="523"/>
      <c r="X312" s="523"/>
      <c r="Y312" s="523"/>
      <c r="Z312" s="523"/>
      <c r="AA312" s="523"/>
      <c r="AB312" s="523"/>
      <c r="AC312" s="523"/>
      <c r="AD312" s="523"/>
      <c r="AE312" s="523"/>
      <c r="AF312" s="523"/>
    </row>
    <row r="313" spans="1:32" ht="32.25" customHeight="1">
      <c r="A313" s="523"/>
      <c r="B313" s="4472" t="s">
        <v>2039</v>
      </c>
      <c r="C313" s="3468"/>
      <c r="D313" s="4397"/>
      <c r="E313" s="4461" t="s">
        <v>2060</v>
      </c>
      <c r="F313" s="3468"/>
      <c r="G313" s="3468"/>
      <c r="H313" s="3468"/>
      <c r="I313" s="3468"/>
      <c r="J313" s="3468"/>
      <c r="K313" s="3468"/>
      <c r="L313" s="4397"/>
      <c r="M313" s="523"/>
      <c r="N313" s="523"/>
      <c r="O313" s="523"/>
      <c r="P313" s="523"/>
      <c r="Q313" s="523"/>
      <c r="R313" s="523"/>
      <c r="S313" s="523"/>
      <c r="T313" s="523"/>
      <c r="U313" s="523"/>
      <c r="V313" s="523"/>
      <c r="W313" s="523"/>
      <c r="X313" s="523"/>
      <c r="Y313" s="523"/>
      <c r="Z313" s="523"/>
      <c r="AA313" s="523"/>
      <c r="AB313" s="523"/>
      <c r="AC313" s="523"/>
      <c r="AD313" s="523"/>
      <c r="AE313" s="523"/>
      <c r="AF313" s="523"/>
    </row>
    <row r="314" spans="1:32" ht="14.25" customHeight="1">
      <c r="A314" s="523"/>
      <c r="B314" s="523"/>
      <c r="C314" s="523"/>
      <c r="D314" s="523"/>
      <c r="E314" s="523"/>
      <c r="F314" s="523"/>
      <c r="G314" s="523"/>
      <c r="H314" s="523"/>
      <c r="I314" s="523"/>
      <c r="J314" s="523"/>
      <c r="K314" s="523"/>
      <c r="L314" s="523"/>
      <c r="M314" s="523"/>
      <c r="N314" s="523"/>
      <c r="O314" s="523"/>
      <c r="P314" s="523"/>
      <c r="Q314" s="523"/>
      <c r="R314" s="523"/>
      <c r="S314" s="523"/>
      <c r="T314" s="523"/>
      <c r="U314" s="523"/>
      <c r="V314" s="523"/>
      <c r="W314" s="523"/>
      <c r="X314" s="523"/>
      <c r="Y314" s="523"/>
      <c r="Z314" s="523"/>
      <c r="AA314" s="523"/>
      <c r="AB314" s="523"/>
      <c r="AC314" s="523"/>
      <c r="AD314" s="523"/>
      <c r="AE314" s="523"/>
      <c r="AF314" s="523"/>
    </row>
    <row r="315" spans="1:32" ht="14.25" customHeight="1">
      <c r="A315" s="523"/>
      <c r="B315" s="523"/>
      <c r="C315" s="523"/>
      <c r="D315" s="523"/>
      <c r="E315" s="523"/>
      <c r="F315" s="523"/>
      <c r="G315" s="523"/>
      <c r="H315" s="523"/>
      <c r="I315" s="523"/>
      <c r="J315" s="523"/>
      <c r="K315" s="523"/>
      <c r="L315" s="523"/>
      <c r="M315" s="523"/>
      <c r="N315" s="523"/>
      <c r="O315" s="523"/>
      <c r="P315" s="523"/>
      <c r="Q315" s="523"/>
      <c r="R315" s="523"/>
      <c r="S315" s="523"/>
      <c r="T315" s="523"/>
      <c r="U315" s="523"/>
      <c r="V315" s="523"/>
      <c r="W315" s="523"/>
      <c r="X315" s="523"/>
      <c r="Y315" s="523"/>
      <c r="Z315" s="523"/>
      <c r="AA315" s="523"/>
      <c r="AB315" s="523"/>
      <c r="AC315" s="523"/>
      <c r="AD315" s="523"/>
      <c r="AE315" s="523"/>
      <c r="AF315" s="523"/>
    </row>
    <row r="316" spans="1:32" ht="14.25" customHeight="1">
      <c r="A316" s="523"/>
      <c r="B316" s="523"/>
      <c r="C316" s="523"/>
      <c r="D316" s="523"/>
      <c r="E316" s="523"/>
      <c r="F316" s="523"/>
      <c r="G316" s="523"/>
      <c r="H316" s="523"/>
      <c r="I316" s="523"/>
      <c r="J316" s="523"/>
      <c r="K316" s="523"/>
      <c r="L316" s="523"/>
      <c r="M316" s="523"/>
      <c r="N316" s="523"/>
      <c r="O316" s="523"/>
      <c r="P316" s="523"/>
      <c r="Q316" s="523"/>
      <c r="R316" s="523"/>
      <c r="S316" s="523"/>
      <c r="T316" s="523"/>
      <c r="U316" s="523"/>
      <c r="V316" s="523"/>
      <c r="W316" s="523"/>
      <c r="X316" s="523"/>
      <c r="Y316" s="523"/>
      <c r="Z316" s="523"/>
      <c r="AA316" s="523"/>
      <c r="AB316" s="523"/>
      <c r="AC316" s="523"/>
      <c r="AD316" s="523"/>
      <c r="AE316" s="523"/>
      <c r="AF316" s="523"/>
    </row>
    <row r="317" spans="1:32" ht="14.25" customHeight="1">
      <c r="A317" s="523"/>
      <c r="B317" s="523"/>
      <c r="C317" s="523"/>
      <c r="D317" s="523"/>
      <c r="E317" s="523"/>
      <c r="F317" s="523"/>
      <c r="G317" s="523"/>
      <c r="H317" s="523"/>
      <c r="I317" s="523"/>
      <c r="J317" s="523"/>
      <c r="K317" s="523"/>
      <c r="L317" s="523"/>
      <c r="M317" s="523"/>
      <c r="N317" s="523"/>
      <c r="O317" s="523"/>
      <c r="P317" s="523"/>
      <c r="Q317" s="523"/>
      <c r="R317" s="523"/>
      <c r="S317" s="523"/>
      <c r="T317" s="523"/>
      <c r="U317" s="523"/>
      <c r="V317" s="523"/>
      <c r="W317" s="523"/>
      <c r="X317" s="523"/>
      <c r="Y317" s="523"/>
      <c r="Z317" s="523"/>
      <c r="AA317" s="523"/>
      <c r="AB317" s="523"/>
      <c r="AC317" s="523"/>
      <c r="AD317" s="523"/>
      <c r="AE317" s="523"/>
      <c r="AF317" s="523"/>
    </row>
    <row r="318" spans="1:32" ht="14.25" customHeight="1">
      <c r="A318" s="523"/>
      <c r="B318" s="523"/>
      <c r="C318" s="523"/>
      <c r="D318" s="523"/>
      <c r="E318" s="523"/>
      <c r="F318" s="523"/>
      <c r="G318" s="523"/>
      <c r="H318" s="523"/>
      <c r="I318" s="523"/>
      <c r="J318" s="523"/>
      <c r="K318" s="523"/>
      <c r="L318" s="523"/>
      <c r="M318" s="523"/>
      <c r="N318" s="523"/>
      <c r="O318" s="523"/>
      <c r="P318" s="523"/>
      <c r="Q318" s="523"/>
      <c r="R318" s="523"/>
      <c r="S318" s="523"/>
      <c r="T318" s="523"/>
      <c r="U318" s="523"/>
      <c r="V318" s="523"/>
      <c r="W318" s="523"/>
      <c r="X318" s="523"/>
      <c r="Y318" s="523"/>
      <c r="Z318" s="523"/>
      <c r="AA318" s="523"/>
      <c r="AB318" s="523"/>
      <c r="AC318" s="523"/>
      <c r="AD318" s="523"/>
      <c r="AE318" s="523"/>
      <c r="AF318" s="523"/>
    </row>
    <row r="319" spans="1:32" ht="14.25" customHeight="1">
      <c r="A319" s="523"/>
      <c r="B319" s="523"/>
      <c r="C319" s="523"/>
      <c r="D319" s="523"/>
      <c r="E319" s="523"/>
      <c r="F319" s="523"/>
      <c r="G319" s="523"/>
      <c r="H319" s="523"/>
      <c r="I319" s="523"/>
      <c r="J319" s="523"/>
      <c r="K319" s="523"/>
      <c r="L319" s="523"/>
      <c r="M319" s="523"/>
      <c r="N319" s="523"/>
      <c r="O319" s="523"/>
      <c r="P319" s="523"/>
      <c r="Q319" s="523"/>
      <c r="R319" s="523"/>
      <c r="S319" s="523"/>
      <c r="T319" s="523"/>
      <c r="U319" s="523"/>
      <c r="V319" s="523"/>
      <c r="W319" s="523"/>
      <c r="X319" s="523"/>
      <c r="Y319" s="523"/>
      <c r="Z319" s="523"/>
      <c r="AA319" s="523"/>
      <c r="AB319" s="523"/>
      <c r="AC319" s="523"/>
      <c r="AD319" s="523"/>
      <c r="AE319" s="523"/>
      <c r="AF319" s="523"/>
    </row>
    <row r="320" spans="1:32" ht="14.25" customHeight="1">
      <c r="A320" s="523"/>
      <c r="B320" s="523"/>
      <c r="C320" s="523"/>
      <c r="D320" s="523"/>
      <c r="E320" s="523"/>
      <c r="F320" s="523"/>
      <c r="G320" s="523"/>
      <c r="H320" s="523"/>
      <c r="I320" s="523"/>
      <c r="J320" s="523"/>
      <c r="K320" s="523"/>
      <c r="L320" s="523"/>
      <c r="M320" s="523"/>
      <c r="N320" s="523"/>
      <c r="O320" s="523"/>
      <c r="P320" s="523"/>
      <c r="Q320" s="523"/>
      <c r="R320" s="523"/>
      <c r="S320" s="523"/>
      <c r="T320" s="523"/>
      <c r="U320" s="523"/>
      <c r="V320" s="523"/>
      <c r="W320" s="523"/>
      <c r="X320" s="523"/>
      <c r="Y320" s="523"/>
      <c r="Z320" s="523"/>
      <c r="AA320" s="523"/>
      <c r="AB320" s="523"/>
      <c r="AC320" s="523"/>
      <c r="AD320" s="523"/>
      <c r="AE320" s="523"/>
      <c r="AF320" s="523"/>
    </row>
    <row r="321" spans="1:32" ht="14.25" customHeight="1">
      <c r="A321" s="523"/>
      <c r="B321" s="523"/>
      <c r="C321" s="523"/>
      <c r="D321" s="523"/>
      <c r="E321" s="523"/>
      <c r="F321" s="523"/>
      <c r="G321" s="523"/>
      <c r="H321" s="523"/>
      <c r="I321" s="523"/>
      <c r="J321" s="523"/>
      <c r="K321" s="523"/>
      <c r="L321" s="523"/>
      <c r="M321" s="523"/>
      <c r="N321" s="523"/>
      <c r="O321" s="523"/>
      <c r="P321" s="523"/>
      <c r="Q321" s="523"/>
      <c r="R321" s="523"/>
      <c r="S321" s="523"/>
      <c r="T321" s="523"/>
      <c r="U321" s="523"/>
      <c r="V321" s="523"/>
      <c r="W321" s="523"/>
      <c r="X321" s="523"/>
      <c r="Y321" s="523"/>
      <c r="Z321" s="523"/>
      <c r="AA321" s="523"/>
      <c r="AB321" s="523"/>
      <c r="AC321" s="523"/>
      <c r="AD321" s="523"/>
      <c r="AE321" s="523"/>
      <c r="AF321" s="523"/>
    </row>
    <row r="322" spans="1:32" ht="14.25" customHeight="1">
      <c r="A322" s="523"/>
      <c r="B322" s="523"/>
      <c r="C322" s="523"/>
      <c r="D322" s="523"/>
      <c r="E322" s="523"/>
      <c r="F322" s="523"/>
      <c r="G322" s="523"/>
      <c r="H322" s="523"/>
      <c r="I322" s="523"/>
      <c r="J322" s="523"/>
      <c r="K322" s="523"/>
      <c r="L322" s="523"/>
      <c r="M322" s="523"/>
      <c r="N322" s="523"/>
      <c r="O322" s="523"/>
      <c r="P322" s="523"/>
      <c r="Q322" s="523"/>
      <c r="R322" s="523"/>
      <c r="S322" s="523"/>
      <c r="T322" s="523"/>
      <c r="U322" s="523"/>
      <c r="V322" s="523"/>
      <c r="W322" s="523"/>
      <c r="X322" s="523"/>
      <c r="Y322" s="523"/>
      <c r="Z322" s="523"/>
      <c r="AA322" s="523"/>
      <c r="AB322" s="523"/>
      <c r="AC322" s="523"/>
      <c r="AD322" s="523"/>
      <c r="AE322" s="523"/>
      <c r="AF322" s="523"/>
    </row>
    <row r="323" spans="1:32" ht="14.25" customHeight="1">
      <c r="A323" s="523"/>
      <c r="B323" s="523"/>
      <c r="C323" s="523"/>
      <c r="D323" s="523"/>
      <c r="E323" s="523"/>
      <c r="F323" s="523"/>
      <c r="G323" s="523"/>
      <c r="H323" s="523"/>
      <c r="I323" s="523"/>
      <c r="J323" s="523"/>
      <c r="K323" s="523"/>
      <c r="L323" s="523"/>
      <c r="M323" s="523"/>
      <c r="N323" s="523"/>
      <c r="O323" s="523"/>
      <c r="P323" s="523"/>
      <c r="Q323" s="523"/>
      <c r="R323" s="523"/>
      <c r="S323" s="523"/>
      <c r="T323" s="523"/>
      <c r="U323" s="523"/>
      <c r="V323" s="523"/>
      <c r="W323" s="523"/>
      <c r="X323" s="523"/>
      <c r="Y323" s="523"/>
      <c r="Z323" s="523"/>
      <c r="AA323" s="523"/>
      <c r="AB323" s="523"/>
      <c r="AC323" s="523"/>
      <c r="AD323" s="523"/>
      <c r="AE323" s="523"/>
      <c r="AF323" s="523"/>
    </row>
    <row r="324" spans="1:32" ht="14.25" customHeight="1">
      <c r="A324" s="523"/>
      <c r="B324" s="523"/>
      <c r="C324" s="523"/>
      <c r="D324" s="523"/>
      <c r="E324" s="523"/>
      <c r="F324" s="523"/>
      <c r="G324" s="523"/>
      <c r="H324" s="523"/>
      <c r="I324" s="523"/>
      <c r="J324" s="523"/>
      <c r="K324" s="523"/>
      <c r="L324" s="523"/>
      <c r="M324" s="523"/>
      <c r="N324" s="523"/>
      <c r="O324" s="523"/>
      <c r="P324" s="523"/>
      <c r="Q324" s="523"/>
      <c r="R324" s="523"/>
      <c r="S324" s="523"/>
      <c r="T324" s="523"/>
      <c r="U324" s="523"/>
      <c r="V324" s="523"/>
      <c r="W324" s="523"/>
      <c r="X324" s="523"/>
      <c r="Y324" s="523"/>
      <c r="Z324" s="523"/>
      <c r="AA324" s="523"/>
      <c r="AB324" s="523"/>
      <c r="AC324" s="523"/>
      <c r="AD324" s="523"/>
      <c r="AE324" s="523"/>
      <c r="AF324" s="523"/>
    </row>
    <row r="325" spans="1:32" ht="14.25" customHeight="1">
      <c r="A325" s="523"/>
      <c r="B325" s="1792"/>
      <c r="C325" s="1760"/>
      <c r="D325" s="1760"/>
      <c r="E325" s="1760"/>
      <c r="F325" s="1760"/>
      <c r="G325" s="1760"/>
      <c r="H325" s="1760"/>
      <c r="I325" s="1760"/>
      <c r="J325" s="1760"/>
      <c r="K325" s="1760"/>
      <c r="L325" s="1760"/>
      <c r="M325" s="1760"/>
      <c r="N325" s="1760"/>
      <c r="O325" s="1760"/>
      <c r="P325" s="1760"/>
      <c r="Q325" s="1760"/>
      <c r="R325" s="1760"/>
      <c r="S325" s="1760"/>
      <c r="T325" s="1760"/>
      <c r="U325" s="1760"/>
      <c r="V325" s="1760"/>
      <c r="W325" s="523"/>
      <c r="X325" s="523"/>
      <c r="Y325" s="523"/>
      <c r="Z325" s="523"/>
      <c r="AA325" s="523"/>
      <c r="AB325" s="523"/>
      <c r="AC325" s="523"/>
      <c r="AD325" s="523"/>
      <c r="AE325" s="523"/>
      <c r="AF325" s="523"/>
    </row>
    <row r="326" spans="1:32" ht="14.25" customHeight="1">
      <c r="A326" s="523"/>
      <c r="B326" s="523"/>
      <c r="C326" s="523"/>
      <c r="D326" s="523"/>
      <c r="E326" s="523"/>
      <c r="F326" s="523"/>
      <c r="G326" s="523"/>
      <c r="H326" s="523"/>
      <c r="I326" s="523"/>
      <c r="J326" s="523"/>
      <c r="K326" s="523"/>
      <c r="L326" s="523"/>
      <c r="M326" s="523"/>
      <c r="N326" s="523"/>
      <c r="O326" s="523"/>
      <c r="P326" s="523"/>
      <c r="Q326" s="523"/>
      <c r="R326" s="523"/>
      <c r="S326" s="523"/>
      <c r="T326" s="523"/>
      <c r="U326" s="523"/>
      <c r="V326" s="523"/>
      <c r="W326" s="523"/>
      <c r="X326" s="523"/>
      <c r="Y326" s="523"/>
      <c r="Z326" s="523"/>
      <c r="AA326" s="523"/>
      <c r="AB326" s="523"/>
      <c r="AC326" s="523"/>
      <c r="AD326" s="523"/>
      <c r="AE326" s="523"/>
      <c r="AF326" s="523"/>
    </row>
    <row r="327" spans="1:32" ht="14.25" customHeight="1">
      <c r="A327" s="523"/>
      <c r="B327" s="1783"/>
      <c r="C327" s="1762"/>
      <c r="D327" s="1762"/>
      <c r="E327" s="1762"/>
      <c r="F327" s="1762"/>
      <c r="G327" s="1762"/>
      <c r="H327" s="1762"/>
      <c r="I327" s="1762"/>
      <c r="J327" s="1762"/>
      <c r="K327" s="1762"/>
      <c r="L327" s="523"/>
      <c r="M327" s="523"/>
      <c r="N327" s="1783"/>
      <c r="O327" s="1762"/>
      <c r="P327" s="1762"/>
      <c r="Q327" s="1762"/>
      <c r="R327" s="1762"/>
      <c r="S327" s="1762"/>
      <c r="T327" s="1762"/>
      <c r="U327" s="1762"/>
      <c r="V327" s="523"/>
      <c r="W327" s="523"/>
      <c r="X327" s="523"/>
      <c r="Y327" s="523"/>
      <c r="Z327" s="523"/>
      <c r="AA327" s="523"/>
      <c r="AB327" s="523"/>
      <c r="AC327" s="523"/>
      <c r="AD327" s="523"/>
      <c r="AE327" s="523"/>
      <c r="AF327" s="523"/>
    </row>
    <row r="328" spans="1:32" ht="14.25" customHeight="1">
      <c r="A328" s="523"/>
      <c r="B328" s="829"/>
      <c r="C328" s="523"/>
      <c r="D328" s="523"/>
      <c r="E328" s="523"/>
      <c r="F328" s="523"/>
      <c r="G328" s="523"/>
      <c r="H328" s="523"/>
      <c r="I328" s="523"/>
      <c r="J328" s="523"/>
      <c r="K328" s="523"/>
      <c r="L328" s="523"/>
      <c r="M328" s="523"/>
      <c r="N328" s="523"/>
      <c r="O328" s="748"/>
      <c r="P328" s="748"/>
      <c r="Q328" s="748"/>
      <c r="R328" s="748"/>
      <c r="S328" s="748"/>
      <c r="T328" s="748"/>
      <c r="U328" s="523"/>
      <c r="V328" s="523"/>
      <c r="W328" s="523"/>
      <c r="X328" s="523"/>
      <c r="Y328" s="523"/>
      <c r="Z328" s="523"/>
      <c r="AA328" s="523"/>
      <c r="AB328" s="523"/>
      <c r="AC328" s="523"/>
      <c r="AD328" s="523"/>
      <c r="AE328" s="523"/>
      <c r="AF328" s="523"/>
    </row>
    <row r="329" spans="1:32" ht="14.25" customHeight="1">
      <c r="A329" s="523"/>
      <c r="B329" s="523"/>
      <c r="C329" s="523"/>
      <c r="D329" s="523"/>
      <c r="E329" s="523"/>
      <c r="F329" s="523"/>
      <c r="G329" s="523"/>
      <c r="H329" s="523"/>
      <c r="I329" s="523"/>
      <c r="J329" s="523"/>
      <c r="K329" s="523"/>
      <c r="L329" s="523"/>
      <c r="M329" s="523"/>
      <c r="N329" s="523"/>
      <c r="O329" s="4490"/>
      <c r="P329" s="2992"/>
      <c r="Q329" s="4490"/>
      <c r="R329" s="2992"/>
      <c r="S329" s="4490"/>
      <c r="T329" s="2992"/>
      <c r="U329" s="523"/>
      <c r="V329" s="523"/>
      <c r="W329" s="523"/>
      <c r="X329" s="523"/>
      <c r="Y329" s="523"/>
      <c r="Z329" s="523"/>
      <c r="AA329" s="523"/>
      <c r="AB329" s="523"/>
      <c r="AC329" s="523"/>
      <c r="AD329" s="523"/>
      <c r="AE329" s="523"/>
      <c r="AF329" s="523"/>
    </row>
    <row r="330" spans="1:32" ht="14.25" customHeight="1">
      <c r="A330" s="523"/>
      <c r="B330" s="523"/>
      <c r="C330" s="523"/>
      <c r="D330" s="523"/>
      <c r="E330" s="523"/>
      <c r="F330" s="523"/>
      <c r="G330" s="523"/>
      <c r="H330" s="523"/>
      <c r="I330" s="523"/>
      <c r="J330" s="523"/>
      <c r="K330" s="523"/>
      <c r="L330" s="523"/>
      <c r="M330" s="523"/>
      <c r="N330" s="523"/>
      <c r="O330" s="61"/>
      <c r="P330" s="1784"/>
      <c r="Q330" s="1762"/>
      <c r="R330" s="1762"/>
      <c r="S330" s="1762"/>
      <c r="T330" s="1762"/>
      <c r="U330" s="1762"/>
      <c r="V330" s="523"/>
      <c r="W330" s="523"/>
      <c r="X330" s="523"/>
      <c r="Y330" s="523"/>
      <c r="Z330" s="523"/>
      <c r="AA330" s="523"/>
      <c r="AB330" s="523"/>
      <c r="AC330" s="523"/>
      <c r="AD330" s="523"/>
      <c r="AE330" s="523"/>
      <c r="AF330" s="523"/>
    </row>
    <row r="331" spans="1:32" ht="14.25" customHeight="1">
      <c r="A331" s="523"/>
      <c r="B331" s="523"/>
      <c r="C331" s="523"/>
      <c r="D331" s="523"/>
      <c r="E331" s="523"/>
      <c r="F331" s="523"/>
      <c r="G331" s="523"/>
      <c r="H331" s="523"/>
      <c r="I331" s="523"/>
      <c r="J331" s="523"/>
      <c r="K331" s="523"/>
      <c r="L331" s="523"/>
      <c r="M331" s="523"/>
      <c r="N331" s="523"/>
      <c r="O331" s="1762"/>
      <c r="P331" s="1785"/>
      <c r="Q331" s="1762"/>
      <c r="R331" s="1762"/>
      <c r="S331" s="1762"/>
      <c r="T331" s="1762"/>
      <c r="U331" s="1762"/>
      <c r="V331" s="523"/>
      <c r="W331" s="523"/>
      <c r="X331" s="523"/>
      <c r="Y331" s="523"/>
      <c r="Z331" s="523"/>
      <c r="AA331" s="523"/>
      <c r="AB331" s="523"/>
      <c r="AC331" s="523"/>
      <c r="AD331" s="523"/>
      <c r="AE331" s="523"/>
      <c r="AF331" s="523"/>
    </row>
    <row r="332" spans="1:32" ht="14.25" customHeight="1">
      <c r="A332" s="523"/>
      <c r="B332" s="523"/>
      <c r="C332" s="523"/>
      <c r="D332" s="523"/>
      <c r="E332" s="523"/>
      <c r="F332" s="523"/>
      <c r="G332" s="523"/>
      <c r="H332" s="523"/>
      <c r="I332" s="523"/>
      <c r="J332" s="523"/>
      <c r="K332" s="523"/>
      <c r="L332" s="523"/>
      <c r="M332" s="523"/>
      <c r="N332" s="1783"/>
      <c r="O332" s="1762"/>
      <c r="P332" s="1762"/>
      <c r="Q332" s="1762"/>
      <c r="R332" s="1762"/>
      <c r="S332" s="1762"/>
      <c r="T332" s="1762"/>
      <c r="U332" s="1762"/>
      <c r="V332" s="523"/>
      <c r="W332" s="523"/>
      <c r="X332" s="523"/>
      <c r="Y332" s="523"/>
      <c r="Z332" s="523"/>
      <c r="AA332" s="523"/>
      <c r="AB332" s="523"/>
      <c r="AC332" s="523"/>
      <c r="AD332" s="523"/>
      <c r="AE332" s="523"/>
      <c r="AF332" s="523"/>
    </row>
    <row r="333" spans="1:32" ht="14.25" customHeight="1">
      <c r="A333" s="523"/>
      <c r="B333" s="1783"/>
      <c r="C333" s="1762"/>
      <c r="D333" s="1762"/>
      <c r="E333" s="1762"/>
      <c r="F333" s="1762"/>
      <c r="G333" s="1762"/>
      <c r="H333" s="1762"/>
      <c r="I333" s="1762"/>
      <c r="J333" s="1762"/>
      <c r="K333" s="1762"/>
      <c r="L333" s="523"/>
      <c r="M333" s="523"/>
      <c r="N333" s="523"/>
      <c r="O333" s="523"/>
      <c r="P333" s="523"/>
      <c r="Q333" s="523"/>
      <c r="R333" s="523"/>
      <c r="S333" s="523"/>
      <c r="T333" s="523"/>
      <c r="U333" s="523"/>
      <c r="V333" s="523"/>
      <c r="W333" s="523"/>
      <c r="X333" s="523"/>
      <c r="Y333" s="523"/>
      <c r="Z333" s="523"/>
      <c r="AA333" s="523"/>
      <c r="AB333" s="523"/>
      <c r="AC333" s="523"/>
      <c r="AD333" s="523"/>
      <c r="AE333" s="523"/>
      <c r="AF333" s="523"/>
    </row>
    <row r="334" spans="1:32" ht="14.25" customHeight="1">
      <c r="A334" s="523"/>
      <c r="B334" s="1791"/>
      <c r="C334" s="523"/>
      <c r="D334" s="523"/>
      <c r="E334" s="523"/>
      <c r="F334" s="523"/>
      <c r="G334" s="523"/>
      <c r="H334" s="523"/>
      <c r="I334" s="523"/>
      <c r="J334" s="523"/>
      <c r="K334" s="523"/>
      <c r="L334" s="523"/>
      <c r="M334" s="523"/>
      <c r="N334" s="523"/>
      <c r="O334" s="523"/>
      <c r="P334" s="523"/>
      <c r="Q334" s="523"/>
      <c r="R334" s="523"/>
      <c r="S334" s="523"/>
      <c r="T334" s="523"/>
      <c r="U334" s="523"/>
      <c r="V334" s="523"/>
      <c r="W334" s="523"/>
      <c r="X334" s="523"/>
      <c r="Y334" s="523"/>
      <c r="Z334" s="523"/>
      <c r="AA334" s="523"/>
      <c r="AB334" s="523"/>
      <c r="AC334" s="523"/>
      <c r="AD334" s="523"/>
      <c r="AE334" s="523"/>
      <c r="AF334" s="523"/>
    </row>
    <row r="335" spans="1:32" ht="14.25" customHeight="1">
      <c r="A335" s="523"/>
      <c r="B335" s="523"/>
      <c r="C335" s="523"/>
      <c r="D335" s="523"/>
      <c r="E335" s="523"/>
      <c r="F335" s="523"/>
      <c r="G335" s="523"/>
      <c r="H335" s="523"/>
      <c r="I335" s="523"/>
      <c r="J335" s="523"/>
      <c r="K335" s="523"/>
      <c r="L335" s="523"/>
      <c r="M335" s="523"/>
      <c r="N335" s="523"/>
      <c r="O335" s="1787"/>
      <c r="P335" s="1777"/>
      <c r="Q335" s="1778"/>
      <c r="R335" s="1777"/>
      <c r="S335" s="1777"/>
      <c r="T335" s="523"/>
      <c r="U335" s="523"/>
      <c r="V335" s="523"/>
      <c r="W335" s="523"/>
      <c r="X335" s="523"/>
      <c r="Y335" s="523"/>
      <c r="Z335" s="523"/>
      <c r="AA335" s="523"/>
      <c r="AB335" s="523"/>
      <c r="AC335" s="523"/>
      <c r="AD335" s="523"/>
      <c r="AE335" s="523"/>
      <c r="AF335" s="523"/>
    </row>
    <row r="336" spans="1:32" ht="14.25" customHeight="1">
      <c r="A336" s="523"/>
      <c r="B336" s="523"/>
      <c r="C336" s="523"/>
      <c r="D336" s="523"/>
      <c r="E336" s="523"/>
      <c r="F336" s="523"/>
      <c r="G336" s="523"/>
      <c r="H336" s="523"/>
      <c r="I336" s="523"/>
      <c r="J336" s="523"/>
      <c r="K336" s="523"/>
      <c r="L336" s="523"/>
      <c r="M336" s="523"/>
      <c r="N336" s="523"/>
      <c r="O336" s="523"/>
      <c r="P336" s="523"/>
      <c r="Q336" s="523"/>
      <c r="R336" s="523"/>
      <c r="S336" s="523"/>
      <c r="T336" s="523"/>
      <c r="U336" s="523"/>
      <c r="V336" s="523"/>
      <c r="W336" s="523"/>
      <c r="X336" s="523"/>
      <c r="Y336" s="523"/>
      <c r="Z336" s="523"/>
      <c r="AA336" s="523"/>
      <c r="AB336" s="523"/>
      <c r="AC336" s="523"/>
      <c r="AD336" s="523"/>
      <c r="AE336" s="523"/>
      <c r="AF336" s="523"/>
    </row>
    <row r="337" spans="1:32" ht="14.25" customHeight="1">
      <c r="A337" s="523"/>
      <c r="B337" s="523"/>
      <c r="C337" s="523"/>
      <c r="D337" s="523"/>
      <c r="E337" s="523"/>
      <c r="F337" s="523"/>
      <c r="G337" s="523"/>
      <c r="H337" s="523"/>
      <c r="I337" s="523"/>
      <c r="J337" s="523"/>
      <c r="K337" s="523"/>
      <c r="L337" s="523"/>
      <c r="M337" s="523"/>
      <c r="N337" s="523"/>
      <c r="O337" s="523"/>
      <c r="P337" s="523"/>
      <c r="Q337" s="523"/>
      <c r="R337" s="523"/>
      <c r="S337" s="523"/>
      <c r="T337" s="748"/>
      <c r="U337" s="523"/>
      <c r="V337" s="523"/>
      <c r="W337" s="523"/>
      <c r="X337" s="523"/>
      <c r="Y337" s="523"/>
      <c r="Z337" s="523"/>
      <c r="AA337" s="523"/>
      <c r="AB337" s="523"/>
      <c r="AC337" s="523"/>
      <c r="AD337" s="523"/>
      <c r="AE337" s="523"/>
      <c r="AF337" s="523"/>
    </row>
    <row r="338" spans="1:32" ht="14.25" customHeight="1">
      <c r="A338" s="523"/>
      <c r="B338" s="523"/>
      <c r="C338" s="523"/>
      <c r="D338" s="523"/>
      <c r="E338" s="523"/>
      <c r="F338" s="523"/>
      <c r="G338" s="523"/>
      <c r="H338" s="523"/>
      <c r="I338" s="523"/>
      <c r="J338" s="523"/>
      <c r="K338" s="523"/>
      <c r="L338" s="523"/>
      <c r="M338" s="523"/>
      <c r="N338" s="523"/>
      <c r="O338" s="523"/>
      <c r="P338" s="523"/>
      <c r="Q338" s="523"/>
      <c r="R338" s="523"/>
      <c r="S338" s="523"/>
      <c r="T338" s="523"/>
      <c r="U338" s="523"/>
      <c r="V338" s="523"/>
      <c r="W338" s="523"/>
      <c r="X338" s="523"/>
      <c r="Y338" s="523"/>
      <c r="Z338" s="523"/>
      <c r="AA338" s="523"/>
      <c r="AB338" s="523"/>
      <c r="AC338" s="523"/>
      <c r="AD338" s="523"/>
      <c r="AE338" s="523"/>
      <c r="AF338" s="523"/>
    </row>
    <row r="339" spans="1:32" ht="14.25" customHeight="1">
      <c r="A339" s="523"/>
      <c r="B339" s="523"/>
      <c r="C339" s="523"/>
      <c r="D339" s="523"/>
      <c r="E339" s="523"/>
      <c r="F339" s="523"/>
      <c r="G339" s="523"/>
      <c r="H339" s="523"/>
      <c r="I339" s="523"/>
      <c r="J339" s="523"/>
      <c r="K339" s="523"/>
      <c r="L339" s="523"/>
      <c r="M339" s="523"/>
      <c r="N339" s="1783"/>
      <c r="O339" s="1762"/>
      <c r="P339" s="1762"/>
      <c r="Q339" s="1762"/>
      <c r="R339" s="1762"/>
      <c r="S339" s="1762"/>
      <c r="T339" s="1762"/>
      <c r="U339" s="1762"/>
      <c r="V339" s="523"/>
      <c r="W339" s="523"/>
      <c r="X339" s="523"/>
      <c r="Y339" s="523"/>
      <c r="Z339" s="523"/>
      <c r="AA339" s="523"/>
      <c r="AB339" s="523"/>
      <c r="AC339" s="523"/>
      <c r="AD339" s="523"/>
      <c r="AE339" s="523"/>
      <c r="AF339" s="523"/>
    </row>
    <row r="340" spans="1:32" ht="14.25" customHeight="1">
      <c r="A340" s="523"/>
      <c r="B340" s="523"/>
      <c r="C340" s="523"/>
      <c r="D340" s="523"/>
      <c r="E340" s="523"/>
      <c r="F340" s="523"/>
      <c r="G340" s="523"/>
      <c r="H340" s="523"/>
      <c r="I340" s="523"/>
      <c r="J340" s="523"/>
      <c r="K340" s="523"/>
      <c r="L340" s="523"/>
      <c r="M340" s="523"/>
      <c r="N340" s="1788"/>
      <c r="O340" s="1788"/>
      <c r="P340" s="1788"/>
      <c r="Q340" s="1788"/>
      <c r="R340" s="1788"/>
      <c r="S340" s="1788"/>
      <c r="T340" s="523"/>
      <c r="U340" s="523"/>
      <c r="V340" s="523"/>
      <c r="W340" s="523"/>
      <c r="X340" s="523"/>
      <c r="Y340" s="523"/>
      <c r="Z340" s="523"/>
      <c r="AA340" s="523"/>
      <c r="AB340" s="523"/>
      <c r="AC340" s="523"/>
      <c r="AD340" s="523"/>
      <c r="AE340" s="523"/>
      <c r="AF340" s="523"/>
    </row>
    <row r="341" spans="1:32" ht="14.25" customHeight="1">
      <c r="A341" s="523"/>
      <c r="B341" s="523"/>
      <c r="C341" s="523"/>
      <c r="D341" s="523"/>
      <c r="E341" s="523"/>
      <c r="F341" s="523"/>
      <c r="G341" s="523"/>
      <c r="H341" s="523"/>
      <c r="I341" s="523"/>
      <c r="J341" s="523"/>
      <c r="K341" s="523"/>
      <c r="L341" s="523"/>
      <c r="M341" s="523"/>
      <c r="N341" s="523"/>
      <c r="O341" s="523"/>
      <c r="P341" s="523"/>
      <c r="Q341" s="523"/>
      <c r="R341" s="523"/>
      <c r="S341" s="523"/>
      <c r="T341" s="523"/>
      <c r="U341" s="523"/>
      <c r="V341" s="523"/>
      <c r="W341" s="523"/>
      <c r="X341" s="523"/>
      <c r="Y341" s="523"/>
      <c r="Z341" s="523"/>
      <c r="AA341" s="523"/>
      <c r="AB341" s="523"/>
      <c r="AC341" s="523"/>
      <c r="AD341" s="523"/>
      <c r="AE341" s="523"/>
      <c r="AF341" s="523"/>
    </row>
    <row r="342" spans="1:32" ht="14.25" customHeight="1">
      <c r="A342" s="523"/>
      <c r="B342" s="523"/>
      <c r="C342" s="523"/>
      <c r="D342" s="523"/>
      <c r="E342" s="523"/>
      <c r="F342" s="523"/>
      <c r="G342" s="523"/>
      <c r="H342" s="523"/>
      <c r="I342" s="523"/>
      <c r="J342" s="523"/>
      <c r="K342" s="523"/>
      <c r="L342" s="523"/>
      <c r="M342" s="523"/>
      <c r="N342" s="523"/>
      <c r="O342" s="1777"/>
      <c r="P342" s="1781"/>
      <c r="Q342" s="1777"/>
      <c r="R342" s="1789"/>
      <c r="S342" s="1782"/>
      <c r="T342" s="523"/>
      <c r="U342" s="523"/>
      <c r="V342" s="523"/>
      <c r="W342" s="523"/>
      <c r="X342" s="523"/>
      <c r="Y342" s="523"/>
      <c r="Z342" s="523"/>
      <c r="AA342" s="523"/>
      <c r="AB342" s="523"/>
      <c r="AC342" s="523"/>
      <c r="AD342" s="523"/>
      <c r="AE342" s="523"/>
      <c r="AF342" s="523"/>
    </row>
    <row r="343" spans="1:32" ht="14.25" customHeight="1">
      <c r="A343" s="523"/>
      <c r="B343" s="1791"/>
      <c r="C343" s="1791"/>
      <c r="D343" s="1791"/>
      <c r="E343" s="1791"/>
      <c r="F343" s="1791"/>
      <c r="G343" s="1791"/>
      <c r="H343" s="1791"/>
      <c r="I343" s="1791"/>
      <c r="J343" s="1791"/>
      <c r="K343" s="1791"/>
      <c r="L343" s="523"/>
      <c r="M343" s="523"/>
      <c r="N343" s="523"/>
      <c r="O343" s="1793"/>
      <c r="P343" s="523"/>
      <c r="Q343" s="523"/>
      <c r="R343" s="523"/>
      <c r="S343" s="523"/>
      <c r="T343" s="523"/>
      <c r="U343" s="523"/>
      <c r="V343" s="523"/>
      <c r="W343" s="523"/>
      <c r="X343" s="523"/>
      <c r="Y343" s="523"/>
      <c r="Z343" s="523"/>
      <c r="AA343" s="523"/>
      <c r="AB343" s="523"/>
      <c r="AC343" s="523"/>
      <c r="AD343" s="523"/>
      <c r="AE343" s="523"/>
      <c r="AF343" s="523"/>
    </row>
    <row r="344" spans="1:32" ht="14.25" customHeight="1">
      <c r="A344" s="523"/>
      <c r="B344" s="1783"/>
      <c r="C344" s="1762"/>
      <c r="D344" s="1762"/>
      <c r="E344" s="1762"/>
      <c r="F344" s="1762"/>
      <c r="G344" s="1762"/>
      <c r="H344" s="1762"/>
      <c r="I344" s="1762"/>
      <c r="J344" s="1762"/>
      <c r="K344" s="1762"/>
      <c r="L344" s="523"/>
      <c r="M344" s="523"/>
      <c r="N344" s="523"/>
      <c r="O344" s="523"/>
      <c r="P344" s="523"/>
      <c r="Q344" s="523"/>
      <c r="R344" s="523"/>
      <c r="S344" s="523"/>
      <c r="T344" s="523"/>
      <c r="U344" s="523"/>
      <c r="V344" s="523"/>
      <c r="W344" s="523"/>
      <c r="X344" s="523"/>
      <c r="Y344" s="523"/>
      <c r="Z344" s="523"/>
      <c r="AA344" s="523"/>
      <c r="AB344" s="523"/>
      <c r="AC344" s="523"/>
      <c r="AD344" s="523"/>
      <c r="AE344" s="523"/>
      <c r="AF344" s="523"/>
    </row>
    <row r="345" spans="1:32" ht="14.25" customHeight="1">
      <c r="A345" s="523"/>
      <c r="B345" s="1790"/>
      <c r="C345" s="1762"/>
      <c r="D345" s="1762"/>
      <c r="E345" s="1762"/>
      <c r="F345" s="1762"/>
      <c r="G345" s="1762"/>
      <c r="H345" s="1762"/>
      <c r="I345" s="1762"/>
      <c r="J345" s="1762"/>
      <c r="K345" s="1762"/>
      <c r="L345" s="523"/>
      <c r="M345" s="523"/>
      <c r="N345" s="523"/>
      <c r="O345" s="523"/>
      <c r="P345" s="523"/>
      <c r="Q345" s="523"/>
      <c r="R345" s="523"/>
      <c r="S345" s="523"/>
      <c r="T345" s="523"/>
      <c r="U345" s="523"/>
      <c r="V345" s="523"/>
      <c r="W345" s="523"/>
      <c r="X345" s="523"/>
      <c r="Y345" s="523"/>
      <c r="Z345" s="523"/>
      <c r="AA345" s="523"/>
      <c r="AB345" s="523"/>
      <c r="AC345" s="523"/>
      <c r="AD345" s="523"/>
      <c r="AE345" s="523"/>
      <c r="AF345" s="523"/>
    </row>
    <row r="346" spans="1:32" ht="14.25" customHeight="1">
      <c r="A346" s="523"/>
      <c r="B346" s="1791"/>
      <c r="C346" s="1791"/>
      <c r="D346" s="1791"/>
      <c r="E346" s="1791"/>
      <c r="F346" s="1791"/>
      <c r="G346" s="1791"/>
      <c r="H346" s="1791"/>
      <c r="I346" s="1791"/>
      <c r="J346" s="1791"/>
      <c r="K346" s="1791"/>
      <c r="L346" s="523"/>
      <c r="M346" s="523"/>
      <c r="N346" s="523"/>
      <c r="O346" s="523"/>
      <c r="P346" s="523"/>
      <c r="Q346" s="523"/>
      <c r="R346" s="523"/>
      <c r="S346" s="523"/>
      <c r="T346" s="523"/>
      <c r="U346" s="523"/>
      <c r="V346" s="523"/>
      <c r="W346" s="523"/>
      <c r="X346" s="523"/>
      <c r="Y346" s="523"/>
      <c r="Z346" s="523"/>
      <c r="AA346" s="523"/>
      <c r="AB346" s="523"/>
      <c r="AC346" s="523"/>
      <c r="AD346" s="523"/>
      <c r="AE346" s="523"/>
      <c r="AF346" s="523"/>
    </row>
    <row r="347" spans="1:32" ht="14.25" customHeight="1">
      <c r="A347" s="523"/>
      <c r="B347" s="1783"/>
      <c r="C347" s="1762"/>
      <c r="D347" s="1762"/>
      <c r="E347" s="1762"/>
      <c r="F347" s="1762"/>
      <c r="G347" s="1762"/>
      <c r="H347" s="1762"/>
      <c r="I347" s="1762"/>
      <c r="J347" s="1762"/>
      <c r="K347" s="1762"/>
      <c r="L347" s="523"/>
      <c r="M347" s="523"/>
      <c r="N347" s="523"/>
      <c r="O347" s="523"/>
      <c r="P347" s="523"/>
      <c r="Q347" s="523"/>
      <c r="R347" s="523"/>
      <c r="S347" s="523"/>
      <c r="T347" s="523"/>
      <c r="U347" s="523"/>
      <c r="V347" s="523"/>
      <c r="W347" s="523"/>
      <c r="X347" s="523"/>
      <c r="Y347" s="523"/>
      <c r="Z347" s="523"/>
      <c r="AA347" s="523"/>
      <c r="AB347" s="523"/>
      <c r="AC347" s="523"/>
      <c r="AD347" s="523"/>
      <c r="AE347" s="523"/>
      <c r="AF347" s="523"/>
    </row>
    <row r="348" spans="1:32" ht="14.25" customHeight="1">
      <c r="A348" s="523"/>
      <c r="B348" s="1790"/>
      <c r="C348" s="523"/>
      <c r="D348" s="523"/>
      <c r="E348" s="523"/>
      <c r="F348" s="523"/>
      <c r="G348" s="523"/>
      <c r="H348" s="523"/>
      <c r="I348" s="523"/>
      <c r="J348" s="523"/>
      <c r="K348" s="523"/>
      <c r="L348" s="523"/>
      <c r="M348" s="523"/>
      <c r="N348" s="523"/>
      <c r="O348" s="523"/>
      <c r="P348" s="523"/>
      <c r="Q348" s="523"/>
      <c r="R348" s="523"/>
      <c r="S348" s="523"/>
      <c r="T348" s="523"/>
      <c r="U348" s="523"/>
      <c r="V348" s="523"/>
      <c r="W348" s="523"/>
      <c r="X348" s="523"/>
      <c r="Y348" s="523"/>
      <c r="Z348" s="523"/>
      <c r="AA348" s="523"/>
      <c r="AB348" s="523"/>
      <c r="AC348" s="523"/>
      <c r="AD348" s="523"/>
      <c r="AE348" s="523"/>
      <c r="AF348" s="523"/>
    </row>
    <row r="349" spans="1:32" ht="14.25" customHeight="1">
      <c r="A349" s="523"/>
      <c r="B349" s="523"/>
      <c r="C349" s="523"/>
      <c r="D349" s="523"/>
      <c r="E349" s="523"/>
      <c r="F349" s="523"/>
      <c r="G349" s="523"/>
      <c r="H349" s="523"/>
      <c r="I349" s="523"/>
      <c r="J349" s="523"/>
      <c r="K349" s="523"/>
      <c r="L349" s="523"/>
      <c r="M349" s="523"/>
      <c r="N349" s="523"/>
      <c r="O349" s="523"/>
      <c r="P349" s="523"/>
      <c r="Q349" s="523"/>
      <c r="R349" s="523"/>
      <c r="S349" s="523"/>
      <c r="T349" s="523"/>
      <c r="U349" s="523"/>
      <c r="V349" s="523"/>
      <c r="W349" s="523"/>
      <c r="X349" s="523"/>
      <c r="Y349" s="523"/>
      <c r="Z349" s="523"/>
      <c r="AA349" s="523"/>
      <c r="AB349" s="523"/>
      <c r="AC349" s="523"/>
      <c r="AD349" s="523"/>
      <c r="AE349" s="523"/>
      <c r="AF349" s="523"/>
    </row>
    <row r="350" spans="1:32" ht="14.25" customHeight="1">
      <c r="A350" s="523"/>
      <c r="B350" s="1783"/>
      <c r="C350" s="1762"/>
      <c r="D350" s="1762"/>
      <c r="E350" s="1762"/>
      <c r="F350" s="1762"/>
      <c r="G350" s="1762"/>
      <c r="H350" s="1762"/>
      <c r="I350" s="1762"/>
      <c r="J350" s="1762"/>
      <c r="K350" s="1762"/>
      <c r="L350" s="523"/>
      <c r="M350" s="523"/>
      <c r="N350" s="523"/>
      <c r="O350" s="523"/>
      <c r="P350" s="523"/>
      <c r="Q350" s="523"/>
      <c r="R350" s="523"/>
      <c r="S350" s="523"/>
      <c r="T350" s="523"/>
      <c r="U350" s="523"/>
      <c r="V350" s="523"/>
      <c r="W350" s="523"/>
      <c r="X350" s="523"/>
      <c r="Y350" s="523"/>
      <c r="Z350" s="523"/>
      <c r="AA350" s="523"/>
      <c r="AB350" s="523"/>
      <c r="AC350" s="523"/>
      <c r="AD350" s="523"/>
      <c r="AE350" s="523"/>
      <c r="AF350" s="523"/>
    </row>
    <row r="351" spans="1:32" ht="14.25" customHeight="1">
      <c r="A351" s="523"/>
      <c r="B351" s="1791"/>
      <c r="C351" s="523"/>
      <c r="D351" s="523"/>
      <c r="E351" s="523"/>
      <c r="F351" s="523"/>
      <c r="G351" s="523"/>
      <c r="H351" s="523"/>
      <c r="I351" s="523"/>
      <c r="J351" s="523"/>
      <c r="K351" s="523"/>
      <c r="L351" s="523"/>
      <c r="M351" s="523"/>
      <c r="N351" s="523"/>
      <c r="O351" s="523"/>
      <c r="P351" s="523"/>
      <c r="Q351" s="523"/>
      <c r="R351" s="523"/>
      <c r="S351" s="523"/>
      <c r="T351" s="523"/>
      <c r="U351" s="523"/>
      <c r="V351" s="523"/>
      <c r="W351" s="523"/>
      <c r="X351" s="523"/>
      <c r="Y351" s="523"/>
      <c r="Z351" s="523"/>
      <c r="AA351" s="523"/>
      <c r="AB351" s="523"/>
      <c r="AC351" s="523"/>
      <c r="AD351" s="523"/>
      <c r="AE351" s="523"/>
      <c r="AF351" s="523"/>
    </row>
    <row r="352" spans="1:32" ht="14.25" customHeight="1">
      <c r="A352" s="523"/>
      <c r="B352" s="523"/>
      <c r="C352" s="523"/>
      <c r="D352" s="523"/>
      <c r="E352" s="523"/>
      <c r="F352" s="523"/>
      <c r="G352" s="523"/>
      <c r="H352" s="523"/>
      <c r="I352" s="523"/>
      <c r="J352" s="523"/>
      <c r="K352" s="523"/>
      <c r="L352" s="523"/>
      <c r="M352" s="523"/>
      <c r="N352" s="523"/>
      <c r="O352" s="523"/>
      <c r="P352" s="523"/>
      <c r="Q352" s="523"/>
      <c r="R352" s="523"/>
      <c r="S352" s="523"/>
      <c r="T352" s="523"/>
      <c r="U352" s="523"/>
      <c r="V352" s="523"/>
      <c r="W352" s="523"/>
      <c r="X352" s="523"/>
      <c r="Y352" s="523"/>
      <c r="Z352" s="523"/>
      <c r="AA352" s="523"/>
      <c r="AB352" s="523"/>
      <c r="AC352" s="523"/>
      <c r="AD352" s="523"/>
      <c r="AE352" s="523"/>
      <c r="AF352" s="523"/>
    </row>
    <row r="353" spans="1:32" ht="14.25" customHeight="1">
      <c r="A353" s="523"/>
      <c r="B353" s="523"/>
      <c r="C353" s="523"/>
      <c r="D353" s="523"/>
      <c r="E353" s="523"/>
      <c r="F353" s="523"/>
      <c r="G353" s="523"/>
      <c r="H353" s="523"/>
      <c r="I353" s="523"/>
      <c r="J353" s="523"/>
      <c r="K353" s="523"/>
      <c r="L353" s="523"/>
      <c r="M353" s="523"/>
      <c r="N353" s="523"/>
      <c r="O353" s="523"/>
      <c r="P353" s="523"/>
      <c r="Q353" s="523"/>
      <c r="R353" s="523"/>
      <c r="S353" s="523"/>
      <c r="T353" s="523"/>
      <c r="U353" s="523"/>
      <c r="V353" s="523"/>
      <c r="W353" s="523"/>
      <c r="X353" s="523"/>
      <c r="Y353" s="523"/>
      <c r="Z353" s="523"/>
      <c r="AA353" s="523"/>
      <c r="AB353" s="523"/>
      <c r="AC353" s="523"/>
      <c r="AD353" s="523"/>
      <c r="AE353" s="523"/>
      <c r="AF353" s="523"/>
    </row>
    <row r="354" spans="1:32" ht="14.25" customHeight="1">
      <c r="A354" s="523"/>
      <c r="B354" s="523"/>
      <c r="C354" s="523"/>
      <c r="D354" s="523"/>
      <c r="E354" s="523"/>
      <c r="F354" s="523"/>
      <c r="G354" s="523"/>
      <c r="H354" s="523"/>
      <c r="I354" s="523"/>
      <c r="J354" s="523"/>
      <c r="K354" s="523"/>
      <c r="L354" s="523"/>
      <c r="M354" s="523"/>
      <c r="N354" s="523"/>
      <c r="O354" s="523"/>
      <c r="P354" s="523"/>
      <c r="Q354" s="523"/>
      <c r="R354" s="523"/>
      <c r="S354" s="523"/>
      <c r="T354" s="523"/>
      <c r="U354" s="523"/>
      <c r="V354" s="523"/>
      <c r="W354" s="523"/>
      <c r="X354" s="523"/>
      <c r="Y354" s="523"/>
      <c r="Z354" s="523"/>
      <c r="AA354" s="523"/>
      <c r="AB354" s="523"/>
      <c r="AC354" s="523"/>
      <c r="AD354" s="523"/>
      <c r="AE354" s="523"/>
      <c r="AF354" s="523"/>
    </row>
    <row r="355" spans="1:32" ht="14.25" customHeight="1">
      <c r="A355" s="523"/>
      <c r="B355" s="523"/>
      <c r="C355" s="523"/>
      <c r="D355" s="523"/>
      <c r="E355" s="523"/>
      <c r="F355" s="523"/>
      <c r="G355" s="523"/>
      <c r="H355" s="523"/>
      <c r="I355" s="523"/>
      <c r="J355" s="523"/>
      <c r="K355" s="523"/>
      <c r="L355" s="523"/>
      <c r="M355" s="523"/>
      <c r="N355" s="523"/>
      <c r="O355" s="523"/>
      <c r="P355" s="523"/>
      <c r="Q355" s="523"/>
      <c r="R355" s="523"/>
      <c r="S355" s="523"/>
      <c r="T355" s="523"/>
      <c r="U355" s="523"/>
      <c r="V355" s="523"/>
      <c r="W355" s="523"/>
      <c r="X355" s="523"/>
      <c r="Y355" s="523"/>
      <c r="Z355" s="523"/>
      <c r="AA355" s="523"/>
      <c r="AB355" s="523"/>
      <c r="AC355" s="523"/>
      <c r="AD355" s="523"/>
      <c r="AE355" s="523"/>
      <c r="AF355" s="523"/>
    </row>
    <row r="356" spans="1:32" ht="14.25" customHeight="1">
      <c r="A356" s="523"/>
      <c r="B356" s="523"/>
      <c r="C356" s="523"/>
      <c r="D356" s="523"/>
      <c r="E356" s="523"/>
      <c r="F356" s="523"/>
      <c r="G356" s="523"/>
      <c r="H356" s="523"/>
      <c r="I356" s="523"/>
      <c r="J356" s="523"/>
      <c r="K356" s="523"/>
      <c r="L356" s="523"/>
      <c r="M356" s="523"/>
      <c r="N356" s="523"/>
      <c r="O356" s="523"/>
      <c r="P356" s="523"/>
      <c r="Q356" s="523"/>
      <c r="R356" s="523"/>
      <c r="S356" s="523"/>
      <c r="T356" s="523"/>
      <c r="U356" s="523"/>
      <c r="V356" s="523"/>
      <c r="W356" s="523"/>
      <c r="X356" s="523"/>
      <c r="Y356" s="523"/>
      <c r="Z356" s="523"/>
      <c r="AA356" s="523"/>
      <c r="AB356" s="523"/>
      <c r="AC356" s="523"/>
      <c r="AD356" s="523"/>
      <c r="AE356" s="523"/>
      <c r="AF356" s="523"/>
    </row>
    <row r="357" spans="1:32" ht="14.25" customHeight="1">
      <c r="A357" s="523"/>
      <c r="B357" s="523"/>
      <c r="C357" s="523"/>
      <c r="D357" s="523"/>
      <c r="E357" s="523"/>
      <c r="F357" s="523"/>
      <c r="G357" s="523"/>
      <c r="H357" s="523"/>
      <c r="I357" s="523"/>
      <c r="J357" s="523"/>
      <c r="K357" s="523"/>
      <c r="L357" s="523"/>
      <c r="M357" s="523"/>
      <c r="N357" s="523"/>
      <c r="O357" s="523"/>
      <c r="P357" s="523"/>
      <c r="Q357" s="523"/>
      <c r="R357" s="523"/>
      <c r="S357" s="523"/>
      <c r="T357" s="523"/>
      <c r="U357" s="523"/>
      <c r="V357" s="523"/>
      <c r="W357" s="523"/>
      <c r="X357" s="523"/>
      <c r="Y357" s="523"/>
      <c r="Z357" s="523"/>
      <c r="AA357" s="523"/>
      <c r="AB357" s="523"/>
      <c r="AC357" s="523"/>
      <c r="AD357" s="523"/>
      <c r="AE357" s="523"/>
      <c r="AF357" s="523"/>
    </row>
    <row r="358" spans="1:32" ht="14.25" customHeight="1">
      <c r="A358" s="523"/>
      <c r="B358" s="523"/>
      <c r="C358" s="523"/>
      <c r="D358" s="523"/>
      <c r="E358" s="523"/>
      <c r="F358" s="523"/>
      <c r="G358" s="523"/>
      <c r="H358" s="523"/>
      <c r="I358" s="523"/>
      <c r="J358" s="523"/>
      <c r="K358" s="523"/>
      <c r="L358" s="523"/>
      <c r="M358" s="523"/>
      <c r="N358" s="523"/>
      <c r="O358" s="523"/>
      <c r="P358" s="523"/>
      <c r="Q358" s="523"/>
      <c r="R358" s="523"/>
      <c r="S358" s="523"/>
      <c r="T358" s="523"/>
      <c r="U358" s="523"/>
      <c r="V358" s="523"/>
      <c r="W358" s="523"/>
      <c r="X358" s="523"/>
      <c r="Y358" s="523"/>
      <c r="Z358" s="523"/>
      <c r="AA358" s="523"/>
      <c r="AB358" s="523"/>
      <c r="AC358" s="523"/>
      <c r="AD358" s="523"/>
      <c r="AE358" s="523"/>
      <c r="AF358" s="523"/>
    </row>
    <row r="359" spans="1:32" ht="14.25" customHeight="1">
      <c r="A359" s="523"/>
      <c r="B359" s="523"/>
      <c r="C359" s="523"/>
      <c r="D359" s="523"/>
      <c r="E359" s="523"/>
      <c r="F359" s="523"/>
      <c r="G359" s="523"/>
      <c r="H359" s="523"/>
      <c r="I359" s="523"/>
      <c r="J359" s="523"/>
      <c r="K359" s="523"/>
      <c r="L359" s="523"/>
      <c r="M359" s="523"/>
      <c r="N359" s="523"/>
      <c r="O359" s="523"/>
      <c r="P359" s="523"/>
      <c r="Q359" s="523"/>
      <c r="R359" s="523"/>
      <c r="S359" s="523"/>
      <c r="T359" s="523"/>
      <c r="U359" s="523"/>
      <c r="V359" s="523"/>
      <c r="W359" s="523"/>
      <c r="X359" s="523"/>
      <c r="Y359" s="523"/>
      <c r="Z359" s="523"/>
      <c r="AA359" s="523"/>
      <c r="AB359" s="523"/>
      <c r="AC359" s="523"/>
      <c r="AD359" s="523"/>
      <c r="AE359" s="523"/>
      <c r="AF359" s="523"/>
    </row>
    <row r="360" spans="1:32" ht="14.25" customHeight="1">
      <c r="A360" s="523"/>
      <c r="B360" s="523"/>
      <c r="C360" s="523"/>
      <c r="D360" s="523"/>
      <c r="E360" s="523"/>
      <c r="F360" s="523"/>
      <c r="G360" s="523"/>
      <c r="H360" s="523"/>
      <c r="I360" s="523"/>
      <c r="J360" s="523"/>
      <c r="K360" s="523"/>
      <c r="L360" s="523"/>
      <c r="M360" s="523"/>
      <c r="N360" s="523"/>
      <c r="O360" s="523"/>
      <c r="P360" s="523"/>
      <c r="Q360" s="523"/>
      <c r="R360" s="523"/>
      <c r="S360" s="523"/>
      <c r="T360" s="523"/>
      <c r="U360" s="523"/>
      <c r="V360" s="523"/>
      <c r="W360" s="523"/>
      <c r="X360" s="523"/>
      <c r="Y360" s="523"/>
      <c r="Z360" s="523"/>
      <c r="AA360" s="523"/>
      <c r="AB360" s="523"/>
      <c r="AC360" s="523"/>
      <c r="AD360" s="523"/>
      <c r="AE360" s="523"/>
      <c r="AF360" s="523"/>
    </row>
    <row r="361" spans="1:32" ht="14.25" customHeight="1">
      <c r="A361" s="523"/>
      <c r="B361" s="523"/>
      <c r="C361" s="523"/>
      <c r="D361" s="523"/>
      <c r="E361" s="523"/>
      <c r="F361" s="523"/>
      <c r="G361" s="523"/>
      <c r="H361" s="523"/>
      <c r="I361" s="523"/>
      <c r="J361" s="523"/>
      <c r="K361" s="523"/>
      <c r="L361" s="523"/>
      <c r="M361" s="523"/>
      <c r="N361" s="523"/>
      <c r="O361" s="523"/>
      <c r="P361" s="523"/>
      <c r="Q361" s="523"/>
      <c r="R361" s="523"/>
      <c r="S361" s="523"/>
      <c r="T361" s="523"/>
      <c r="U361" s="523"/>
      <c r="V361" s="523"/>
      <c r="W361" s="523"/>
      <c r="X361" s="523"/>
      <c r="Y361" s="523"/>
      <c r="Z361" s="523"/>
      <c r="AA361" s="523"/>
      <c r="AB361" s="523"/>
      <c r="AC361" s="523"/>
      <c r="AD361" s="523"/>
      <c r="AE361" s="523"/>
      <c r="AF361" s="523"/>
    </row>
    <row r="362" spans="1:32" ht="14.25" customHeight="1">
      <c r="A362" s="523"/>
      <c r="B362" s="523"/>
      <c r="C362" s="523"/>
      <c r="D362" s="523"/>
      <c r="E362" s="523"/>
      <c r="F362" s="523"/>
      <c r="G362" s="523"/>
      <c r="H362" s="523"/>
      <c r="I362" s="523"/>
      <c r="J362" s="523"/>
      <c r="K362" s="523"/>
      <c r="L362" s="523"/>
      <c r="M362" s="523"/>
      <c r="N362" s="523"/>
      <c r="O362" s="523"/>
      <c r="P362" s="523"/>
      <c r="Q362" s="523"/>
      <c r="R362" s="523"/>
      <c r="S362" s="523"/>
      <c r="T362" s="523"/>
      <c r="U362" s="523"/>
      <c r="V362" s="523"/>
      <c r="W362" s="523"/>
      <c r="X362" s="523"/>
      <c r="Y362" s="523"/>
      <c r="Z362" s="523"/>
      <c r="AA362" s="523"/>
      <c r="AB362" s="523"/>
      <c r="AC362" s="523"/>
      <c r="AD362" s="523"/>
      <c r="AE362" s="523"/>
      <c r="AF362" s="523"/>
    </row>
    <row r="363" spans="1:32" ht="14.25" customHeight="1">
      <c r="A363" s="523"/>
      <c r="B363" s="523"/>
      <c r="C363" s="523"/>
      <c r="D363" s="523"/>
      <c r="E363" s="523"/>
      <c r="F363" s="523"/>
      <c r="G363" s="523"/>
      <c r="H363" s="523"/>
      <c r="I363" s="523"/>
      <c r="J363" s="523"/>
      <c r="K363" s="523"/>
      <c r="L363" s="523"/>
      <c r="M363" s="523"/>
      <c r="N363" s="523"/>
      <c r="O363" s="523"/>
      <c r="P363" s="523"/>
      <c r="Q363" s="523"/>
      <c r="R363" s="523"/>
      <c r="S363" s="523"/>
      <c r="T363" s="523"/>
      <c r="U363" s="523"/>
      <c r="V363" s="523"/>
      <c r="W363" s="523"/>
      <c r="X363" s="523"/>
      <c r="Y363" s="523"/>
      <c r="Z363" s="523"/>
      <c r="AA363" s="523"/>
      <c r="AB363" s="523"/>
      <c r="AC363" s="523"/>
      <c r="AD363" s="523"/>
      <c r="AE363" s="523"/>
      <c r="AF363" s="523"/>
    </row>
    <row r="364" spans="1:32" ht="14.25" customHeight="1">
      <c r="A364" s="523"/>
      <c r="B364" s="523"/>
      <c r="C364" s="523"/>
      <c r="D364" s="523"/>
      <c r="E364" s="523"/>
      <c r="F364" s="523"/>
      <c r="G364" s="523"/>
      <c r="H364" s="523"/>
      <c r="I364" s="523"/>
      <c r="J364" s="523"/>
      <c r="K364" s="523"/>
      <c r="L364" s="523"/>
      <c r="M364" s="523"/>
      <c r="N364" s="523"/>
      <c r="O364" s="523"/>
      <c r="P364" s="523"/>
      <c r="Q364" s="523"/>
      <c r="R364" s="523"/>
      <c r="S364" s="523"/>
      <c r="T364" s="523"/>
      <c r="U364" s="523"/>
      <c r="V364" s="523"/>
      <c r="W364" s="523"/>
      <c r="X364" s="523"/>
      <c r="Y364" s="523"/>
      <c r="Z364" s="523"/>
      <c r="AA364" s="523"/>
      <c r="AB364" s="523"/>
      <c r="AC364" s="523"/>
      <c r="AD364" s="523"/>
      <c r="AE364" s="523"/>
      <c r="AF364" s="523"/>
    </row>
    <row r="365" spans="1:32" ht="14.25" customHeight="1">
      <c r="A365" s="523"/>
      <c r="B365" s="523"/>
      <c r="C365" s="523"/>
      <c r="D365" s="523"/>
      <c r="E365" s="523"/>
      <c r="F365" s="523"/>
      <c r="G365" s="523"/>
      <c r="H365" s="523"/>
      <c r="I365" s="523"/>
      <c r="J365" s="523"/>
      <c r="K365" s="523"/>
      <c r="L365" s="523"/>
      <c r="M365" s="523"/>
      <c r="N365" s="523"/>
      <c r="O365" s="523"/>
      <c r="P365" s="523"/>
      <c r="Q365" s="523"/>
      <c r="R365" s="523"/>
      <c r="S365" s="523"/>
      <c r="T365" s="523"/>
      <c r="U365" s="523"/>
      <c r="V365" s="523"/>
      <c r="W365" s="523"/>
      <c r="X365" s="523"/>
      <c r="Y365" s="523"/>
      <c r="Z365" s="523"/>
      <c r="AA365" s="523"/>
      <c r="AB365" s="523"/>
      <c r="AC365" s="523"/>
      <c r="AD365" s="523"/>
      <c r="AE365" s="523"/>
      <c r="AF365" s="523"/>
    </row>
    <row r="366" spans="1:32" ht="14.25" customHeight="1">
      <c r="A366" s="523"/>
      <c r="B366" s="523"/>
      <c r="C366" s="523"/>
      <c r="D366" s="523"/>
      <c r="E366" s="523"/>
      <c r="F366" s="523"/>
      <c r="G366" s="523"/>
      <c r="H366" s="523"/>
      <c r="I366" s="523"/>
      <c r="J366" s="523"/>
      <c r="K366" s="523"/>
      <c r="L366" s="523"/>
      <c r="M366" s="523"/>
      <c r="N366" s="523"/>
      <c r="O366" s="523"/>
      <c r="P366" s="523"/>
      <c r="Q366" s="523"/>
      <c r="R366" s="523"/>
      <c r="S366" s="523"/>
      <c r="T366" s="523"/>
      <c r="U366" s="523"/>
      <c r="V366" s="523"/>
      <c r="W366" s="523"/>
      <c r="X366" s="523"/>
      <c r="Y366" s="523"/>
      <c r="Z366" s="523"/>
      <c r="AA366" s="523"/>
      <c r="AB366" s="523"/>
      <c r="AC366" s="523"/>
      <c r="AD366" s="523"/>
      <c r="AE366" s="523"/>
      <c r="AF366" s="523"/>
    </row>
    <row r="367" spans="1:32" ht="36" customHeight="1">
      <c r="A367" s="523"/>
      <c r="B367" s="1758"/>
      <c r="C367" s="523"/>
      <c r="D367" s="523"/>
      <c r="E367" s="523"/>
      <c r="F367" s="523"/>
      <c r="G367" s="523"/>
      <c r="H367" s="523"/>
      <c r="I367" s="523"/>
      <c r="J367" s="523"/>
      <c r="K367" s="523"/>
      <c r="L367" s="523"/>
      <c r="M367" s="523"/>
      <c r="N367" s="523"/>
      <c r="O367" s="523"/>
      <c r="P367" s="523"/>
      <c r="Q367" s="523"/>
      <c r="R367" s="523"/>
      <c r="S367" s="523"/>
      <c r="T367" s="523"/>
      <c r="U367" s="523"/>
      <c r="V367" s="523"/>
      <c r="W367" s="523"/>
      <c r="X367" s="523"/>
      <c r="Y367" s="523"/>
      <c r="Z367" s="523"/>
      <c r="AA367" s="523"/>
      <c r="AB367" s="523"/>
      <c r="AC367" s="523"/>
      <c r="AD367" s="523"/>
      <c r="AE367" s="523"/>
      <c r="AF367" s="523"/>
    </row>
    <row r="368" spans="1:32" ht="14.25" customHeight="1">
      <c r="A368" s="523"/>
      <c r="B368" s="1794"/>
      <c r="C368" s="523"/>
      <c r="D368" s="523"/>
      <c r="E368" s="523"/>
      <c r="F368" s="523"/>
      <c r="G368" s="523"/>
      <c r="H368" s="523"/>
      <c r="I368" s="523"/>
      <c r="J368" s="523"/>
      <c r="K368" s="523"/>
      <c r="L368" s="523"/>
      <c r="M368" s="523"/>
      <c r="N368" s="523"/>
      <c r="O368" s="523"/>
      <c r="P368" s="523"/>
      <c r="Q368" s="523"/>
      <c r="R368" s="523"/>
      <c r="S368" s="523"/>
      <c r="T368" s="523"/>
      <c r="U368" s="523"/>
      <c r="V368" s="523"/>
      <c r="W368" s="523"/>
      <c r="X368" s="523"/>
      <c r="Y368" s="523"/>
      <c r="Z368" s="523"/>
      <c r="AA368" s="523"/>
      <c r="AB368" s="523"/>
      <c r="AC368" s="523"/>
      <c r="AD368" s="523"/>
      <c r="AE368" s="523"/>
      <c r="AF368" s="523"/>
    </row>
    <row r="369" spans="1:32" ht="14.25" customHeight="1">
      <c r="A369" s="523"/>
      <c r="B369" s="1795"/>
      <c r="C369" s="523"/>
      <c r="D369" s="523"/>
      <c r="E369" s="1795"/>
      <c r="F369" s="523"/>
      <c r="G369" s="523"/>
      <c r="H369" s="523"/>
      <c r="I369" s="523"/>
      <c r="J369" s="523"/>
      <c r="K369" s="523"/>
      <c r="L369" s="523"/>
      <c r="M369" s="523"/>
      <c r="N369" s="523"/>
      <c r="O369" s="523"/>
      <c r="P369" s="523"/>
      <c r="Q369" s="523"/>
      <c r="R369" s="523"/>
      <c r="S369" s="523"/>
      <c r="T369" s="523"/>
      <c r="U369" s="523"/>
      <c r="V369" s="523"/>
      <c r="W369" s="523"/>
      <c r="X369" s="523"/>
      <c r="Y369" s="523"/>
      <c r="Z369" s="523"/>
      <c r="AA369" s="523"/>
      <c r="AB369" s="523"/>
      <c r="AC369" s="523"/>
      <c r="AD369" s="523"/>
      <c r="AE369" s="523"/>
      <c r="AF369" s="523"/>
    </row>
    <row r="370" spans="1:32" ht="14.25" customHeight="1">
      <c r="A370" s="523"/>
      <c r="B370" s="61"/>
      <c r="C370" s="8"/>
      <c r="D370" s="8"/>
      <c r="E370" s="61"/>
      <c r="F370" s="8"/>
      <c r="G370" s="8"/>
      <c r="H370" s="8"/>
      <c r="I370" s="8"/>
      <c r="J370" s="8"/>
      <c r="K370" s="8"/>
      <c r="L370" s="8"/>
      <c r="M370" s="523"/>
      <c r="N370" s="523"/>
      <c r="O370" s="523"/>
      <c r="P370" s="523"/>
      <c r="Q370" s="523"/>
      <c r="R370" s="523"/>
      <c r="S370" s="523"/>
      <c r="T370" s="523"/>
      <c r="U370" s="523"/>
      <c r="V370" s="523"/>
      <c r="W370" s="523"/>
      <c r="X370" s="523"/>
      <c r="Y370" s="523"/>
      <c r="Z370" s="523"/>
      <c r="AA370" s="523"/>
      <c r="AB370" s="523"/>
      <c r="AC370" s="523"/>
      <c r="AD370" s="523"/>
      <c r="AE370" s="523"/>
      <c r="AF370" s="523"/>
    </row>
    <row r="371" spans="1:32" ht="14.25" customHeight="1">
      <c r="A371" s="523"/>
      <c r="B371" s="8"/>
      <c r="C371" s="8"/>
      <c r="D371" s="8"/>
      <c r="E371" s="8"/>
      <c r="F371" s="8"/>
      <c r="G371" s="8"/>
      <c r="H371" s="8"/>
      <c r="I371" s="8"/>
      <c r="J371" s="8"/>
      <c r="K371" s="8"/>
      <c r="L371" s="8"/>
      <c r="M371" s="523"/>
      <c r="N371" s="523"/>
      <c r="O371" s="523"/>
      <c r="P371" s="523"/>
      <c r="Q371" s="523"/>
      <c r="R371" s="523"/>
      <c r="S371" s="523"/>
      <c r="T371" s="523"/>
      <c r="U371" s="523"/>
      <c r="V371" s="523"/>
      <c r="W371" s="523"/>
      <c r="X371" s="523"/>
      <c r="Y371" s="523"/>
      <c r="Z371" s="523"/>
      <c r="AA371" s="523"/>
      <c r="AB371" s="523"/>
      <c r="AC371" s="523"/>
      <c r="AD371" s="523"/>
      <c r="AE371" s="523"/>
      <c r="AF371" s="523"/>
    </row>
    <row r="372" spans="1:32" ht="14.25" customHeight="1">
      <c r="A372" s="523"/>
      <c r="B372" s="8"/>
      <c r="C372" s="8"/>
      <c r="D372" s="8"/>
      <c r="E372" s="8"/>
      <c r="F372" s="8"/>
      <c r="G372" s="8"/>
      <c r="H372" s="8"/>
      <c r="I372" s="8"/>
      <c r="J372" s="8"/>
      <c r="K372" s="8"/>
      <c r="L372" s="8"/>
      <c r="M372" s="523"/>
      <c r="N372" s="523"/>
      <c r="O372" s="523"/>
      <c r="P372" s="523"/>
      <c r="Q372" s="523"/>
      <c r="R372" s="523"/>
      <c r="S372" s="523"/>
      <c r="T372" s="523"/>
      <c r="U372" s="523"/>
      <c r="V372" s="523"/>
      <c r="W372" s="523"/>
      <c r="X372" s="523"/>
      <c r="Y372" s="523"/>
      <c r="Z372" s="523"/>
      <c r="AA372" s="523"/>
      <c r="AB372" s="523"/>
      <c r="AC372" s="523"/>
      <c r="AD372" s="523"/>
      <c r="AE372" s="523"/>
      <c r="AF372" s="523"/>
    </row>
    <row r="373" spans="1:32" ht="14.25" customHeight="1">
      <c r="A373" s="523"/>
      <c r="B373" s="8"/>
      <c r="C373" s="8"/>
      <c r="D373" s="8"/>
      <c r="E373" s="8"/>
      <c r="F373" s="8"/>
      <c r="G373" s="8"/>
      <c r="H373" s="8"/>
      <c r="I373" s="8"/>
      <c r="J373" s="8"/>
      <c r="K373" s="8"/>
      <c r="L373" s="8"/>
      <c r="M373" s="523"/>
      <c r="N373" s="523"/>
      <c r="O373" s="523"/>
      <c r="P373" s="523"/>
      <c r="Q373" s="523"/>
      <c r="R373" s="523"/>
      <c r="S373" s="523"/>
      <c r="T373" s="523"/>
      <c r="U373" s="523"/>
      <c r="V373" s="523"/>
      <c r="W373" s="523"/>
      <c r="X373" s="523"/>
      <c r="Y373" s="523"/>
      <c r="Z373" s="523"/>
      <c r="AA373" s="523"/>
      <c r="AB373" s="523"/>
      <c r="AC373" s="523"/>
      <c r="AD373" s="523"/>
      <c r="AE373" s="523"/>
      <c r="AF373" s="523"/>
    </row>
    <row r="374" spans="1:32" ht="14.25" customHeight="1">
      <c r="A374" s="523"/>
      <c r="B374" s="8"/>
      <c r="C374" s="8"/>
      <c r="D374" s="8"/>
      <c r="E374" s="8"/>
      <c r="F374" s="8"/>
      <c r="G374" s="8"/>
      <c r="H374" s="8"/>
      <c r="I374" s="8"/>
      <c r="J374" s="8"/>
      <c r="K374" s="8"/>
      <c r="L374" s="8"/>
      <c r="M374" s="523"/>
      <c r="N374" s="523"/>
      <c r="O374" s="523"/>
      <c r="P374" s="523"/>
      <c r="Q374" s="523"/>
      <c r="R374" s="523"/>
      <c r="S374" s="523"/>
      <c r="T374" s="523"/>
      <c r="U374" s="523"/>
      <c r="V374" s="523"/>
      <c r="W374" s="523"/>
      <c r="X374" s="523"/>
      <c r="Y374" s="523"/>
      <c r="Z374" s="523"/>
      <c r="AA374" s="523"/>
      <c r="AB374" s="523"/>
      <c r="AC374" s="523"/>
      <c r="AD374" s="523"/>
      <c r="AE374" s="523"/>
      <c r="AF374" s="523"/>
    </row>
    <row r="375" spans="1:32" ht="14.25" customHeight="1">
      <c r="A375" s="523"/>
      <c r="B375" s="8"/>
      <c r="C375" s="8"/>
      <c r="D375" s="8"/>
      <c r="E375" s="8"/>
      <c r="F375" s="8"/>
      <c r="G375" s="8"/>
      <c r="H375" s="8"/>
      <c r="I375" s="8"/>
      <c r="J375" s="8"/>
      <c r="K375" s="8"/>
      <c r="L375" s="8"/>
      <c r="M375" s="523"/>
      <c r="N375" s="523"/>
      <c r="O375" s="523"/>
      <c r="P375" s="523"/>
      <c r="Q375" s="523"/>
      <c r="R375" s="523"/>
      <c r="S375" s="523"/>
      <c r="T375" s="523"/>
      <c r="U375" s="523"/>
      <c r="V375" s="523"/>
      <c r="W375" s="523"/>
      <c r="X375" s="523"/>
      <c r="Y375" s="523"/>
      <c r="Z375" s="523"/>
      <c r="AA375" s="523"/>
      <c r="AB375" s="523"/>
      <c r="AC375" s="523"/>
      <c r="AD375" s="523"/>
      <c r="AE375" s="523"/>
      <c r="AF375" s="523"/>
    </row>
    <row r="376" spans="1:32" ht="14.25" customHeight="1">
      <c r="A376" s="523"/>
      <c r="B376" s="8"/>
      <c r="C376" s="8"/>
      <c r="D376" s="8"/>
      <c r="E376" s="8"/>
      <c r="F376" s="8"/>
      <c r="G376" s="8"/>
      <c r="H376" s="8"/>
      <c r="I376" s="8"/>
      <c r="J376" s="8"/>
      <c r="K376" s="8"/>
      <c r="L376" s="8"/>
      <c r="M376" s="523"/>
      <c r="N376" s="523"/>
      <c r="O376" s="523"/>
      <c r="P376" s="523"/>
      <c r="Q376" s="523"/>
      <c r="R376" s="523"/>
      <c r="S376" s="523"/>
      <c r="T376" s="523"/>
      <c r="U376" s="523"/>
      <c r="V376" s="523"/>
      <c r="W376" s="523"/>
      <c r="X376" s="523"/>
      <c r="Y376" s="523"/>
      <c r="Z376" s="523"/>
      <c r="AA376" s="523"/>
      <c r="AB376" s="523"/>
      <c r="AC376" s="523"/>
      <c r="AD376" s="523"/>
      <c r="AE376" s="523"/>
      <c r="AF376" s="523"/>
    </row>
    <row r="377" spans="1:32" ht="33.75" customHeight="1">
      <c r="A377" s="523"/>
      <c r="B377" s="8"/>
      <c r="C377" s="8"/>
      <c r="D377" s="8"/>
      <c r="E377" s="8"/>
      <c r="F377" s="8"/>
      <c r="G377" s="8"/>
      <c r="H377" s="8"/>
      <c r="I377" s="8"/>
      <c r="J377" s="8"/>
      <c r="K377" s="8"/>
      <c r="L377" s="8"/>
      <c r="M377" s="523"/>
      <c r="N377" s="523"/>
      <c r="O377" s="523"/>
      <c r="P377" s="523"/>
      <c r="Q377" s="523"/>
      <c r="R377" s="523"/>
      <c r="S377" s="523"/>
      <c r="T377" s="523"/>
      <c r="U377" s="523"/>
      <c r="V377" s="523"/>
      <c r="W377" s="523"/>
      <c r="X377" s="523"/>
      <c r="Y377" s="523"/>
      <c r="Z377" s="523"/>
      <c r="AA377" s="523"/>
      <c r="AB377" s="523"/>
      <c r="AC377" s="523"/>
      <c r="AD377" s="523"/>
      <c r="AE377" s="523"/>
      <c r="AF377" s="523"/>
    </row>
    <row r="378" spans="1:32" ht="37.5" customHeight="1">
      <c r="A378" s="523"/>
      <c r="B378" s="4007"/>
      <c r="C378" s="2992"/>
      <c r="D378" s="2992"/>
      <c r="E378" s="4007"/>
      <c r="F378" s="2992"/>
      <c r="G378" s="2992"/>
      <c r="H378" s="2992"/>
      <c r="I378" s="2992"/>
      <c r="J378" s="2992"/>
      <c r="K378" s="2992"/>
      <c r="L378" s="2992"/>
      <c r="M378" s="523"/>
      <c r="N378" s="523"/>
      <c r="O378" s="523"/>
      <c r="P378" s="523"/>
      <c r="Q378" s="523"/>
      <c r="R378" s="523"/>
      <c r="S378" s="523"/>
      <c r="T378" s="523"/>
      <c r="U378" s="523"/>
      <c r="V378" s="523"/>
      <c r="W378" s="523"/>
      <c r="X378" s="523"/>
      <c r="Y378" s="523"/>
      <c r="Z378" s="523"/>
      <c r="AA378" s="523"/>
      <c r="AB378" s="523"/>
      <c r="AC378" s="523"/>
      <c r="AD378" s="523"/>
      <c r="AE378" s="523"/>
      <c r="AF378" s="523"/>
    </row>
    <row r="379" spans="1:32" ht="14.25" customHeight="1">
      <c r="A379" s="523"/>
      <c r="B379" s="2992"/>
      <c r="C379" s="2992"/>
      <c r="D379" s="2992"/>
      <c r="E379" s="2992"/>
      <c r="F379" s="2992"/>
      <c r="G379" s="2992"/>
      <c r="H379" s="2992"/>
      <c r="I379" s="2992"/>
      <c r="J379" s="2992"/>
      <c r="K379" s="2992"/>
      <c r="L379" s="2992"/>
      <c r="M379" s="523"/>
      <c r="N379" s="523"/>
      <c r="O379" s="523"/>
      <c r="P379" s="523"/>
      <c r="Q379" s="523"/>
      <c r="R379" s="523"/>
      <c r="S379" s="523"/>
      <c r="T379" s="523"/>
      <c r="U379" s="523"/>
      <c r="V379" s="523"/>
      <c r="W379" s="523"/>
      <c r="X379" s="523"/>
      <c r="Y379" s="523"/>
      <c r="Z379" s="523"/>
      <c r="AA379" s="523"/>
      <c r="AB379" s="523"/>
      <c r="AC379" s="523"/>
      <c r="AD379" s="523"/>
      <c r="AE379" s="523"/>
      <c r="AF379" s="523"/>
    </row>
    <row r="380" spans="1:32" ht="14.25" customHeight="1">
      <c r="A380" s="523"/>
      <c r="B380" s="4007"/>
      <c r="C380" s="2992"/>
      <c r="D380" s="2992"/>
      <c r="E380" s="4007"/>
      <c r="F380" s="2992"/>
      <c r="G380" s="2992"/>
      <c r="H380" s="2992"/>
      <c r="I380" s="2992"/>
      <c r="J380" s="2992"/>
      <c r="K380" s="2992"/>
      <c r="L380" s="2992"/>
      <c r="M380" s="523"/>
      <c r="N380" s="523"/>
      <c r="O380" s="523"/>
      <c r="P380" s="523"/>
      <c r="Q380" s="523"/>
      <c r="R380" s="523"/>
      <c r="S380" s="523"/>
      <c r="T380" s="523"/>
      <c r="U380" s="523"/>
      <c r="V380" s="523"/>
      <c r="W380" s="523"/>
      <c r="X380" s="523"/>
      <c r="Y380" s="523"/>
      <c r="Z380" s="523"/>
      <c r="AA380" s="523"/>
      <c r="AB380" s="523"/>
      <c r="AC380" s="523"/>
      <c r="AD380" s="523"/>
      <c r="AE380" s="523"/>
      <c r="AF380" s="523"/>
    </row>
    <row r="381" spans="1:32" ht="14.25" customHeight="1">
      <c r="A381" s="523"/>
      <c r="B381" s="2992"/>
      <c r="C381" s="2992"/>
      <c r="D381" s="2992"/>
      <c r="E381" s="2992"/>
      <c r="F381" s="2992"/>
      <c r="G381" s="2992"/>
      <c r="H381" s="2992"/>
      <c r="I381" s="2992"/>
      <c r="J381" s="2992"/>
      <c r="K381" s="2992"/>
      <c r="L381" s="2992"/>
      <c r="M381" s="523"/>
      <c r="N381" s="523"/>
      <c r="O381" s="523"/>
      <c r="P381" s="523"/>
      <c r="Q381" s="523"/>
      <c r="R381" s="523"/>
      <c r="S381" s="523"/>
      <c r="T381" s="523"/>
      <c r="U381" s="523"/>
      <c r="V381" s="523"/>
      <c r="W381" s="523"/>
      <c r="X381" s="523"/>
      <c r="Y381" s="523"/>
      <c r="Z381" s="523"/>
      <c r="AA381" s="523"/>
      <c r="AB381" s="523"/>
      <c r="AC381" s="523"/>
      <c r="AD381" s="523"/>
      <c r="AE381" s="523"/>
      <c r="AF381" s="523"/>
    </row>
    <row r="382" spans="1:32" ht="14.25" customHeight="1">
      <c r="A382" s="523"/>
      <c r="B382" s="2992"/>
      <c r="C382" s="2992"/>
      <c r="D382" s="2992"/>
      <c r="E382" s="2992"/>
      <c r="F382" s="2992"/>
      <c r="G382" s="2992"/>
      <c r="H382" s="2992"/>
      <c r="I382" s="2992"/>
      <c r="J382" s="2992"/>
      <c r="K382" s="2992"/>
      <c r="L382" s="2992"/>
      <c r="M382" s="523"/>
      <c r="N382" s="523"/>
      <c r="O382" s="523"/>
      <c r="P382" s="523"/>
      <c r="Q382" s="523"/>
      <c r="R382" s="523"/>
      <c r="S382" s="523"/>
      <c r="T382" s="523"/>
      <c r="U382" s="523"/>
      <c r="V382" s="523"/>
      <c r="W382" s="523"/>
      <c r="X382" s="523"/>
      <c r="Y382" s="523"/>
      <c r="Z382" s="523"/>
      <c r="AA382" s="523"/>
      <c r="AB382" s="523"/>
      <c r="AC382" s="523"/>
      <c r="AD382" s="523"/>
      <c r="AE382" s="523"/>
      <c r="AF382" s="523"/>
    </row>
    <row r="383" spans="1:32" ht="14.25" customHeight="1">
      <c r="A383" s="523"/>
      <c r="B383" s="2992"/>
      <c r="C383" s="2992"/>
      <c r="D383" s="2992"/>
      <c r="E383" s="2992"/>
      <c r="F383" s="2992"/>
      <c r="G383" s="2992"/>
      <c r="H383" s="2992"/>
      <c r="I383" s="2992"/>
      <c r="J383" s="2992"/>
      <c r="K383" s="2992"/>
      <c r="L383" s="2992"/>
      <c r="M383" s="523"/>
      <c r="N383" s="523"/>
      <c r="O383" s="523"/>
      <c r="P383" s="523"/>
      <c r="Q383" s="523"/>
      <c r="R383" s="523"/>
      <c r="S383" s="523"/>
      <c r="T383" s="523"/>
      <c r="U383" s="523"/>
      <c r="V383" s="523"/>
      <c r="W383" s="523"/>
      <c r="X383" s="523"/>
      <c r="Y383" s="523"/>
      <c r="Z383" s="523"/>
      <c r="AA383" s="523"/>
      <c r="AB383" s="523"/>
      <c r="AC383" s="523"/>
      <c r="AD383" s="523"/>
      <c r="AE383" s="523"/>
      <c r="AF383" s="523"/>
    </row>
    <row r="384" spans="1:32" ht="14.25" customHeight="1">
      <c r="A384" s="523"/>
      <c r="B384" s="2992"/>
      <c r="C384" s="2992"/>
      <c r="D384" s="2992"/>
      <c r="E384" s="2992"/>
      <c r="F384" s="2992"/>
      <c r="G384" s="2992"/>
      <c r="H384" s="2992"/>
      <c r="I384" s="2992"/>
      <c r="J384" s="2992"/>
      <c r="K384" s="2992"/>
      <c r="L384" s="2992"/>
      <c r="M384" s="523"/>
      <c r="N384" s="523"/>
      <c r="O384" s="523"/>
      <c r="P384" s="523"/>
      <c r="Q384" s="523"/>
      <c r="R384" s="523"/>
      <c r="S384" s="523"/>
      <c r="T384" s="523"/>
      <c r="U384" s="523"/>
      <c r="V384" s="523"/>
      <c r="W384" s="523"/>
      <c r="X384" s="523"/>
      <c r="Y384" s="523"/>
      <c r="Z384" s="523"/>
      <c r="AA384" s="523"/>
      <c r="AB384" s="523"/>
      <c r="AC384" s="523"/>
      <c r="AD384" s="523"/>
      <c r="AE384" s="523"/>
      <c r="AF384" s="523"/>
    </row>
    <row r="385" spans="1:32" ht="14.25" customHeight="1">
      <c r="A385" s="523"/>
      <c r="B385" s="2992"/>
      <c r="C385" s="2992"/>
      <c r="D385" s="2992"/>
      <c r="E385" s="2992"/>
      <c r="F385" s="2992"/>
      <c r="G385" s="2992"/>
      <c r="H385" s="2992"/>
      <c r="I385" s="2992"/>
      <c r="J385" s="2992"/>
      <c r="K385" s="2992"/>
      <c r="L385" s="2992"/>
      <c r="M385" s="523"/>
      <c r="N385" s="523"/>
      <c r="O385" s="523"/>
      <c r="P385" s="523"/>
      <c r="Q385" s="523"/>
      <c r="R385" s="523"/>
      <c r="S385" s="523"/>
      <c r="T385" s="523"/>
      <c r="U385" s="523"/>
      <c r="V385" s="523"/>
      <c r="W385" s="523"/>
      <c r="X385" s="523"/>
      <c r="Y385" s="523"/>
      <c r="Z385" s="523"/>
      <c r="AA385" s="523"/>
      <c r="AB385" s="523"/>
      <c r="AC385" s="523"/>
      <c r="AD385" s="523"/>
      <c r="AE385" s="523"/>
      <c r="AF385" s="523"/>
    </row>
    <row r="386" spans="1:32" ht="33" customHeight="1">
      <c r="A386" s="523"/>
      <c r="B386" s="2992"/>
      <c r="C386" s="2992"/>
      <c r="D386" s="2992"/>
      <c r="E386" s="2992"/>
      <c r="F386" s="2992"/>
      <c r="G386" s="2992"/>
      <c r="H386" s="2992"/>
      <c r="I386" s="2992"/>
      <c r="J386" s="2992"/>
      <c r="K386" s="2992"/>
      <c r="L386" s="2992"/>
      <c r="M386" s="523"/>
      <c r="N386" s="523"/>
      <c r="O386" s="523"/>
      <c r="P386" s="523"/>
      <c r="Q386" s="523"/>
      <c r="R386" s="523"/>
      <c r="S386" s="523"/>
      <c r="T386" s="523"/>
      <c r="U386" s="523"/>
      <c r="V386" s="523"/>
      <c r="W386" s="523"/>
      <c r="X386" s="523"/>
      <c r="Y386" s="523"/>
      <c r="Z386" s="523"/>
      <c r="AA386" s="523"/>
      <c r="AB386" s="523"/>
      <c r="AC386" s="523"/>
      <c r="AD386" s="523"/>
      <c r="AE386" s="523"/>
      <c r="AF386" s="523"/>
    </row>
    <row r="387" spans="1:32" ht="14.25" customHeight="1">
      <c r="A387" s="523"/>
      <c r="B387" s="2992"/>
      <c r="C387" s="2992"/>
      <c r="D387" s="2992"/>
      <c r="E387" s="2992"/>
      <c r="F387" s="2992"/>
      <c r="G387" s="2992"/>
      <c r="H387" s="2992"/>
      <c r="I387" s="2992"/>
      <c r="J387" s="2992"/>
      <c r="K387" s="2992"/>
      <c r="L387" s="2992"/>
      <c r="M387" s="523"/>
      <c r="N387" s="523"/>
      <c r="O387" s="523"/>
      <c r="P387" s="523"/>
      <c r="Q387" s="523"/>
      <c r="R387" s="523"/>
      <c r="S387" s="523"/>
      <c r="T387" s="523"/>
      <c r="U387" s="523"/>
      <c r="V387" s="523"/>
      <c r="W387" s="523"/>
      <c r="X387" s="523"/>
      <c r="Y387" s="523"/>
      <c r="Z387" s="523"/>
      <c r="AA387" s="523"/>
      <c r="AB387" s="523"/>
      <c r="AC387" s="523"/>
      <c r="AD387" s="523"/>
      <c r="AE387" s="523"/>
      <c r="AF387" s="523"/>
    </row>
    <row r="388" spans="1:32" ht="14.25" customHeight="1">
      <c r="A388" s="523"/>
      <c r="B388" s="2992"/>
      <c r="C388" s="2992"/>
      <c r="D388" s="2992"/>
      <c r="E388" s="2992"/>
      <c r="F388" s="2992"/>
      <c r="G388" s="2992"/>
      <c r="H388" s="2992"/>
      <c r="I388" s="2992"/>
      <c r="J388" s="2992"/>
      <c r="K388" s="2992"/>
      <c r="L388" s="2992"/>
      <c r="M388" s="523"/>
      <c r="N388" s="523"/>
      <c r="O388" s="523"/>
      <c r="P388" s="523"/>
      <c r="Q388" s="523"/>
      <c r="R388" s="523"/>
      <c r="S388" s="523"/>
      <c r="T388" s="523"/>
      <c r="U388" s="523"/>
      <c r="V388" s="523"/>
      <c r="W388" s="523"/>
      <c r="X388" s="523"/>
      <c r="Y388" s="523"/>
      <c r="Z388" s="523"/>
      <c r="AA388" s="523"/>
      <c r="AB388" s="523"/>
      <c r="AC388" s="523"/>
      <c r="AD388" s="523"/>
      <c r="AE388" s="523"/>
      <c r="AF388" s="523"/>
    </row>
    <row r="389" spans="1:32" ht="42.75" customHeight="1">
      <c r="A389" s="523"/>
      <c r="B389" s="2992"/>
      <c r="C389" s="2992"/>
      <c r="D389" s="2992"/>
      <c r="E389" s="2992"/>
      <c r="F389" s="2992"/>
      <c r="G389" s="2992"/>
      <c r="H389" s="2992"/>
      <c r="I389" s="2992"/>
      <c r="J389" s="2992"/>
      <c r="K389" s="2992"/>
      <c r="L389" s="2992"/>
      <c r="M389" s="523"/>
      <c r="N389" s="523"/>
      <c r="O389" s="523"/>
      <c r="P389" s="523"/>
      <c r="Q389" s="523"/>
      <c r="R389" s="523"/>
      <c r="S389" s="523"/>
      <c r="T389" s="523"/>
      <c r="U389" s="523"/>
      <c r="V389" s="523"/>
      <c r="W389" s="523"/>
      <c r="X389" s="523"/>
      <c r="Y389" s="523"/>
      <c r="Z389" s="523"/>
      <c r="AA389" s="523"/>
      <c r="AB389" s="523"/>
      <c r="AC389" s="523"/>
      <c r="AD389" s="523"/>
      <c r="AE389" s="523"/>
      <c r="AF389" s="523"/>
    </row>
    <row r="390" spans="1:32" ht="14.25" customHeight="1">
      <c r="A390" s="523"/>
      <c r="B390" s="2992"/>
      <c r="C390" s="2992"/>
      <c r="D390" s="2992"/>
      <c r="E390" s="2992"/>
      <c r="F390" s="2992"/>
      <c r="G390" s="2992"/>
      <c r="H390" s="2992"/>
      <c r="I390" s="2992"/>
      <c r="J390" s="2992"/>
      <c r="K390" s="2992"/>
      <c r="L390" s="2992"/>
      <c r="M390" s="523"/>
      <c r="N390" s="523"/>
      <c r="O390" s="523"/>
      <c r="P390" s="523"/>
      <c r="Q390" s="523"/>
      <c r="R390" s="523"/>
      <c r="S390" s="523"/>
      <c r="T390" s="523"/>
      <c r="U390" s="523"/>
      <c r="V390" s="523"/>
      <c r="W390" s="523"/>
      <c r="X390" s="523"/>
      <c r="Y390" s="523"/>
      <c r="Z390" s="523"/>
      <c r="AA390" s="523"/>
      <c r="AB390" s="523"/>
      <c r="AC390" s="523"/>
      <c r="AD390" s="523"/>
      <c r="AE390" s="523"/>
      <c r="AF390" s="523"/>
    </row>
    <row r="391" spans="1:32" ht="30.75" customHeight="1">
      <c r="A391" s="523"/>
      <c r="B391" s="2992"/>
      <c r="C391" s="2992"/>
      <c r="D391" s="2992"/>
      <c r="E391" s="2992"/>
      <c r="F391" s="2992"/>
      <c r="G391" s="2992"/>
      <c r="H391" s="2992"/>
      <c r="I391" s="2992"/>
      <c r="J391" s="2992"/>
      <c r="K391" s="2992"/>
      <c r="L391" s="2992"/>
      <c r="M391" s="523"/>
      <c r="N391" s="523"/>
      <c r="O391" s="523"/>
      <c r="P391" s="523"/>
      <c r="Q391" s="523"/>
      <c r="R391" s="523"/>
      <c r="S391" s="523"/>
      <c r="T391" s="523"/>
      <c r="U391" s="523"/>
      <c r="V391" s="523"/>
      <c r="W391" s="523"/>
      <c r="X391" s="523"/>
      <c r="Y391" s="523"/>
      <c r="Z391" s="523"/>
      <c r="AA391" s="523"/>
      <c r="AB391" s="523"/>
      <c r="AC391" s="523"/>
      <c r="AD391" s="523"/>
      <c r="AE391" s="523"/>
      <c r="AF391" s="523"/>
    </row>
    <row r="392" spans="1:32" ht="14.25" customHeight="1">
      <c r="A392" s="523"/>
      <c r="B392" s="4007"/>
      <c r="C392" s="2992"/>
      <c r="D392" s="2992"/>
      <c r="E392" s="4007"/>
      <c r="F392" s="2992"/>
      <c r="G392" s="2992"/>
      <c r="H392" s="2992"/>
      <c r="I392" s="2992"/>
      <c r="J392" s="2992"/>
      <c r="K392" s="2992"/>
      <c r="L392" s="2992"/>
      <c r="M392" s="523"/>
      <c r="N392" s="523"/>
      <c r="O392" s="523"/>
      <c r="P392" s="523"/>
      <c r="Q392" s="523"/>
      <c r="R392" s="523"/>
      <c r="S392" s="523"/>
      <c r="T392" s="523"/>
      <c r="U392" s="523"/>
      <c r="V392" s="523"/>
      <c r="W392" s="523"/>
      <c r="X392" s="523"/>
      <c r="Y392" s="523"/>
      <c r="Z392" s="523"/>
      <c r="AA392" s="523"/>
      <c r="AB392" s="523"/>
      <c r="AC392" s="523"/>
      <c r="AD392" s="523"/>
      <c r="AE392" s="523"/>
      <c r="AF392" s="523"/>
    </row>
    <row r="393" spans="1:32" ht="14.25" customHeight="1">
      <c r="A393" s="523"/>
      <c r="B393" s="4007"/>
      <c r="C393" s="2992"/>
      <c r="D393" s="2992"/>
      <c r="E393" s="4007"/>
      <c r="F393" s="2992"/>
      <c r="G393" s="2992"/>
      <c r="H393" s="2992"/>
      <c r="I393" s="2992"/>
      <c r="J393" s="2992"/>
      <c r="K393" s="2992"/>
      <c r="L393" s="2992"/>
      <c r="M393" s="523"/>
      <c r="N393" s="523"/>
      <c r="O393" s="523"/>
      <c r="P393" s="523"/>
      <c r="Q393" s="523"/>
      <c r="R393" s="523"/>
      <c r="S393" s="523"/>
      <c r="T393" s="523"/>
      <c r="U393" s="523"/>
      <c r="V393" s="523"/>
      <c r="W393" s="523"/>
      <c r="X393" s="523"/>
      <c r="Y393" s="523"/>
      <c r="Z393" s="523"/>
      <c r="AA393" s="523"/>
      <c r="AB393" s="523"/>
      <c r="AC393" s="523"/>
      <c r="AD393" s="523"/>
      <c r="AE393" s="523"/>
      <c r="AF393" s="523"/>
    </row>
    <row r="394" spans="1:32" ht="14.25" customHeight="1">
      <c r="A394" s="523"/>
      <c r="B394" s="4007"/>
      <c r="C394" s="2992"/>
      <c r="D394" s="2992"/>
      <c r="E394" s="4007"/>
      <c r="F394" s="2992"/>
      <c r="G394" s="2992"/>
      <c r="H394" s="2992"/>
      <c r="I394" s="2992"/>
      <c r="J394" s="2992"/>
      <c r="K394" s="2992"/>
      <c r="L394" s="8"/>
      <c r="M394" s="523"/>
      <c r="N394" s="523"/>
      <c r="O394" s="523"/>
      <c r="P394" s="523"/>
      <c r="Q394" s="523"/>
      <c r="R394" s="523"/>
      <c r="S394" s="523"/>
      <c r="T394" s="523"/>
      <c r="U394" s="523"/>
      <c r="V394" s="523"/>
      <c r="W394" s="523"/>
      <c r="X394" s="523"/>
      <c r="Y394" s="523"/>
      <c r="Z394" s="523"/>
      <c r="AA394" s="523"/>
      <c r="AB394" s="523"/>
      <c r="AC394" s="523"/>
      <c r="AD394" s="523"/>
      <c r="AE394" s="523"/>
      <c r="AF394" s="523"/>
    </row>
    <row r="395" spans="1:32" ht="14.25" customHeight="1">
      <c r="A395" s="523"/>
      <c r="B395" s="2992"/>
      <c r="C395" s="2992"/>
      <c r="D395" s="2992"/>
      <c r="E395" s="4007"/>
      <c r="F395" s="2992"/>
      <c r="G395" s="2992"/>
      <c r="H395" s="2992"/>
      <c r="I395" s="2992"/>
      <c r="J395" s="2992"/>
      <c r="K395" s="2992"/>
      <c r="L395" s="8"/>
      <c r="M395" s="523"/>
      <c r="N395" s="523"/>
      <c r="O395" s="523"/>
      <c r="P395" s="523"/>
      <c r="Q395" s="523"/>
      <c r="R395" s="523"/>
      <c r="S395" s="523"/>
      <c r="T395" s="523"/>
      <c r="U395" s="523"/>
      <c r="V395" s="523"/>
      <c r="W395" s="523"/>
      <c r="X395" s="523"/>
      <c r="Y395" s="523"/>
      <c r="Z395" s="523"/>
      <c r="AA395" s="523"/>
      <c r="AB395" s="523"/>
      <c r="AC395" s="523"/>
      <c r="AD395" s="523"/>
      <c r="AE395" s="523"/>
      <c r="AF395" s="523"/>
    </row>
    <row r="396" spans="1:32" ht="14.25" customHeight="1">
      <c r="A396" s="523"/>
      <c r="B396" s="2992"/>
      <c r="C396" s="2992"/>
      <c r="D396" s="2992"/>
      <c r="E396" s="4007"/>
      <c r="F396" s="2992"/>
      <c r="G396" s="2992"/>
      <c r="H396" s="2992"/>
      <c r="I396" s="2992"/>
      <c r="J396" s="2992"/>
      <c r="K396" s="2992"/>
      <c r="L396" s="1601"/>
      <c r="M396" s="1796"/>
      <c r="N396" s="523"/>
      <c r="O396" s="523"/>
      <c r="P396" s="523"/>
      <c r="Q396" s="523"/>
      <c r="R396" s="523"/>
      <c r="S396" s="523"/>
      <c r="T396" s="523"/>
      <c r="U396" s="523"/>
      <c r="V396" s="523"/>
      <c r="W396" s="523"/>
      <c r="X396" s="523"/>
      <c r="Y396" s="523"/>
      <c r="Z396" s="523"/>
      <c r="AA396" s="523"/>
      <c r="AB396" s="523"/>
      <c r="AC396" s="523"/>
      <c r="AD396" s="523"/>
      <c r="AE396" s="523"/>
      <c r="AF396" s="523"/>
    </row>
    <row r="397" spans="1:32" ht="14.25" customHeight="1">
      <c r="A397" s="523"/>
      <c r="B397" s="2992"/>
      <c r="C397" s="2992"/>
      <c r="D397" s="2992"/>
      <c r="E397" s="4007"/>
      <c r="F397" s="2992"/>
      <c r="G397" s="2992"/>
      <c r="H397" s="2992"/>
      <c r="I397" s="2992"/>
      <c r="J397" s="2992"/>
      <c r="K397" s="2992"/>
      <c r="L397" s="8"/>
      <c r="M397" s="523"/>
      <c r="N397" s="523"/>
      <c r="O397" s="523"/>
      <c r="P397" s="523"/>
      <c r="Q397" s="523"/>
      <c r="R397" s="523"/>
      <c r="S397" s="523"/>
      <c r="T397" s="523"/>
      <c r="U397" s="523"/>
      <c r="V397" s="523"/>
      <c r="W397" s="523"/>
      <c r="X397" s="523"/>
      <c r="Y397" s="523"/>
      <c r="Z397" s="523"/>
      <c r="AA397" s="523"/>
      <c r="AB397" s="523"/>
      <c r="AC397" s="523"/>
      <c r="AD397" s="523"/>
      <c r="AE397" s="523"/>
      <c r="AF397" s="523"/>
    </row>
    <row r="398" spans="1:32" ht="14.25" customHeight="1">
      <c r="A398" s="523"/>
      <c r="B398" s="2992"/>
      <c r="C398" s="2992"/>
      <c r="D398" s="2992"/>
      <c r="E398" s="4007"/>
      <c r="F398" s="2992"/>
      <c r="G398" s="2992"/>
      <c r="H398" s="2992"/>
      <c r="I398" s="2992"/>
      <c r="J398" s="2992"/>
      <c r="K398" s="2992"/>
      <c r="L398" s="1601"/>
      <c r="M398" s="1796"/>
      <c r="N398" s="523"/>
      <c r="O398" s="523"/>
      <c r="P398" s="523"/>
      <c r="Q398" s="523"/>
      <c r="R398" s="523"/>
      <c r="S398" s="523"/>
      <c r="T398" s="523"/>
      <c r="U398" s="523"/>
      <c r="V398" s="523"/>
      <c r="W398" s="523"/>
      <c r="X398" s="523"/>
      <c r="Y398" s="523"/>
      <c r="Z398" s="523"/>
      <c r="AA398" s="523"/>
      <c r="AB398" s="523"/>
      <c r="AC398" s="523"/>
      <c r="AD398" s="523"/>
      <c r="AE398" s="523"/>
      <c r="AF398" s="523"/>
    </row>
    <row r="399" spans="1:32" ht="14.25" customHeight="1">
      <c r="A399" s="523"/>
      <c r="B399" s="2992"/>
      <c r="C399" s="2992"/>
      <c r="D399" s="2992"/>
      <c r="E399" s="4007"/>
      <c r="F399" s="2992"/>
      <c r="G399" s="2992"/>
      <c r="H399" s="2992"/>
      <c r="I399" s="2992"/>
      <c r="J399" s="2992"/>
      <c r="K399" s="2992"/>
      <c r="L399" s="8"/>
      <c r="M399" s="523"/>
      <c r="N399" s="523"/>
      <c r="O399" s="523"/>
      <c r="P399" s="523"/>
      <c r="Q399" s="523"/>
      <c r="R399" s="523"/>
      <c r="S399" s="523"/>
      <c r="T399" s="523"/>
      <c r="U399" s="523"/>
      <c r="V399" s="523"/>
      <c r="W399" s="523"/>
      <c r="X399" s="523"/>
      <c r="Y399" s="523"/>
      <c r="Z399" s="523"/>
      <c r="AA399" s="523"/>
      <c r="AB399" s="523"/>
      <c r="AC399" s="523"/>
      <c r="AD399" s="523"/>
      <c r="AE399" s="523"/>
      <c r="AF399" s="523"/>
    </row>
    <row r="400" spans="1:32" ht="14.25" customHeight="1">
      <c r="A400" s="523"/>
      <c r="B400" s="4007"/>
      <c r="C400" s="2992"/>
      <c r="D400" s="2992"/>
      <c r="E400" s="4007"/>
      <c r="F400" s="2992"/>
      <c r="G400" s="2992"/>
      <c r="H400" s="2992"/>
      <c r="I400" s="2992"/>
      <c r="J400" s="2992"/>
      <c r="K400" s="2992"/>
      <c r="L400" s="2992"/>
      <c r="M400" s="523"/>
      <c r="N400" s="523"/>
      <c r="O400" s="523"/>
      <c r="P400" s="523"/>
      <c r="Q400" s="523"/>
      <c r="R400" s="523"/>
      <c r="S400" s="523"/>
      <c r="T400" s="523"/>
      <c r="U400" s="523"/>
      <c r="V400" s="523"/>
      <c r="W400" s="523"/>
      <c r="X400" s="523"/>
      <c r="Y400" s="523"/>
      <c r="Z400" s="523"/>
      <c r="AA400" s="523"/>
      <c r="AB400" s="523"/>
      <c r="AC400" s="523"/>
      <c r="AD400" s="523"/>
      <c r="AE400" s="523"/>
      <c r="AF400" s="523"/>
    </row>
    <row r="401" spans="1:32" ht="14.25" customHeight="1">
      <c r="A401" s="523"/>
      <c r="B401" s="4007"/>
      <c r="C401" s="2992"/>
      <c r="D401" s="2992"/>
      <c r="E401" s="4007"/>
      <c r="F401" s="2992"/>
      <c r="G401" s="2992"/>
      <c r="H401" s="2992"/>
      <c r="I401" s="2992"/>
      <c r="J401" s="2992"/>
      <c r="K401" s="2992"/>
      <c r="L401" s="2992"/>
      <c r="M401" s="523"/>
      <c r="N401" s="523"/>
      <c r="O401" s="523"/>
      <c r="P401" s="523"/>
      <c r="Q401" s="523"/>
      <c r="R401" s="523"/>
      <c r="S401" s="523"/>
      <c r="T401" s="523"/>
      <c r="U401" s="523"/>
      <c r="V401" s="523"/>
      <c r="W401" s="523"/>
      <c r="X401" s="523"/>
      <c r="Y401" s="523"/>
      <c r="Z401" s="523"/>
      <c r="AA401" s="523"/>
      <c r="AB401" s="523"/>
      <c r="AC401" s="523"/>
      <c r="AD401" s="523"/>
      <c r="AE401" s="523"/>
      <c r="AF401" s="523"/>
    </row>
    <row r="402" spans="1:32" ht="14.25" customHeight="1">
      <c r="A402" s="523"/>
      <c r="B402" s="4007"/>
      <c r="C402" s="2992"/>
      <c r="D402" s="2992"/>
      <c r="E402" s="4483"/>
      <c r="F402" s="2992"/>
      <c r="G402" s="4483"/>
      <c r="H402" s="2992"/>
      <c r="I402" s="4483"/>
      <c r="J402" s="2992"/>
      <c r="K402" s="4483"/>
      <c r="L402" s="2992"/>
      <c r="M402" s="523"/>
      <c r="N402" s="523"/>
      <c r="O402" s="523"/>
      <c r="P402" s="523"/>
      <c r="Q402" s="523"/>
      <c r="R402" s="523"/>
      <c r="S402" s="523"/>
      <c r="T402" s="523"/>
      <c r="U402" s="523"/>
      <c r="V402" s="523"/>
      <c r="W402" s="523"/>
      <c r="X402" s="523"/>
      <c r="Y402" s="523"/>
      <c r="Z402" s="523"/>
      <c r="AA402" s="523"/>
      <c r="AB402" s="523"/>
      <c r="AC402" s="523"/>
      <c r="AD402" s="523"/>
      <c r="AE402" s="523"/>
      <c r="AF402" s="523"/>
    </row>
    <row r="403" spans="1:32" ht="14.25" customHeight="1">
      <c r="A403" s="523"/>
      <c r="B403" s="2992"/>
      <c r="C403" s="2992"/>
      <c r="D403" s="2992"/>
      <c r="E403" s="4483"/>
      <c r="F403" s="2992"/>
      <c r="G403" s="4486"/>
      <c r="H403" s="2992"/>
      <c r="I403" s="4486"/>
      <c r="J403" s="2992"/>
      <c r="K403" s="4486"/>
      <c r="L403" s="2992"/>
      <c r="M403" s="523"/>
      <c r="N403" s="523"/>
      <c r="O403" s="523"/>
      <c r="P403" s="523"/>
      <c r="Q403" s="523"/>
      <c r="R403" s="523"/>
      <c r="S403" s="523"/>
      <c r="T403" s="523"/>
      <c r="U403" s="523"/>
      <c r="V403" s="523"/>
      <c r="W403" s="523"/>
      <c r="X403" s="523"/>
      <c r="Y403" s="523"/>
      <c r="Z403" s="523"/>
      <c r="AA403" s="523"/>
      <c r="AB403" s="523"/>
      <c r="AC403" s="523"/>
      <c r="AD403" s="523"/>
      <c r="AE403" s="523"/>
      <c r="AF403" s="523"/>
    </row>
    <row r="404" spans="1:32" ht="14.25" customHeight="1">
      <c r="A404" s="523"/>
      <c r="B404" s="2992"/>
      <c r="C404" s="2992"/>
      <c r="D404" s="2992"/>
      <c r="E404" s="4483"/>
      <c r="F404" s="2992"/>
      <c r="G404" s="4486"/>
      <c r="H404" s="2992"/>
      <c r="I404" s="4486"/>
      <c r="J404" s="2992"/>
      <c r="K404" s="4486"/>
      <c r="L404" s="2992"/>
      <c r="M404" s="523"/>
      <c r="N404" s="523"/>
      <c r="O404" s="523"/>
      <c r="P404" s="523"/>
      <c r="Q404" s="523"/>
      <c r="R404" s="523"/>
      <c r="S404" s="523"/>
      <c r="T404" s="523"/>
      <c r="U404" s="523"/>
      <c r="V404" s="523"/>
      <c r="W404" s="523"/>
      <c r="X404" s="523"/>
      <c r="Y404" s="523"/>
      <c r="Z404" s="523"/>
      <c r="AA404" s="523"/>
      <c r="AB404" s="523"/>
      <c r="AC404" s="523"/>
      <c r="AD404" s="523"/>
      <c r="AE404" s="523"/>
      <c r="AF404" s="523"/>
    </row>
    <row r="405" spans="1:32" ht="20.25" customHeight="1">
      <c r="A405" s="523"/>
      <c r="B405" s="2992"/>
      <c r="C405" s="2992"/>
      <c r="D405" s="2992"/>
      <c r="E405" s="4483"/>
      <c r="F405" s="2992"/>
      <c r="G405" s="4486"/>
      <c r="H405" s="2992"/>
      <c r="I405" s="4486"/>
      <c r="J405" s="2992"/>
      <c r="K405" s="4486"/>
      <c r="L405" s="2992"/>
      <c r="M405" s="523"/>
      <c r="N405" s="523"/>
      <c r="O405" s="523"/>
      <c r="P405" s="523"/>
      <c r="Q405" s="523"/>
      <c r="R405" s="523"/>
      <c r="S405" s="523"/>
      <c r="T405" s="523"/>
      <c r="U405" s="523"/>
      <c r="V405" s="523"/>
      <c r="W405" s="523"/>
      <c r="X405" s="523"/>
      <c r="Y405" s="523"/>
      <c r="Z405" s="523"/>
      <c r="AA405" s="523"/>
      <c r="AB405" s="523"/>
      <c r="AC405" s="523"/>
      <c r="AD405" s="523"/>
      <c r="AE405" s="523"/>
      <c r="AF405" s="523"/>
    </row>
    <row r="406" spans="1:32" ht="14.25" customHeight="1">
      <c r="A406" s="523"/>
      <c r="B406" s="4007"/>
      <c r="C406" s="2992"/>
      <c r="D406" s="2992"/>
      <c r="E406" s="2992"/>
      <c r="F406" s="2992"/>
      <c r="G406" s="2992"/>
      <c r="H406" s="2992"/>
      <c r="I406" s="2992"/>
      <c r="J406" s="2992"/>
      <c r="K406" s="2992"/>
      <c r="L406" s="2992"/>
      <c r="M406" s="523"/>
      <c r="N406" s="523"/>
      <c r="O406" s="523"/>
      <c r="P406" s="523"/>
      <c r="Q406" s="523"/>
      <c r="R406" s="523"/>
      <c r="S406" s="523"/>
      <c r="T406" s="523"/>
      <c r="U406" s="523"/>
      <c r="V406" s="523"/>
      <c r="W406" s="523"/>
      <c r="X406" s="523"/>
      <c r="Y406" s="523"/>
      <c r="Z406" s="523"/>
      <c r="AA406" s="523"/>
      <c r="AB406" s="523"/>
      <c r="AC406" s="523"/>
      <c r="AD406" s="523"/>
      <c r="AE406" s="523"/>
      <c r="AF406" s="523"/>
    </row>
    <row r="407" spans="1:32" ht="14.25" customHeight="1">
      <c r="A407" s="523"/>
      <c r="B407" s="2992"/>
      <c r="C407" s="2992"/>
      <c r="D407" s="2992"/>
      <c r="E407" s="2992"/>
      <c r="F407" s="2992"/>
      <c r="G407" s="2992"/>
      <c r="H407" s="2992"/>
      <c r="I407" s="2992"/>
      <c r="J407" s="2992"/>
      <c r="K407" s="2992"/>
      <c r="L407" s="2992"/>
      <c r="M407" s="523"/>
      <c r="N407" s="523"/>
      <c r="O407" s="523"/>
      <c r="P407" s="523"/>
      <c r="Q407" s="523"/>
      <c r="R407" s="523"/>
      <c r="S407" s="523"/>
      <c r="T407" s="523"/>
      <c r="U407" s="523"/>
      <c r="V407" s="523"/>
      <c r="W407" s="523"/>
      <c r="X407" s="523"/>
      <c r="Y407" s="523"/>
      <c r="Z407" s="523"/>
      <c r="AA407" s="523"/>
      <c r="AB407" s="523"/>
      <c r="AC407" s="523"/>
      <c r="AD407" s="523"/>
      <c r="AE407" s="523"/>
      <c r="AF407" s="523"/>
    </row>
    <row r="408" spans="1:32" ht="14.25" customHeight="1">
      <c r="A408" s="523"/>
      <c r="B408" s="2992"/>
      <c r="C408" s="2992"/>
      <c r="D408" s="2992"/>
      <c r="E408" s="2992"/>
      <c r="F408" s="2992"/>
      <c r="G408" s="2992"/>
      <c r="H408" s="2992"/>
      <c r="I408" s="2992"/>
      <c r="J408" s="2992"/>
      <c r="K408" s="2992"/>
      <c r="L408" s="2992"/>
      <c r="M408" s="523"/>
      <c r="N408" s="523"/>
      <c r="O408" s="523"/>
      <c r="P408" s="523"/>
      <c r="Q408" s="523"/>
      <c r="R408" s="523"/>
      <c r="S408" s="523"/>
      <c r="T408" s="523"/>
      <c r="U408" s="523"/>
      <c r="V408" s="523"/>
      <c r="W408" s="523"/>
      <c r="X408" s="523"/>
      <c r="Y408" s="523"/>
      <c r="Z408" s="523"/>
      <c r="AA408" s="523"/>
      <c r="AB408" s="523"/>
      <c r="AC408" s="523"/>
      <c r="AD408" s="523"/>
      <c r="AE408" s="523"/>
      <c r="AF408" s="523"/>
    </row>
    <row r="409" spans="1:32" ht="70.5" customHeight="1">
      <c r="A409" s="523"/>
      <c r="B409" s="2992"/>
      <c r="C409" s="2992"/>
      <c r="D409" s="2992"/>
      <c r="E409" s="2992"/>
      <c r="F409" s="2992"/>
      <c r="G409" s="2992"/>
      <c r="H409" s="2992"/>
      <c r="I409" s="2992"/>
      <c r="J409" s="2992"/>
      <c r="K409" s="2992"/>
      <c r="L409" s="2992"/>
      <c r="M409" s="523"/>
      <c r="N409" s="523"/>
      <c r="O409" s="523"/>
      <c r="P409" s="523"/>
      <c r="Q409" s="523"/>
      <c r="R409" s="523"/>
      <c r="S409" s="523"/>
      <c r="T409" s="523"/>
      <c r="U409" s="523"/>
      <c r="V409" s="523"/>
      <c r="W409" s="523"/>
      <c r="X409" s="523"/>
      <c r="Y409" s="523"/>
      <c r="Z409" s="523"/>
      <c r="AA409" s="523"/>
      <c r="AB409" s="523"/>
      <c r="AC409" s="523"/>
      <c r="AD409" s="523"/>
      <c r="AE409" s="523"/>
      <c r="AF409" s="523"/>
    </row>
    <row r="410" spans="1:32" ht="14.25" customHeight="1">
      <c r="A410" s="523"/>
      <c r="B410" s="523"/>
      <c r="C410" s="523"/>
      <c r="D410" s="523"/>
      <c r="E410" s="523"/>
      <c r="F410" s="523"/>
      <c r="G410" s="523"/>
      <c r="H410" s="523"/>
      <c r="I410" s="523"/>
      <c r="J410" s="523"/>
      <c r="K410" s="523"/>
      <c r="L410" s="523"/>
      <c r="M410" s="523"/>
      <c r="N410" s="523"/>
      <c r="O410" s="523"/>
      <c r="P410" s="523"/>
      <c r="Q410" s="523"/>
      <c r="R410" s="523"/>
      <c r="S410" s="523"/>
      <c r="T410" s="523"/>
      <c r="U410" s="523"/>
      <c r="V410" s="523"/>
      <c r="W410" s="523"/>
      <c r="X410" s="523"/>
      <c r="Y410" s="523"/>
      <c r="Z410" s="523"/>
      <c r="AA410" s="523"/>
      <c r="AB410" s="523"/>
      <c r="AC410" s="523"/>
      <c r="AD410" s="523"/>
      <c r="AE410" s="523"/>
      <c r="AF410" s="523"/>
    </row>
    <row r="411" spans="1:32" ht="14.25" customHeight="1">
      <c r="A411" s="523"/>
      <c r="B411" s="523"/>
      <c r="C411" s="523"/>
      <c r="D411" s="523"/>
      <c r="E411" s="523"/>
      <c r="F411" s="523"/>
      <c r="G411" s="523"/>
      <c r="H411" s="523"/>
      <c r="I411" s="523"/>
      <c r="J411" s="523"/>
      <c r="K411" s="523"/>
      <c r="L411" s="523"/>
      <c r="M411" s="523"/>
      <c r="N411" s="523"/>
      <c r="O411" s="523"/>
      <c r="P411" s="523"/>
      <c r="Q411" s="523"/>
      <c r="R411" s="523"/>
      <c r="S411" s="523"/>
      <c r="T411" s="523"/>
      <c r="U411" s="523"/>
      <c r="V411" s="523"/>
      <c r="W411" s="523"/>
      <c r="X411" s="523"/>
      <c r="Y411" s="523"/>
      <c r="Z411" s="523"/>
      <c r="AA411" s="523"/>
      <c r="AB411" s="523"/>
      <c r="AC411" s="523"/>
      <c r="AD411" s="523"/>
      <c r="AE411" s="523"/>
      <c r="AF411" s="523"/>
    </row>
    <row r="412" spans="1:32" ht="14.25" customHeight="1">
      <c r="A412" s="523"/>
      <c r="B412" s="523"/>
      <c r="C412" s="523"/>
      <c r="D412" s="523"/>
      <c r="E412" s="523"/>
      <c r="F412" s="523"/>
      <c r="G412" s="523"/>
      <c r="H412" s="523"/>
      <c r="I412" s="523"/>
      <c r="J412" s="523"/>
      <c r="K412" s="523"/>
      <c r="L412" s="523"/>
      <c r="M412" s="523"/>
      <c r="N412" s="523"/>
      <c r="O412" s="523"/>
      <c r="P412" s="523"/>
      <c r="Q412" s="523"/>
      <c r="R412" s="523"/>
      <c r="S412" s="523"/>
      <c r="T412" s="523"/>
      <c r="U412" s="523"/>
      <c r="V412" s="523"/>
      <c r="W412" s="523"/>
      <c r="X412" s="523"/>
      <c r="Y412" s="523"/>
      <c r="Z412" s="523"/>
      <c r="AA412" s="523"/>
      <c r="AB412" s="523"/>
      <c r="AC412" s="523"/>
      <c r="AD412" s="523"/>
      <c r="AE412" s="523"/>
      <c r="AF412" s="523"/>
    </row>
    <row r="413" spans="1:32" ht="14.25" customHeight="1">
      <c r="A413" s="523"/>
      <c r="B413" s="523"/>
      <c r="C413" s="523"/>
      <c r="D413" s="523"/>
      <c r="E413" s="523"/>
      <c r="F413" s="523"/>
      <c r="G413" s="523"/>
      <c r="H413" s="523"/>
      <c r="I413" s="523"/>
      <c r="J413" s="523"/>
      <c r="K413" s="523"/>
      <c r="L413" s="523"/>
      <c r="M413" s="523"/>
      <c r="N413" s="523"/>
      <c r="O413" s="523"/>
      <c r="P413" s="523"/>
      <c r="Q413" s="523"/>
      <c r="R413" s="523"/>
      <c r="S413" s="523"/>
      <c r="T413" s="523"/>
      <c r="U413" s="523"/>
      <c r="V413" s="523"/>
      <c r="W413" s="523"/>
      <c r="X413" s="523"/>
      <c r="Y413" s="523"/>
      <c r="Z413" s="523"/>
      <c r="AA413" s="523"/>
      <c r="AB413" s="523"/>
      <c r="AC413" s="523"/>
      <c r="AD413" s="523"/>
      <c r="AE413" s="523"/>
      <c r="AF413" s="523"/>
    </row>
    <row r="414" spans="1:32" ht="14.25" customHeight="1">
      <c r="A414" s="523"/>
      <c r="B414" s="523"/>
      <c r="C414" s="523"/>
      <c r="D414" s="523"/>
      <c r="E414" s="523"/>
      <c r="F414" s="523"/>
      <c r="G414" s="523"/>
      <c r="H414" s="523"/>
      <c r="I414" s="523"/>
      <c r="J414" s="523"/>
      <c r="K414" s="523"/>
      <c r="L414" s="523"/>
      <c r="M414" s="523"/>
      <c r="N414" s="523"/>
      <c r="O414" s="523"/>
      <c r="P414" s="523"/>
      <c r="Q414" s="523"/>
      <c r="R414" s="523"/>
      <c r="S414" s="523"/>
      <c r="T414" s="523"/>
      <c r="U414" s="523"/>
      <c r="V414" s="523"/>
      <c r="W414" s="523"/>
      <c r="X414" s="523"/>
      <c r="Y414" s="523"/>
      <c r="Z414" s="523"/>
      <c r="AA414" s="523"/>
      <c r="AB414" s="523"/>
      <c r="AC414" s="523"/>
      <c r="AD414" s="523"/>
      <c r="AE414" s="523"/>
      <c r="AF414" s="523"/>
    </row>
    <row r="415" spans="1:32" ht="14.25" customHeight="1">
      <c r="A415" s="523"/>
      <c r="B415" s="523"/>
      <c r="C415" s="523"/>
      <c r="D415" s="523"/>
      <c r="E415" s="523"/>
      <c r="F415" s="523"/>
      <c r="G415" s="523"/>
      <c r="H415" s="523"/>
      <c r="I415" s="523"/>
      <c r="J415" s="523"/>
      <c r="K415" s="523"/>
      <c r="L415" s="523"/>
      <c r="M415" s="523"/>
      <c r="N415" s="523"/>
      <c r="O415" s="523"/>
      <c r="P415" s="523"/>
      <c r="Q415" s="523"/>
      <c r="R415" s="523"/>
      <c r="S415" s="523"/>
      <c r="T415" s="523"/>
      <c r="U415" s="523"/>
      <c r="V415" s="523"/>
      <c r="W415" s="523"/>
      <c r="X415" s="523"/>
      <c r="Y415" s="523"/>
      <c r="Z415" s="523"/>
      <c r="AA415" s="523"/>
      <c r="AB415" s="523"/>
      <c r="AC415" s="523"/>
      <c r="AD415" s="523"/>
      <c r="AE415" s="523"/>
      <c r="AF415" s="523"/>
    </row>
    <row r="416" spans="1:32" ht="14.25" customHeight="1">
      <c r="A416" s="523"/>
      <c r="B416" s="523"/>
      <c r="C416" s="523"/>
      <c r="D416" s="523"/>
      <c r="E416" s="523"/>
      <c r="F416" s="523"/>
      <c r="G416" s="523"/>
      <c r="H416" s="523"/>
      <c r="I416" s="523"/>
      <c r="J416" s="523"/>
      <c r="K416" s="523"/>
      <c r="L416" s="523"/>
      <c r="M416" s="523"/>
      <c r="N416" s="523"/>
      <c r="O416" s="523"/>
      <c r="P416" s="523"/>
      <c r="Q416" s="523"/>
      <c r="R416" s="523"/>
      <c r="S416" s="523"/>
      <c r="T416" s="523"/>
      <c r="U416" s="523"/>
      <c r="V416" s="523"/>
      <c r="W416" s="523"/>
      <c r="X416" s="523"/>
      <c r="Y416" s="523"/>
      <c r="Z416" s="523"/>
      <c r="AA416" s="523"/>
      <c r="AB416" s="523"/>
      <c r="AC416" s="523"/>
      <c r="AD416" s="523"/>
      <c r="AE416" s="523"/>
      <c r="AF416" s="523"/>
    </row>
    <row r="417" spans="1:32" ht="14.25" customHeight="1">
      <c r="A417" s="523"/>
      <c r="B417" s="523"/>
      <c r="C417" s="523"/>
      <c r="D417" s="523"/>
      <c r="E417" s="523"/>
      <c r="F417" s="523"/>
      <c r="G417" s="523"/>
      <c r="H417" s="523"/>
      <c r="I417" s="523"/>
      <c r="J417" s="523"/>
      <c r="K417" s="523"/>
      <c r="L417" s="523"/>
      <c r="M417" s="523"/>
      <c r="N417" s="523"/>
      <c r="O417" s="523"/>
      <c r="P417" s="523"/>
      <c r="Q417" s="523"/>
      <c r="R417" s="523"/>
      <c r="S417" s="523"/>
      <c r="T417" s="523"/>
      <c r="U417" s="523"/>
      <c r="V417" s="523"/>
      <c r="W417" s="523"/>
      <c r="X417" s="523"/>
      <c r="Y417" s="523"/>
      <c r="Z417" s="523"/>
      <c r="AA417" s="523"/>
      <c r="AB417" s="523"/>
      <c r="AC417" s="523"/>
      <c r="AD417" s="523"/>
      <c r="AE417" s="523"/>
      <c r="AF417" s="523"/>
    </row>
    <row r="418" spans="1:32" ht="14.25" customHeight="1">
      <c r="A418" s="523"/>
      <c r="B418" s="523"/>
      <c r="C418" s="523"/>
      <c r="D418" s="523"/>
      <c r="E418" s="523"/>
      <c r="F418" s="523"/>
      <c r="G418" s="523"/>
      <c r="H418" s="523"/>
      <c r="I418" s="523"/>
      <c r="J418" s="523"/>
      <c r="K418" s="523"/>
      <c r="L418" s="523"/>
      <c r="M418" s="523"/>
      <c r="N418" s="523"/>
      <c r="O418" s="523"/>
      <c r="P418" s="523"/>
      <c r="Q418" s="523"/>
      <c r="R418" s="523"/>
      <c r="S418" s="523"/>
      <c r="T418" s="523"/>
      <c r="U418" s="523"/>
      <c r="V418" s="523"/>
      <c r="W418" s="523"/>
      <c r="X418" s="523"/>
      <c r="Y418" s="523"/>
      <c r="Z418" s="523"/>
      <c r="AA418" s="523"/>
      <c r="AB418" s="523"/>
      <c r="AC418" s="523"/>
      <c r="AD418" s="523"/>
      <c r="AE418" s="523"/>
      <c r="AF418" s="523"/>
    </row>
    <row r="419" spans="1:32" ht="14.25" customHeight="1">
      <c r="A419" s="523"/>
      <c r="B419" s="523"/>
      <c r="C419" s="523"/>
      <c r="D419" s="523"/>
      <c r="E419" s="523"/>
      <c r="F419" s="523"/>
      <c r="G419" s="523"/>
      <c r="H419" s="523"/>
      <c r="I419" s="523"/>
      <c r="J419" s="523"/>
      <c r="K419" s="523"/>
      <c r="L419" s="523"/>
      <c r="M419" s="523"/>
      <c r="N419" s="523"/>
      <c r="O419" s="523"/>
      <c r="P419" s="523"/>
      <c r="Q419" s="523"/>
      <c r="R419" s="523"/>
      <c r="S419" s="523"/>
      <c r="T419" s="523"/>
      <c r="U419" s="523"/>
      <c r="V419" s="523"/>
      <c r="W419" s="523"/>
      <c r="X419" s="523"/>
      <c r="Y419" s="523"/>
      <c r="Z419" s="523"/>
      <c r="AA419" s="523"/>
      <c r="AB419" s="523"/>
      <c r="AC419" s="523"/>
      <c r="AD419" s="523"/>
      <c r="AE419" s="523"/>
      <c r="AF419" s="523"/>
    </row>
    <row r="420" spans="1:32" ht="14.25" customHeight="1">
      <c r="A420" s="523"/>
      <c r="B420" s="523"/>
      <c r="C420" s="523"/>
      <c r="D420" s="523"/>
      <c r="E420" s="523"/>
      <c r="F420" s="523"/>
      <c r="G420" s="523"/>
      <c r="H420" s="523"/>
      <c r="I420" s="523"/>
      <c r="J420" s="523"/>
      <c r="K420" s="523"/>
      <c r="L420" s="523"/>
      <c r="M420" s="523"/>
      <c r="N420" s="523"/>
      <c r="O420" s="523"/>
      <c r="P420" s="523"/>
      <c r="Q420" s="523"/>
      <c r="R420" s="523"/>
      <c r="S420" s="523"/>
      <c r="T420" s="523"/>
      <c r="U420" s="523"/>
      <c r="V420" s="523"/>
      <c r="W420" s="523"/>
      <c r="X420" s="523"/>
      <c r="Y420" s="523"/>
      <c r="Z420" s="523"/>
      <c r="AA420" s="523"/>
      <c r="AB420" s="523"/>
      <c r="AC420" s="523"/>
      <c r="AD420" s="523"/>
      <c r="AE420" s="523"/>
      <c r="AF420" s="523"/>
    </row>
    <row r="421" spans="1:32" ht="14.25" customHeight="1">
      <c r="A421" s="523"/>
      <c r="B421" s="523"/>
      <c r="C421" s="523"/>
      <c r="D421" s="523"/>
      <c r="E421" s="523"/>
      <c r="F421" s="523"/>
      <c r="G421" s="523"/>
      <c r="H421" s="523"/>
      <c r="I421" s="523"/>
      <c r="J421" s="523"/>
      <c r="K421" s="523"/>
      <c r="L421" s="523"/>
      <c r="M421" s="523"/>
      <c r="N421" s="523"/>
      <c r="O421" s="523"/>
      <c r="P421" s="523"/>
      <c r="Q421" s="523"/>
      <c r="R421" s="523"/>
      <c r="S421" s="523"/>
      <c r="T421" s="523"/>
      <c r="U421" s="523"/>
      <c r="V421" s="523"/>
      <c r="W421" s="523"/>
      <c r="X421" s="523"/>
      <c r="Y421" s="523"/>
      <c r="Z421" s="523"/>
      <c r="AA421" s="523"/>
      <c r="AB421" s="523"/>
      <c r="AC421" s="523"/>
      <c r="AD421" s="523"/>
      <c r="AE421" s="523"/>
      <c r="AF421" s="523"/>
    </row>
    <row r="422" spans="1:32" ht="14.25" customHeight="1">
      <c r="A422" s="523"/>
      <c r="B422" s="523"/>
      <c r="C422" s="523"/>
      <c r="D422" s="523"/>
      <c r="E422" s="523"/>
      <c r="F422" s="523"/>
      <c r="G422" s="523"/>
      <c r="H422" s="523"/>
      <c r="I422" s="523"/>
      <c r="J422" s="523"/>
      <c r="K422" s="523"/>
      <c r="L422" s="523"/>
      <c r="M422" s="523"/>
      <c r="N422" s="523"/>
      <c r="O422" s="523"/>
      <c r="P422" s="523"/>
      <c r="Q422" s="523"/>
      <c r="R422" s="523"/>
      <c r="S422" s="523"/>
      <c r="T422" s="523"/>
      <c r="U422" s="523"/>
      <c r="V422" s="523"/>
      <c r="W422" s="523"/>
      <c r="X422" s="523"/>
      <c r="Y422" s="523"/>
      <c r="Z422" s="523"/>
      <c r="AA422" s="523"/>
      <c r="AB422" s="523"/>
      <c r="AC422" s="523"/>
      <c r="AD422" s="523"/>
      <c r="AE422" s="523"/>
      <c r="AF422" s="523"/>
    </row>
    <row r="423" spans="1:32" ht="14.25" customHeight="1">
      <c r="A423" s="523"/>
      <c r="B423" s="523"/>
      <c r="C423" s="523"/>
      <c r="D423" s="523"/>
      <c r="E423" s="523"/>
      <c r="F423" s="523"/>
      <c r="G423" s="523"/>
      <c r="H423" s="523"/>
      <c r="I423" s="523"/>
      <c r="J423" s="523"/>
      <c r="K423" s="523"/>
      <c r="L423" s="523"/>
      <c r="M423" s="523"/>
      <c r="N423" s="523"/>
      <c r="O423" s="523"/>
      <c r="P423" s="523"/>
      <c r="Q423" s="523"/>
      <c r="R423" s="523"/>
      <c r="S423" s="523"/>
      <c r="T423" s="523"/>
      <c r="U423" s="523"/>
      <c r="V423" s="523"/>
      <c r="W423" s="523"/>
      <c r="X423" s="523"/>
      <c r="Y423" s="523"/>
      <c r="Z423" s="523"/>
      <c r="AA423" s="523"/>
      <c r="AB423" s="523"/>
      <c r="AC423" s="523"/>
      <c r="AD423" s="523"/>
      <c r="AE423" s="523"/>
      <c r="AF423" s="523"/>
    </row>
    <row r="424" spans="1:32" ht="14.25" customHeight="1">
      <c r="A424" s="523"/>
      <c r="B424" s="523"/>
      <c r="C424" s="523"/>
      <c r="D424" s="523"/>
      <c r="E424" s="523"/>
      <c r="F424" s="523"/>
      <c r="G424" s="523"/>
      <c r="H424" s="523"/>
      <c r="I424" s="523"/>
      <c r="J424" s="523"/>
      <c r="K424" s="523"/>
      <c r="L424" s="523"/>
      <c r="M424" s="523"/>
      <c r="N424" s="523"/>
      <c r="O424" s="523"/>
      <c r="P424" s="523"/>
      <c r="Q424" s="523"/>
      <c r="R424" s="523"/>
      <c r="S424" s="523"/>
      <c r="T424" s="523"/>
      <c r="U424" s="523"/>
      <c r="V424" s="523"/>
      <c r="W424" s="523"/>
      <c r="X424" s="523"/>
      <c r="Y424" s="523"/>
      <c r="Z424" s="523"/>
      <c r="AA424" s="523"/>
      <c r="AB424" s="523"/>
      <c r="AC424" s="523"/>
      <c r="AD424" s="523"/>
      <c r="AE424" s="523"/>
      <c r="AF424" s="523"/>
    </row>
    <row r="425" spans="1:32" ht="14.25" customHeight="1">
      <c r="A425" s="523"/>
      <c r="B425" s="523"/>
      <c r="C425" s="523"/>
      <c r="D425" s="523"/>
      <c r="E425" s="523"/>
      <c r="F425" s="523"/>
      <c r="G425" s="523"/>
      <c r="H425" s="523"/>
      <c r="I425" s="523"/>
      <c r="J425" s="523"/>
      <c r="K425" s="523"/>
      <c r="L425" s="523"/>
      <c r="M425" s="523"/>
      <c r="N425" s="523"/>
      <c r="O425" s="523"/>
      <c r="P425" s="523"/>
      <c r="Q425" s="523"/>
      <c r="R425" s="523"/>
      <c r="S425" s="523"/>
      <c r="T425" s="523"/>
      <c r="U425" s="523"/>
      <c r="V425" s="523"/>
      <c r="W425" s="523"/>
      <c r="X425" s="523"/>
      <c r="Y425" s="523"/>
      <c r="Z425" s="523"/>
      <c r="AA425" s="523"/>
      <c r="AB425" s="523"/>
      <c r="AC425" s="523"/>
      <c r="AD425" s="523"/>
      <c r="AE425" s="523"/>
      <c r="AF425" s="523"/>
    </row>
    <row r="426" spans="1:32" ht="14.25" customHeight="1">
      <c r="A426" s="523"/>
      <c r="B426" s="523"/>
      <c r="C426" s="523"/>
      <c r="D426" s="523"/>
      <c r="E426" s="523"/>
      <c r="F426" s="523"/>
      <c r="G426" s="523"/>
      <c r="H426" s="523"/>
      <c r="I426" s="523"/>
      <c r="J426" s="523"/>
      <c r="K426" s="523"/>
      <c r="L426" s="523"/>
      <c r="M426" s="523"/>
      <c r="N426" s="523"/>
      <c r="O426" s="523"/>
      <c r="P426" s="523"/>
      <c r="Q426" s="523"/>
      <c r="R426" s="523"/>
      <c r="S426" s="523"/>
      <c r="T426" s="523"/>
      <c r="U426" s="523"/>
      <c r="V426" s="523"/>
      <c r="W426" s="523"/>
      <c r="X426" s="523"/>
      <c r="Y426" s="523"/>
      <c r="Z426" s="523"/>
      <c r="AA426" s="523"/>
      <c r="AB426" s="523"/>
      <c r="AC426" s="523"/>
      <c r="AD426" s="523"/>
      <c r="AE426" s="523"/>
      <c r="AF426" s="523"/>
    </row>
    <row r="427" spans="1:32" ht="14.25" customHeight="1">
      <c r="A427" s="523"/>
      <c r="B427" s="523"/>
      <c r="C427" s="523"/>
      <c r="D427" s="523"/>
      <c r="E427" s="523"/>
      <c r="F427" s="523"/>
      <c r="G427" s="523"/>
      <c r="H427" s="523"/>
      <c r="I427" s="523"/>
      <c r="J427" s="523"/>
      <c r="K427" s="523"/>
      <c r="L427" s="523"/>
      <c r="M427" s="523"/>
      <c r="N427" s="523"/>
      <c r="O427" s="523"/>
      <c r="P427" s="523"/>
      <c r="Q427" s="523"/>
      <c r="R427" s="523"/>
      <c r="S427" s="523"/>
      <c r="T427" s="523"/>
      <c r="U427" s="523"/>
      <c r="V427" s="523"/>
      <c r="W427" s="523"/>
      <c r="X427" s="523"/>
      <c r="Y427" s="523"/>
      <c r="Z427" s="523"/>
      <c r="AA427" s="523"/>
      <c r="AB427" s="523"/>
      <c r="AC427" s="523"/>
      <c r="AD427" s="523"/>
      <c r="AE427" s="523"/>
      <c r="AF427" s="523"/>
    </row>
    <row r="428" spans="1:32" ht="14.25" customHeight="1">
      <c r="A428" s="523"/>
      <c r="B428" s="523"/>
      <c r="C428" s="523"/>
      <c r="D428" s="523"/>
      <c r="E428" s="523"/>
      <c r="F428" s="523"/>
      <c r="G428" s="523"/>
      <c r="H428" s="523"/>
      <c r="I428" s="523"/>
      <c r="J428" s="523"/>
      <c r="K428" s="523"/>
      <c r="L428" s="523"/>
      <c r="M428" s="523"/>
      <c r="N428" s="523"/>
      <c r="O428" s="523"/>
      <c r="P428" s="523"/>
      <c r="Q428" s="523"/>
      <c r="R428" s="523"/>
      <c r="S428" s="523"/>
      <c r="T428" s="523"/>
      <c r="U428" s="523"/>
      <c r="V428" s="523"/>
      <c r="W428" s="523"/>
      <c r="X428" s="523"/>
      <c r="Y428" s="523"/>
      <c r="Z428" s="523"/>
      <c r="AA428" s="523"/>
      <c r="AB428" s="523"/>
      <c r="AC428" s="523"/>
      <c r="AD428" s="523"/>
      <c r="AE428" s="523"/>
      <c r="AF428" s="523"/>
    </row>
    <row r="429" spans="1:32" ht="14.25" customHeight="1">
      <c r="A429" s="523"/>
      <c r="B429" s="523"/>
      <c r="C429" s="523"/>
      <c r="D429" s="523"/>
      <c r="E429" s="523"/>
      <c r="F429" s="523"/>
      <c r="G429" s="523"/>
      <c r="H429" s="523"/>
      <c r="I429" s="523"/>
      <c r="J429" s="523"/>
      <c r="K429" s="523"/>
      <c r="L429" s="523"/>
      <c r="M429" s="523"/>
      <c r="N429" s="523"/>
      <c r="O429" s="523"/>
      <c r="P429" s="523"/>
      <c r="Q429" s="523"/>
      <c r="R429" s="523"/>
      <c r="S429" s="523"/>
      <c r="T429" s="523"/>
      <c r="U429" s="523"/>
      <c r="V429" s="523"/>
      <c r="W429" s="523"/>
      <c r="X429" s="523"/>
      <c r="Y429" s="523"/>
      <c r="Z429" s="523"/>
      <c r="AA429" s="523"/>
      <c r="AB429" s="523"/>
      <c r="AC429" s="523"/>
      <c r="AD429" s="523"/>
      <c r="AE429" s="523"/>
      <c r="AF429" s="523"/>
    </row>
    <row r="430" spans="1:32" ht="14.25" customHeight="1">
      <c r="A430" s="523"/>
      <c r="B430" s="523"/>
      <c r="C430" s="523"/>
      <c r="D430" s="523"/>
      <c r="E430" s="523"/>
      <c r="F430" s="523"/>
      <c r="G430" s="523"/>
      <c r="H430" s="523"/>
      <c r="I430" s="523"/>
      <c r="J430" s="523"/>
      <c r="K430" s="523"/>
      <c r="L430" s="523"/>
      <c r="M430" s="523"/>
      <c r="N430" s="523"/>
      <c r="O430" s="523"/>
      <c r="P430" s="523"/>
      <c r="Q430" s="523"/>
      <c r="R430" s="523"/>
      <c r="S430" s="523"/>
      <c r="T430" s="523"/>
      <c r="U430" s="523"/>
      <c r="V430" s="523"/>
      <c r="W430" s="523"/>
      <c r="X430" s="523"/>
      <c r="Y430" s="523"/>
      <c r="Z430" s="523"/>
      <c r="AA430" s="523"/>
      <c r="AB430" s="523"/>
      <c r="AC430" s="523"/>
      <c r="AD430" s="523"/>
      <c r="AE430" s="523"/>
      <c r="AF430" s="523"/>
    </row>
    <row r="431" spans="1:32" ht="14.25" customHeight="1">
      <c r="A431" s="523"/>
      <c r="B431" s="523"/>
      <c r="C431" s="523"/>
      <c r="D431" s="523"/>
      <c r="E431" s="523"/>
      <c r="F431" s="523"/>
      <c r="G431" s="523"/>
      <c r="H431" s="523"/>
      <c r="I431" s="523"/>
      <c r="J431" s="523"/>
      <c r="K431" s="523"/>
      <c r="L431" s="523"/>
      <c r="M431" s="523"/>
      <c r="N431" s="523"/>
      <c r="O431" s="523"/>
      <c r="P431" s="523"/>
      <c r="Q431" s="523"/>
      <c r="R431" s="523"/>
      <c r="S431" s="523"/>
      <c r="T431" s="523"/>
      <c r="U431" s="523"/>
      <c r="V431" s="523"/>
      <c r="W431" s="523"/>
      <c r="X431" s="523"/>
      <c r="Y431" s="523"/>
      <c r="Z431" s="523"/>
      <c r="AA431" s="523"/>
      <c r="AB431" s="523"/>
      <c r="AC431" s="523"/>
      <c r="AD431" s="523"/>
      <c r="AE431" s="523"/>
      <c r="AF431" s="523"/>
    </row>
    <row r="432" spans="1:32" ht="14.25" customHeight="1">
      <c r="A432" s="523"/>
      <c r="B432" s="523"/>
      <c r="C432" s="523"/>
      <c r="D432" s="523"/>
      <c r="E432" s="523"/>
      <c r="F432" s="523"/>
      <c r="G432" s="523"/>
      <c r="H432" s="523"/>
      <c r="I432" s="523"/>
      <c r="J432" s="523"/>
      <c r="K432" s="523"/>
      <c r="L432" s="523"/>
      <c r="M432" s="523"/>
      <c r="N432" s="523"/>
      <c r="O432" s="523"/>
      <c r="P432" s="523"/>
      <c r="Q432" s="523"/>
      <c r="R432" s="523"/>
      <c r="S432" s="523"/>
      <c r="T432" s="523"/>
      <c r="U432" s="523"/>
      <c r="V432" s="523"/>
      <c r="W432" s="523"/>
      <c r="X432" s="523"/>
      <c r="Y432" s="523"/>
      <c r="Z432" s="523"/>
      <c r="AA432" s="523"/>
      <c r="AB432" s="523"/>
      <c r="AC432" s="523"/>
      <c r="AD432" s="523"/>
      <c r="AE432" s="523"/>
      <c r="AF432" s="523"/>
    </row>
    <row r="433" spans="1:32" ht="14.25" customHeight="1">
      <c r="A433" s="523"/>
      <c r="B433" s="523"/>
      <c r="C433" s="523"/>
      <c r="D433" s="523"/>
      <c r="E433" s="523"/>
      <c r="F433" s="523"/>
      <c r="G433" s="523"/>
      <c r="H433" s="523"/>
      <c r="I433" s="523"/>
      <c r="J433" s="523"/>
      <c r="K433" s="523"/>
      <c r="L433" s="523"/>
      <c r="M433" s="523"/>
      <c r="N433" s="523"/>
      <c r="O433" s="523"/>
      <c r="P433" s="523"/>
      <c r="Q433" s="523"/>
      <c r="R433" s="523"/>
      <c r="S433" s="523"/>
      <c r="T433" s="523"/>
      <c r="U433" s="523"/>
      <c r="V433" s="523"/>
      <c r="W433" s="523"/>
      <c r="X433" s="523"/>
      <c r="Y433" s="523"/>
      <c r="Z433" s="523"/>
      <c r="AA433" s="523"/>
      <c r="AB433" s="523"/>
      <c r="AC433" s="523"/>
      <c r="AD433" s="523"/>
      <c r="AE433" s="523"/>
      <c r="AF433" s="523"/>
    </row>
    <row r="434" spans="1:32" ht="14.25" customHeight="1">
      <c r="A434" s="523"/>
      <c r="B434" s="523"/>
      <c r="C434" s="523"/>
      <c r="D434" s="523"/>
      <c r="E434" s="523"/>
      <c r="F434" s="523"/>
      <c r="G434" s="523"/>
      <c r="H434" s="523"/>
      <c r="I434" s="523"/>
      <c r="J434" s="523"/>
      <c r="K434" s="523"/>
      <c r="L434" s="523"/>
      <c r="M434" s="523"/>
      <c r="N434" s="523"/>
      <c r="O434" s="523"/>
      <c r="P434" s="523"/>
      <c r="Q434" s="523"/>
      <c r="R434" s="523"/>
      <c r="S434" s="523"/>
      <c r="T434" s="523"/>
      <c r="U434" s="523"/>
      <c r="V434" s="523"/>
      <c r="W434" s="523"/>
      <c r="X434" s="523"/>
      <c r="Y434" s="523"/>
      <c r="Z434" s="523"/>
      <c r="AA434" s="523"/>
      <c r="AB434" s="523"/>
      <c r="AC434" s="523"/>
      <c r="AD434" s="523"/>
      <c r="AE434" s="523"/>
      <c r="AF434" s="523"/>
    </row>
    <row r="435" spans="1:32" ht="14.25" customHeight="1">
      <c r="A435" s="523"/>
      <c r="B435" s="523"/>
      <c r="C435" s="523"/>
      <c r="D435" s="523"/>
      <c r="E435" s="523"/>
      <c r="F435" s="523"/>
      <c r="G435" s="523"/>
      <c r="H435" s="523"/>
      <c r="I435" s="523"/>
      <c r="J435" s="523"/>
      <c r="K435" s="523"/>
      <c r="L435" s="523"/>
      <c r="M435" s="523"/>
      <c r="N435" s="523"/>
      <c r="O435" s="523"/>
      <c r="P435" s="523"/>
      <c r="Q435" s="523"/>
      <c r="R435" s="523"/>
      <c r="S435" s="523"/>
      <c r="T435" s="523"/>
      <c r="U435" s="523"/>
      <c r="V435" s="523"/>
      <c r="W435" s="523"/>
      <c r="X435" s="523"/>
      <c r="Y435" s="523"/>
      <c r="Z435" s="523"/>
      <c r="AA435" s="523"/>
      <c r="AB435" s="523"/>
      <c r="AC435" s="523"/>
      <c r="AD435" s="523"/>
      <c r="AE435" s="523"/>
      <c r="AF435" s="523"/>
    </row>
    <row r="436" spans="1:32" ht="14.25" customHeight="1">
      <c r="A436" s="523"/>
      <c r="B436" s="523"/>
      <c r="C436" s="523"/>
      <c r="D436" s="523"/>
      <c r="E436" s="523"/>
      <c r="F436" s="523"/>
      <c r="G436" s="523"/>
      <c r="H436" s="523"/>
      <c r="I436" s="523"/>
      <c r="J436" s="523"/>
      <c r="K436" s="523"/>
      <c r="L436" s="523"/>
      <c r="M436" s="523"/>
      <c r="N436" s="523"/>
      <c r="O436" s="523"/>
      <c r="P436" s="523"/>
      <c r="Q436" s="523"/>
      <c r="R436" s="523"/>
      <c r="S436" s="523"/>
      <c r="T436" s="523"/>
      <c r="U436" s="523"/>
      <c r="V436" s="523"/>
      <c r="W436" s="523"/>
      <c r="X436" s="523"/>
      <c r="Y436" s="523"/>
      <c r="Z436" s="523"/>
      <c r="AA436" s="523"/>
      <c r="AB436" s="523"/>
      <c r="AC436" s="523"/>
      <c r="AD436" s="523"/>
      <c r="AE436" s="523"/>
      <c r="AF436" s="523"/>
    </row>
    <row r="437" spans="1:32" ht="14.25" customHeight="1">
      <c r="A437" s="523"/>
      <c r="B437" s="523"/>
      <c r="C437" s="523"/>
      <c r="D437" s="523"/>
      <c r="E437" s="523"/>
      <c r="F437" s="523"/>
      <c r="G437" s="523"/>
      <c r="H437" s="523"/>
      <c r="I437" s="523"/>
      <c r="J437" s="523"/>
      <c r="K437" s="523"/>
      <c r="L437" s="523"/>
      <c r="M437" s="523"/>
      <c r="N437" s="523"/>
      <c r="O437" s="523"/>
      <c r="P437" s="523"/>
      <c r="Q437" s="523"/>
      <c r="R437" s="523"/>
      <c r="S437" s="523"/>
      <c r="T437" s="523"/>
      <c r="U437" s="523"/>
      <c r="V437" s="523"/>
      <c r="W437" s="523"/>
      <c r="X437" s="523"/>
      <c r="Y437" s="523"/>
      <c r="Z437" s="523"/>
      <c r="AA437" s="523"/>
      <c r="AB437" s="523"/>
      <c r="AC437" s="523"/>
      <c r="AD437" s="523"/>
      <c r="AE437" s="523"/>
      <c r="AF437" s="523"/>
    </row>
    <row r="438" spans="1:32" ht="14.25" customHeight="1">
      <c r="A438" s="523"/>
      <c r="B438" s="523"/>
      <c r="C438" s="523"/>
      <c r="D438" s="523"/>
      <c r="E438" s="523"/>
      <c r="F438" s="523"/>
      <c r="G438" s="523"/>
      <c r="H438" s="523"/>
      <c r="I438" s="523"/>
      <c r="J438" s="523"/>
      <c r="K438" s="523"/>
      <c r="L438" s="523"/>
      <c r="M438" s="523"/>
      <c r="N438" s="523"/>
      <c r="O438" s="523"/>
      <c r="P438" s="523"/>
      <c r="Q438" s="523"/>
      <c r="R438" s="523"/>
      <c r="S438" s="523"/>
      <c r="T438" s="523"/>
      <c r="U438" s="523"/>
      <c r="V438" s="523"/>
      <c r="W438" s="523"/>
      <c r="X438" s="523"/>
      <c r="Y438" s="523"/>
      <c r="Z438" s="523"/>
      <c r="AA438" s="523"/>
      <c r="AB438" s="523"/>
      <c r="AC438" s="523"/>
      <c r="AD438" s="523"/>
      <c r="AE438" s="523"/>
      <c r="AF438" s="523"/>
    </row>
    <row r="439" spans="1:32" ht="14.25" customHeight="1">
      <c r="A439" s="523"/>
      <c r="B439" s="523"/>
      <c r="C439" s="523"/>
      <c r="D439" s="523"/>
      <c r="E439" s="523"/>
      <c r="F439" s="523"/>
      <c r="G439" s="523"/>
      <c r="H439" s="523"/>
      <c r="I439" s="523"/>
      <c r="J439" s="523"/>
      <c r="K439" s="523"/>
      <c r="L439" s="523"/>
      <c r="M439" s="523"/>
      <c r="N439" s="523"/>
      <c r="O439" s="523"/>
      <c r="P439" s="523"/>
      <c r="Q439" s="523"/>
      <c r="R439" s="523"/>
      <c r="S439" s="523"/>
      <c r="T439" s="523"/>
      <c r="U439" s="523"/>
      <c r="V439" s="523"/>
      <c r="W439" s="523"/>
      <c r="X439" s="523"/>
      <c r="Y439" s="523"/>
      <c r="Z439" s="523"/>
      <c r="AA439" s="523"/>
      <c r="AB439" s="523"/>
      <c r="AC439" s="523"/>
      <c r="AD439" s="523"/>
      <c r="AE439" s="523"/>
      <c r="AF439" s="523"/>
    </row>
    <row r="440" spans="1:32" ht="14.25" customHeight="1">
      <c r="A440" s="523"/>
      <c r="B440" s="523"/>
      <c r="C440" s="523"/>
      <c r="D440" s="523"/>
      <c r="E440" s="523"/>
      <c r="F440" s="523"/>
      <c r="G440" s="523"/>
      <c r="H440" s="523"/>
      <c r="I440" s="523"/>
      <c r="J440" s="523"/>
      <c r="K440" s="523"/>
      <c r="L440" s="523"/>
      <c r="M440" s="523"/>
      <c r="N440" s="523"/>
      <c r="O440" s="523"/>
      <c r="P440" s="523"/>
      <c r="Q440" s="523"/>
      <c r="R440" s="523"/>
      <c r="S440" s="523"/>
      <c r="T440" s="523"/>
      <c r="U440" s="523"/>
      <c r="V440" s="523"/>
      <c r="W440" s="523"/>
      <c r="X440" s="523"/>
      <c r="Y440" s="523"/>
      <c r="Z440" s="523"/>
      <c r="AA440" s="523"/>
      <c r="AB440" s="523"/>
      <c r="AC440" s="523"/>
      <c r="AD440" s="523"/>
      <c r="AE440" s="523"/>
      <c r="AF440" s="523"/>
    </row>
    <row r="441" spans="1:32" ht="14.25" customHeight="1">
      <c r="A441" s="523"/>
      <c r="B441" s="523"/>
      <c r="C441" s="523"/>
      <c r="D441" s="523"/>
      <c r="E441" s="523"/>
      <c r="F441" s="523"/>
      <c r="G441" s="523"/>
      <c r="H441" s="523"/>
      <c r="I441" s="523"/>
      <c r="J441" s="523"/>
      <c r="K441" s="523"/>
      <c r="L441" s="523"/>
      <c r="M441" s="523"/>
      <c r="N441" s="523"/>
      <c r="O441" s="523"/>
      <c r="P441" s="523"/>
      <c r="Q441" s="523"/>
      <c r="R441" s="523"/>
      <c r="S441" s="523"/>
      <c r="T441" s="523"/>
      <c r="U441" s="523"/>
      <c r="V441" s="523"/>
      <c r="W441" s="523"/>
      <c r="X441" s="523"/>
      <c r="Y441" s="523"/>
      <c r="Z441" s="523"/>
      <c r="AA441" s="523"/>
      <c r="AB441" s="523"/>
      <c r="AC441" s="523"/>
      <c r="AD441" s="523"/>
      <c r="AE441" s="523"/>
      <c r="AF441" s="523"/>
    </row>
    <row r="442" spans="1:32" ht="14.25" customHeight="1">
      <c r="A442" s="523"/>
      <c r="B442" s="523"/>
      <c r="C442" s="523"/>
      <c r="D442" s="523"/>
      <c r="E442" s="523"/>
      <c r="F442" s="523"/>
      <c r="G442" s="523"/>
      <c r="H442" s="523"/>
      <c r="I442" s="523"/>
      <c r="J442" s="523"/>
      <c r="K442" s="523"/>
      <c r="L442" s="523"/>
      <c r="M442" s="523"/>
      <c r="N442" s="523"/>
      <c r="O442" s="523"/>
      <c r="P442" s="523"/>
      <c r="Q442" s="523"/>
      <c r="R442" s="523"/>
      <c r="S442" s="523"/>
      <c r="T442" s="523"/>
      <c r="U442" s="523"/>
      <c r="V442" s="523"/>
      <c r="W442" s="523"/>
      <c r="X442" s="523"/>
      <c r="Y442" s="523"/>
      <c r="Z442" s="523"/>
      <c r="AA442" s="523"/>
      <c r="AB442" s="523"/>
      <c r="AC442" s="523"/>
      <c r="AD442" s="523"/>
      <c r="AE442" s="523"/>
      <c r="AF442" s="523"/>
    </row>
    <row r="443" spans="1:32" ht="14.25" customHeight="1">
      <c r="A443" s="523"/>
      <c r="B443" s="523"/>
      <c r="C443" s="523"/>
      <c r="D443" s="523"/>
      <c r="E443" s="523"/>
      <c r="F443" s="523"/>
      <c r="G443" s="523"/>
      <c r="H443" s="523"/>
      <c r="I443" s="523"/>
      <c r="J443" s="523"/>
      <c r="K443" s="523"/>
      <c r="L443" s="523"/>
      <c r="M443" s="523"/>
      <c r="N443" s="523"/>
      <c r="O443" s="523"/>
      <c r="P443" s="523"/>
      <c r="Q443" s="523"/>
      <c r="R443" s="523"/>
      <c r="S443" s="523"/>
      <c r="T443" s="523"/>
      <c r="U443" s="523"/>
      <c r="V443" s="523"/>
      <c r="W443" s="523"/>
      <c r="X443" s="523"/>
      <c r="Y443" s="523"/>
      <c r="Z443" s="523"/>
      <c r="AA443" s="523"/>
      <c r="AB443" s="523"/>
      <c r="AC443" s="523"/>
      <c r="AD443" s="523"/>
      <c r="AE443" s="523"/>
      <c r="AF443" s="523"/>
    </row>
    <row r="444" spans="1:32" ht="14.25" customHeight="1">
      <c r="A444" s="523"/>
      <c r="B444" s="523"/>
      <c r="C444" s="523"/>
      <c r="D444" s="523"/>
      <c r="E444" s="523"/>
      <c r="F444" s="523"/>
      <c r="G444" s="523"/>
      <c r="H444" s="523"/>
      <c r="I444" s="523"/>
      <c r="J444" s="523"/>
      <c r="K444" s="523"/>
      <c r="L444" s="523"/>
      <c r="M444" s="523"/>
      <c r="N444" s="523"/>
      <c r="O444" s="523"/>
      <c r="P444" s="523"/>
      <c r="Q444" s="523"/>
      <c r="R444" s="523"/>
      <c r="S444" s="523"/>
      <c r="T444" s="523"/>
      <c r="U444" s="523"/>
      <c r="V444" s="523"/>
      <c r="W444" s="523"/>
      <c r="X444" s="523"/>
      <c r="Y444" s="523"/>
      <c r="Z444" s="523"/>
      <c r="AA444" s="523"/>
      <c r="AB444" s="523"/>
      <c r="AC444" s="523"/>
      <c r="AD444" s="523"/>
      <c r="AE444" s="523"/>
      <c r="AF444" s="523"/>
    </row>
    <row r="445" spans="1:32" ht="14.25" customHeight="1">
      <c r="A445" s="523"/>
      <c r="B445" s="523"/>
      <c r="C445" s="523"/>
      <c r="D445" s="523"/>
      <c r="E445" s="523"/>
      <c r="F445" s="523"/>
      <c r="G445" s="523"/>
      <c r="H445" s="523"/>
      <c r="I445" s="523"/>
      <c r="J445" s="523"/>
      <c r="K445" s="523"/>
      <c r="L445" s="523"/>
      <c r="M445" s="523"/>
      <c r="N445" s="523"/>
      <c r="O445" s="523"/>
      <c r="P445" s="523"/>
      <c r="Q445" s="523"/>
      <c r="R445" s="523"/>
      <c r="S445" s="523"/>
      <c r="T445" s="523"/>
      <c r="U445" s="523"/>
      <c r="V445" s="523"/>
      <c r="W445" s="523"/>
      <c r="X445" s="523"/>
      <c r="Y445" s="523"/>
      <c r="Z445" s="523"/>
      <c r="AA445" s="523"/>
      <c r="AB445" s="523"/>
      <c r="AC445" s="523"/>
      <c r="AD445" s="523"/>
      <c r="AE445" s="523"/>
      <c r="AF445" s="523"/>
    </row>
    <row r="446" spans="1:32" ht="14.25" customHeight="1">
      <c r="A446" s="523"/>
      <c r="B446" s="523"/>
      <c r="C446" s="523"/>
      <c r="D446" s="523"/>
      <c r="E446" s="523"/>
      <c r="F446" s="523"/>
      <c r="G446" s="523"/>
      <c r="H446" s="523"/>
      <c r="I446" s="523"/>
      <c r="J446" s="523"/>
      <c r="K446" s="523"/>
      <c r="L446" s="523"/>
      <c r="M446" s="523"/>
      <c r="N446" s="523"/>
      <c r="O446" s="523"/>
      <c r="P446" s="523"/>
      <c r="Q446" s="523"/>
      <c r="R446" s="523"/>
      <c r="S446" s="523"/>
      <c r="T446" s="523"/>
      <c r="U446" s="523"/>
      <c r="V446" s="523"/>
      <c r="W446" s="523"/>
      <c r="X446" s="523"/>
      <c r="Y446" s="523"/>
      <c r="Z446" s="523"/>
      <c r="AA446" s="523"/>
      <c r="AB446" s="523"/>
      <c r="AC446" s="523"/>
      <c r="AD446" s="523"/>
      <c r="AE446" s="523"/>
      <c r="AF446" s="523"/>
    </row>
    <row r="447" spans="1:32" ht="14.25" customHeight="1">
      <c r="A447" s="523"/>
      <c r="B447" s="523"/>
      <c r="C447" s="523"/>
      <c r="D447" s="523"/>
      <c r="E447" s="523"/>
      <c r="F447" s="523"/>
      <c r="G447" s="523"/>
      <c r="H447" s="523"/>
      <c r="I447" s="523"/>
      <c r="J447" s="523"/>
      <c r="K447" s="523"/>
      <c r="L447" s="523"/>
      <c r="M447" s="523"/>
      <c r="N447" s="523"/>
      <c r="O447" s="523"/>
      <c r="P447" s="523"/>
      <c r="Q447" s="523"/>
      <c r="R447" s="523"/>
      <c r="S447" s="523"/>
      <c r="T447" s="523"/>
      <c r="U447" s="523"/>
      <c r="V447" s="523"/>
      <c r="W447" s="523"/>
      <c r="X447" s="523"/>
      <c r="Y447" s="523"/>
      <c r="Z447" s="523"/>
      <c r="AA447" s="523"/>
      <c r="AB447" s="523"/>
      <c r="AC447" s="523"/>
      <c r="AD447" s="523"/>
      <c r="AE447" s="523"/>
      <c r="AF447" s="523"/>
    </row>
    <row r="448" spans="1:32" ht="14.25" customHeight="1">
      <c r="A448" s="523"/>
      <c r="B448" s="523"/>
      <c r="C448" s="523"/>
      <c r="D448" s="523"/>
      <c r="E448" s="523"/>
      <c r="F448" s="523"/>
      <c r="G448" s="523"/>
      <c r="H448" s="523"/>
      <c r="I448" s="523"/>
      <c r="J448" s="523"/>
      <c r="K448" s="523"/>
      <c r="L448" s="523"/>
      <c r="M448" s="523"/>
      <c r="N448" s="523"/>
      <c r="O448" s="523"/>
      <c r="P448" s="523"/>
      <c r="Q448" s="523"/>
      <c r="R448" s="523"/>
      <c r="S448" s="523"/>
      <c r="T448" s="523"/>
      <c r="U448" s="523"/>
      <c r="V448" s="523"/>
      <c r="W448" s="523"/>
      <c r="X448" s="523"/>
      <c r="Y448" s="523"/>
      <c r="Z448" s="523"/>
      <c r="AA448" s="523"/>
      <c r="AB448" s="523"/>
      <c r="AC448" s="523"/>
      <c r="AD448" s="523"/>
      <c r="AE448" s="523"/>
      <c r="AF448" s="523"/>
    </row>
    <row r="449" spans="1:32" ht="14.25" customHeight="1">
      <c r="A449" s="523"/>
      <c r="B449" s="523"/>
      <c r="C449" s="523"/>
      <c r="D449" s="523"/>
      <c r="E449" s="523"/>
      <c r="F449" s="523"/>
      <c r="G449" s="523"/>
      <c r="H449" s="523"/>
      <c r="I449" s="523"/>
      <c r="J449" s="523"/>
      <c r="K449" s="523"/>
      <c r="L449" s="523"/>
      <c r="M449" s="523"/>
      <c r="N449" s="523"/>
      <c r="O449" s="523"/>
      <c r="P449" s="523"/>
      <c r="Q449" s="523"/>
      <c r="R449" s="523"/>
      <c r="S449" s="523"/>
      <c r="T449" s="523"/>
      <c r="U449" s="523"/>
      <c r="V449" s="523"/>
      <c r="W449" s="523"/>
      <c r="X449" s="523"/>
      <c r="Y449" s="523"/>
      <c r="Z449" s="523"/>
      <c r="AA449" s="523"/>
      <c r="AB449" s="523"/>
      <c r="AC449" s="523"/>
      <c r="AD449" s="523"/>
      <c r="AE449" s="523"/>
      <c r="AF449" s="523"/>
    </row>
    <row r="450" spans="1:32" ht="14.25" customHeight="1">
      <c r="A450" s="523"/>
      <c r="B450" s="523"/>
      <c r="C450" s="523"/>
      <c r="D450" s="523"/>
      <c r="E450" s="523"/>
      <c r="F450" s="523"/>
      <c r="G450" s="523"/>
      <c r="H450" s="523"/>
      <c r="I450" s="523"/>
      <c r="J450" s="523"/>
      <c r="K450" s="523"/>
      <c r="L450" s="523"/>
      <c r="M450" s="523"/>
      <c r="N450" s="523"/>
      <c r="O450" s="523"/>
      <c r="P450" s="523"/>
      <c r="Q450" s="523"/>
      <c r="R450" s="523"/>
      <c r="S450" s="523"/>
      <c r="T450" s="523"/>
      <c r="U450" s="523"/>
      <c r="V450" s="523"/>
      <c r="W450" s="523"/>
      <c r="X450" s="523"/>
      <c r="Y450" s="523"/>
      <c r="Z450" s="523"/>
      <c r="AA450" s="523"/>
      <c r="AB450" s="523"/>
      <c r="AC450" s="523"/>
      <c r="AD450" s="523"/>
      <c r="AE450" s="523"/>
      <c r="AF450" s="523"/>
    </row>
    <row r="451" spans="1:32" ht="14.25" customHeight="1">
      <c r="A451" s="523"/>
      <c r="B451" s="523"/>
      <c r="C451" s="523"/>
      <c r="D451" s="523"/>
      <c r="E451" s="523"/>
      <c r="F451" s="523"/>
      <c r="G451" s="523"/>
      <c r="H451" s="523"/>
      <c r="I451" s="523"/>
      <c r="J451" s="523"/>
      <c r="K451" s="523"/>
      <c r="L451" s="523"/>
      <c r="M451" s="523"/>
      <c r="N451" s="523"/>
      <c r="O451" s="523"/>
      <c r="P451" s="523"/>
      <c r="Q451" s="523"/>
      <c r="R451" s="523"/>
      <c r="S451" s="523"/>
      <c r="T451" s="523"/>
      <c r="U451" s="523"/>
      <c r="V451" s="523"/>
      <c r="W451" s="523"/>
      <c r="X451" s="523"/>
      <c r="Y451" s="523"/>
      <c r="Z451" s="523"/>
      <c r="AA451" s="523"/>
      <c r="AB451" s="523"/>
      <c r="AC451" s="523"/>
      <c r="AD451" s="523"/>
      <c r="AE451" s="523"/>
      <c r="AF451" s="523"/>
    </row>
    <row r="452" spans="1:32" ht="14.25" customHeight="1">
      <c r="A452" s="523"/>
      <c r="B452" s="523"/>
      <c r="C452" s="523"/>
      <c r="D452" s="523"/>
      <c r="E452" s="523"/>
      <c r="F452" s="523"/>
      <c r="G452" s="523"/>
      <c r="H452" s="523"/>
      <c r="I452" s="523"/>
      <c r="J452" s="523"/>
      <c r="K452" s="523"/>
      <c r="L452" s="523"/>
      <c r="M452" s="523"/>
      <c r="N452" s="523"/>
      <c r="O452" s="523"/>
      <c r="P452" s="523"/>
      <c r="Q452" s="523"/>
      <c r="R452" s="523"/>
      <c r="S452" s="523"/>
      <c r="T452" s="523"/>
      <c r="U452" s="523"/>
      <c r="V452" s="523"/>
      <c r="W452" s="523"/>
      <c r="X452" s="523"/>
      <c r="Y452" s="523"/>
      <c r="Z452" s="523"/>
      <c r="AA452" s="523"/>
      <c r="AB452" s="523"/>
      <c r="AC452" s="523"/>
      <c r="AD452" s="523"/>
      <c r="AE452" s="523"/>
      <c r="AF452" s="523"/>
    </row>
    <row r="453" spans="1:32" ht="14.25" customHeight="1">
      <c r="A453" s="523"/>
      <c r="B453" s="523"/>
      <c r="C453" s="523"/>
      <c r="D453" s="523"/>
      <c r="E453" s="523"/>
      <c r="F453" s="523"/>
      <c r="G453" s="523"/>
      <c r="H453" s="523"/>
      <c r="I453" s="523"/>
      <c r="J453" s="523"/>
      <c r="K453" s="523"/>
      <c r="L453" s="523"/>
      <c r="M453" s="523"/>
      <c r="N453" s="523"/>
      <c r="O453" s="523"/>
      <c r="P453" s="523"/>
      <c r="Q453" s="523"/>
      <c r="R453" s="523"/>
      <c r="S453" s="523"/>
      <c r="T453" s="523"/>
      <c r="U453" s="523"/>
      <c r="V453" s="523"/>
      <c r="W453" s="523"/>
      <c r="X453" s="523"/>
      <c r="Y453" s="523"/>
      <c r="Z453" s="523"/>
      <c r="AA453" s="523"/>
      <c r="AB453" s="523"/>
      <c r="AC453" s="523"/>
      <c r="AD453" s="523"/>
      <c r="AE453" s="523"/>
      <c r="AF453" s="523"/>
    </row>
    <row r="454" spans="1:32" ht="14.25" customHeight="1">
      <c r="A454" s="523"/>
      <c r="B454" s="523"/>
      <c r="C454" s="523"/>
      <c r="D454" s="523"/>
      <c r="E454" s="523"/>
      <c r="F454" s="523"/>
      <c r="G454" s="523"/>
      <c r="H454" s="523"/>
      <c r="I454" s="523"/>
      <c r="J454" s="523"/>
      <c r="K454" s="523"/>
      <c r="L454" s="523"/>
      <c r="M454" s="523"/>
      <c r="N454" s="523"/>
      <c r="O454" s="523"/>
      <c r="P454" s="523"/>
      <c r="Q454" s="523"/>
      <c r="R454" s="523"/>
      <c r="S454" s="523"/>
      <c r="T454" s="523"/>
      <c r="U454" s="523"/>
      <c r="V454" s="523"/>
      <c r="W454" s="523"/>
      <c r="X454" s="523"/>
      <c r="Y454" s="523"/>
      <c r="Z454" s="523"/>
      <c r="AA454" s="523"/>
      <c r="AB454" s="523"/>
      <c r="AC454" s="523"/>
      <c r="AD454" s="523"/>
      <c r="AE454" s="523"/>
      <c r="AF454" s="523"/>
    </row>
    <row r="455" spans="1:32" ht="14.25" customHeight="1">
      <c r="A455" s="523"/>
      <c r="B455" s="523"/>
      <c r="C455" s="523"/>
      <c r="D455" s="523"/>
      <c r="E455" s="523"/>
      <c r="F455" s="523"/>
      <c r="G455" s="523"/>
      <c r="H455" s="523"/>
      <c r="I455" s="523"/>
      <c r="J455" s="523"/>
      <c r="K455" s="523"/>
      <c r="L455" s="523"/>
      <c r="M455" s="523"/>
      <c r="N455" s="523"/>
      <c r="O455" s="523"/>
      <c r="P455" s="523"/>
      <c r="Q455" s="523"/>
      <c r="R455" s="523"/>
      <c r="S455" s="523"/>
      <c r="T455" s="523"/>
      <c r="U455" s="523"/>
      <c r="V455" s="523"/>
      <c r="W455" s="523"/>
      <c r="X455" s="523"/>
      <c r="Y455" s="523"/>
      <c r="Z455" s="523"/>
      <c r="AA455" s="523"/>
      <c r="AB455" s="523"/>
      <c r="AC455" s="523"/>
      <c r="AD455" s="523"/>
      <c r="AE455" s="523"/>
      <c r="AF455" s="523"/>
    </row>
    <row r="456" spans="1:32" ht="14.25" customHeight="1">
      <c r="A456" s="523"/>
      <c r="B456" s="523"/>
      <c r="C456" s="523"/>
      <c r="D456" s="523"/>
      <c r="E456" s="523"/>
      <c r="F456" s="523"/>
      <c r="G456" s="523"/>
      <c r="H456" s="523"/>
      <c r="I456" s="523"/>
      <c r="J456" s="523"/>
      <c r="K456" s="523"/>
      <c r="L456" s="523"/>
      <c r="M456" s="523"/>
      <c r="N456" s="523"/>
      <c r="O456" s="523"/>
      <c r="P456" s="523"/>
      <c r="Q456" s="523"/>
      <c r="R456" s="523"/>
      <c r="S456" s="523"/>
      <c r="T456" s="523"/>
      <c r="U456" s="523"/>
      <c r="V456" s="523"/>
      <c r="W456" s="523"/>
      <c r="X456" s="523"/>
      <c r="Y456" s="523"/>
      <c r="Z456" s="523"/>
      <c r="AA456" s="523"/>
      <c r="AB456" s="523"/>
      <c r="AC456" s="523"/>
      <c r="AD456" s="523"/>
      <c r="AE456" s="523"/>
      <c r="AF456" s="523"/>
    </row>
    <row r="457" spans="1:32" ht="14.25" customHeight="1">
      <c r="A457" s="523"/>
      <c r="B457" s="523"/>
      <c r="C457" s="523"/>
      <c r="D457" s="523"/>
      <c r="E457" s="523"/>
      <c r="F457" s="523"/>
      <c r="G457" s="523"/>
      <c r="H457" s="523"/>
      <c r="I457" s="523"/>
      <c r="J457" s="523"/>
      <c r="K457" s="523"/>
      <c r="L457" s="523"/>
      <c r="M457" s="523"/>
      <c r="N457" s="523"/>
      <c r="O457" s="523"/>
      <c r="P457" s="523"/>
      <c r="Q457" s="523"/>
      <c r="R457" s="523"/>
      <c r="S457" s="523"/>
      <c r="T457" s="523"/>
      <c r="U457" s="523"/>
      <c r="V457" s="523"/>
      <c r="W457" s="523"/>
      <c r="X457" s="523"/>
      <c r="Y457" s="523"/>
      <c r="Z457" s="523"/>
      <c r="AA457" s="523"/>
      <c r="AB457" s="523"/>
      <c r="AC457" s="523"/>
      <c r="AD457" s="523"/>
      <c r="AE457" s="523"/>
      <c r="AF457" s="523"/>
    </row>
    <row r="458" spans="1:32" ht="14.25" customHeight="1">
      <c r="A458" s="523"/>
      <c r="B458" s="523"/>
      <c r="C458" s="523"/>
      <c r="D458" s="523"/>
      <c r="E458" s="523"/>
      <c r="F458" s="523"/>
      <c r="G458" s="523"/>
      <c r="H458" s="523"/>
      <c r="I458" s="523"/>
      <c r="J458" s="523"/>
      <c r="K458" s="523"/>
      <c r="L458" s="523"/>
      <c r="M458" s="523"/>
      <c r="N458" s="523"/>
      <c r="O458" s="523"/>
      <c r="P458" s="523"/>
      <c r="Q458" s="523"/>
      <c r="R458" s="523"/>
      <c r="S458" s="523"/>
      <c r="T458" s="523"/>
      <c r="U458" s="523"/>
      <c r="V458" s="523"/>
      <c r="W458" s="523"/>
      <c r="X458" s="523"/>
      <c r="Y458" s="523"/>
      <c r="Z458" s="523"/>
      <c r="AA458" s="523"/>
      <c r="AB458" s="523"/>
      <c r="AC458" s="523"/>
      <c r="AD458" s="523"/>
      <c r="AE458" s="523"/>
      <c r="AF458" s="523"/>
    </row>
    <row r="459" spans="1:32" ht="14.25" customHeight="1">
      <c r="A459" s="523"/>
      <c r="B459" s="523"/>
      <c r="C459" s="523"/>
      <c r="D459" s="523"/>
      <c r="E459" s="523"/>
      <c r="F459" s="523"/>
      <c r="G459" s="523"/>
      <c r="H459" s="523"/>
      <c r="I459" s="523"/>
      <c r="J459" s="523"/>
      <c r="K459" s="523"/>
      <c r="L459" s="523"/>
      <c r="M459" s="523"/>
      <c r="N459" s="523"/>
      <c r="O459" s="523"/>
      <c r="P459" s="523"/>
      <c r="Q459" s="523"/>
      <c r="R459" s="523"/>
      <c r="S459" s="523"/>
      <c r="T459" s="523"/>
      <c r="U459" s="523"/>
      <c r="V459" s="523"/>
      <c r="W459" s="523"/>
      <c r="X459" s="523"/>
      <c r="Y459" s="523"/>
      <c r="Z459" s="523"/>
      <c r="AA459" s="523"/>
      <c r="AB459" s="523"/>
      <c r="AC459" s="523"/>
      <c r="AD459" s="523"/>
      <c r="AE459" s="523"/>
      <c r="AF459" s="523"/>
    </row>
    <row r="460" spans="1:32" ht="14.25" customHeight="1">
      <c r="A460" s="523"/>
      <c r="B460" s="523"/>
      <c r="C460" s="523"/>
      <c r="D460" s="523"/>
      <c r="E460" s="523"/>
      <c r="F460" s="523"/>
      <c r="G460" s="523"/>
      <c r="H460" s="523"/>
      <c r="I460" s="523"/>
      <c r="J460" s="523"/>
      <c r="K460" s="523"/>
      <c r="L460" s="523"/>
      <c r="M460" s="523"/>
      <c r="N460" s="523"/>
      <c r="O460" s="523"/>
      <c r="P460" s="523"/>
      <c r="Q460" s="523"/>
      <c r="R460" s="523"/>
      <c r="S460" s="523"/>
      <c r="T460" s="523"/>
      <c r="U460" s="523"/>
      <c r="V460" s="523"/>
      <c r="W460" s="523"/>
      <c r="X460" s="523"/>
      <c r="Y460" s="523"/>
      <c r="Z460" s="523"/>
      <c r="AA460" s="523"/>
      <c r="AB460" s="523"/>
      <c r="AC460" s="523"/>
      <c r="AD460" s="523"/>
      <c r="AE460" s="523"/>
      <c r="AF460" s="523"/>
    </row>
    <row r="461" spans="1:32" ht="14.25" customHeight="1">
      <c r="A461" s="523"/>
      <c r="B461" s="523"/>
      <c r="C461" s="523"/>
      <c r="D461" s="523"/>
      <c r="E461" s="523"/>
      <c r="F461" s="523"/>
      <c r="G461" s="523"/>
      <c r="H461" s="523"/>
      <c r="I461" s="523"/>
      <c r="J461" s="523"/>
      <c r="K461" s="523"/>
      <c r="L461" s="523"/>
      <c r="M461" s="523"/>
      <c r="N461" s="523"/>
      <c r="O461" s="523"/>
      <c r="P461" s="523"/>
      <c r="Q461" s="523"/>
      <c r="R461" s="523"/>
      <c r="S461" s="523"/>
      <c r="T461" s="523"/>
      <c r="U461" s="523"/>
      <c r="V461" s="523"/>
      <c r="W461" s="523"/>
      <c r="X461" s="523"/>
      <c r="Y461" s="523"/>
      <c r="Z461" s="523"/>
      <c r="AA461" s="523"/>
      <c r="AB461" s="523"/>
      <c r="AC461" s="523"/>
      <c r="AD461" s="523"/>
      <c r="AE461" s="523"/>
      <c r="AF461" s="523"/>
    </row>
    <row r="462" spans="1:32" ht="14.25" customHeight="1">
      <c r="A462" s="523"/>
      <c r="B462" s="523"/>
      <c r="C462" s="523"/>
      <c r="D462" s="523"/>
      <c r="E462" s="523"/>
      <c r="F462" s="523"/>
      <c r="G462" s="523"/>
      <c r="H462" s="523"/>
      <c r="I462" s="523"/>
      <c r="J462" s="523"/>
      <c r="K462" s="523"/>
      <c r="L462" s="523"/>
      <c r="M462" s="523"/>
      <c r="N462" s="523"/>
      <c r="O462" s="523"/>
      <c r="P462" s="523"/>
      <c r="Q462" s="523"/>
      <c r="R462" s="523"/>
      <c r="S462" s="523"/>
      <c r="T462" s="523"/>
      <c r="U462" s="523"/>
      <c r="V462" s="523"/>
      <c r="W462" s="523"/>
      <c r="X462" s="523"/>
      <c r="Y462" s="523"/>
      <c r="Z462" s="523"/>
      <c r="AA462" s="523"/>
      <c r="AB462" s="523"/>
      <c r="AC462" s="523"/>
      <c r="AD462" s="523"/>
      <c r="AE462" s="523"/>
      <c r="AF462" s="523"/>
    </row>
    <row r="463" spans="1:32" ht="14.25" customHeight="1">
      <c r="A463" s="523"/>
      <c r="B463" s="523"/>
      <c r="C463" s="523"/>
      <c r="D463" s="523"/>
      <c r="E463" s="523"/>
      <c r="F463" s="523"/>
      <c r="G463" s="523"/>
      <c r="H463" s="523"/>
      <c r="I463" s="523"/>
      <c r="J463" s="523"/>
      <c r="K463" s="523"/>
      <c r="L463" s="523"/>
      <c r="M463" s="523"/>
      <c r="N463" s="523"/>
      <c r="O463" s="523"/>
      <c r="P463" s="523"/>
      <c r="Q463" s="523"/>
      <c r="R463" s="523"/>
      <c r="S463" s="523"/>
      <c r="T463" s="523"/>
      <c r="U463" s="523"/>
      <c r="V463" s="523"/>
      <c r="W463" s="523"/>
      <c r="X463" s="523"/>
      <c r="Y463" s="523"/>
      <c r="Z463" s="523"/>
      <c r="AA463" s="523"/>
      <c r="AB463" s="523"/>
      <c r="AC463" s="523"/>
      <c r="AD463" s="523"/>
      <c r="AE463" s="523"/>
      <c r="AF463" s="523"/>
    </row>
    <row r="464" spans="1:32" ht="14.25" customHeight="1">
      <c r="A464" s="523"/>
      <c r="B464" s="523"/>
      <c r="C464" s="523"/>
      <c r="D464" s="523"/>
      <c r="E464" s="523"/>
      <c r="F464" s="523"/>
      <c r="G464" s="523"/>
      <c r="H464" s="523"/>
      <c r="I464" s="523"/>
      <c r="J464" s="523"/>
      <c r="K464" s="523"/>
      <c r="L464" s="523"/>
      <c r="M464" s="523"/>
      <c r="N464" s="523"/>
      <c r="O464" s="523"/>
      <c r="P464" s="523"/>
      <c r="Q464" s="523"/>
      <c r="R464" s="523"/>
      <c r="S464" s="523"/>
      <c r="T464" s="523"/>
      <c r="U464" s="523"/>
      <c r="V464" s="523"/>
      <c r="W464" s="523"/>
      <c r="X464" s="523"/>
      <c r="Y464" s="523"/>
      <c r="Z464" s="523"/>
      <c r="AA464" s="523"/>
      <c r="AB464" s="523"/>
      <c r="AC464" s="523"/>
      <c r="AD464" s="523"/>
      <c r="AE464" s="523"/>
      <c r="AF464" s="523"/>
    </row>
    <row r="465" spans="1:32" ht="14.25" customHeight="1">
      <c r="A465" s="523"/>
      <c r="B465" s="523"/>
      <c r="C465" s="523"/>
      <c r="D465" s="523"/>
      <c r="E465" s="523"/>
      <c r="F465" s="523"/>
      <c r="G465" s="523"/>
      <c r="H465" s="523"/>
      <c r="I465" s="523"/>
      <c r="J465" s="523"/>
      <c r="K465" s="523"/>
      <c r="L465" s="523"/>
      <c r="M465" s="523"/>
      <c r="N465" s="523"/>
      <c r="O465" s="523"/>
      <c r="P465" s="523"/>
      <c r="Q465" s="523"/>
      <c r="R465" s="523"/>
      <c r="S465" s="523"/>
      <c r="T465" s="523"/>
      <c r="U465" s="523"/>
      <c r="V465" s="523"/>
      <c r="W465" s="523"/>
      <c r="X465" s="523"/>
      <c r="Y465" s="523"/>
      <c r="Z465" s="523"/>
      <c r="AA465" s="523"/>
      <c r="AB465" s="523"/>
      <c r="AC465" s="523"/>
      <c r="AD465" s="523"/>
      <c r="AE465" s="523"/>
      <c r="AF465" s="523"/>
    </row>
    <row r="466" spans="1:32" ht="14.25" customHeight="1">
      <c r="A466" s="523"/>
      <c r="B466" s="523"/>
      <c r="C466" s="523"/>
      <c r="D466" s="523"/>
      <c r="E466" s="523"/>
      <c r="F466" s="523"/>
      <c r="G466" s="523"/>
      <c r="H466" s="523"/>
      <c r="I466" s="523"/>
      <c r="J466" s="523"/>
      <c r="K466" s="523"/>
      <c r="L466" s="523"/>
      <c r="M466" s="523"/>
      <c r="N466" s="523"/>
      <c r="O466" s="523"/>
      <c r="P466" s="523"/>
      <c r="Q466" s="523"/>
      <c r="R466" s="523"/>
      <c r="S466" s="523"/>
      <c r="T466" s="523"/>
      <c r="U466" s="523"/>
      <c r="V466" s="523"/>
      <c r="W466" s="523"/>
      <c r="X466" s="523"/>
      <c r="Y466" s="523"/>
      <c r="Z466" s="523"/>
      <c r="AA466" s="523"/>
      <c r="AB466" s="523"/>
      <c r="AC466" s="523"/>
      <c r="AD466" s="523"/>
      <c r="AE466" s="523"/>
      <c r="AF466" s="523"/>
    </row>
    <row r="467" spans="1:32" ht="14.25" customHeight="1">
      <c r="A467" s="523"/>
      <c r="B467" s="523"/>
      <c r="C467" s="523"/>
      <c r="D467" s="523"/>
      <c r="E467" s="523"/>
      <c r="F467" s="523"/>
      <c r="G467" s="523"/>
      <c r="H467" s="523"/>
      <c r="I467" s="523"/>
      <c r="J467" s="523"/>
      <c r="K467" s="523"/>
      <c r="L467" s="523"/>
      <c r="M467" s="523"/>
      <c r="N467" s="523"/>
      <c r="O467" s="523"/>
      <c r="P467" s="523"/>
      <c r="Q467" s="523"/>
      <c r="R467" s="523"/>
      <c r="S467" s="523"/>
      <c r="T467" s="523"/>
      <c r="U467" s="523"/>
      <c r="V467" s="523"/>
      <c r="W467" s="523"/>
      <c r="X467" s="523"/>
      <c r="Y467" s="523"/>
      <c r="Z467" s="523"/>
      <c r="AA467" s="523"/>
      <c r="AB467" s="523"/>
      <c r="AC467" s="523"/>
      <c r="AD467" s="523"/>
      <c r="AE467" s="523"/>
      <c r="AF467" s="523"/>
    </row>
    <row r="468" spans="1:32" ht="14.25" customHeight="1">
      <c r="A468" s="523"/>
      <c r="B468" s="523"/>
      <c r="C468" s="523"/>
      <c r="D468" s="523"/>
      <c r="E468" s="523"/>
      <c r="F468" s="523"/>
      <c r="G468" s="523"/>
      <c r="H468" s="523"/>
      <c r="I468" s="523"/>
      <c r="J468" s="523"/>
      <c r="K468" s="523"/>
      <c r="L468" s="523"/>
      <c r="M468" s="523"/>
      <c r="N468" s="523"/>
      <c r="O468" s="523"/>
      <c r="P468" s="523"/>
      <c r="Q468" s="523"/>
      <c r="R468" s="523"/>
      <c r="S468" s="523"/>
      <c r="T468" s="523"/>
      <c r="U468" s="523"/>
      <c r="V468" s="523"/>
      <c r="W468" s="523"/>
      <c r="X468" s="523"/>
      <c r="Y468" s="523"/>
      <c r="Z468" s="523"/>
      <c r="AA468" s="523"/>
      <c r="AB468" s="523"/>
      <c r="AC468" s="523"/>
      <c r="AD468" s="523"/>
      <c r="AE468" s="523"/>
      <c r="AF468" s="523"/>
    </row>
    <row r="469" spans="1:32" ht="14.25" customHeight="1">
      <c r="A469" s="523"/>
      <c r="B469" s="523"/>
      <c r="C469" s="523"/>
      <c r="D469" s="523"/>
      <c r="E469" s="523"/>
      <c r="F469" s="523"/>
      <c r="G469" s="523"/>
      <c r="H469" s="523"/>
      <c r="I469" s="523"/>
      <c r="J469" s="523"/>
      <c r="K469" s="523"/>
      <c r="L469" s="523"/>
      <c r="M469" s="523"/>
      <c r="N469" s="523"/>
      <c r="O469" s="523"/>
      <c r="P469" s="523"/>
      <c r="Q469" s="523"/>
      <c r="R469" s="523"/>
      <c r="S469" s="523"/>
      <c r="T469" s="523"/>
      <c r="U469" s="523"/>
      <c r="V469" s="523"/>
      <c r="W469" s="523"/>
      <c r="X469" s="523"/>
      <c r="Y469" s="523"/>
      <c r="Z469" s="523"/>
      <c r="AA469" s="523"/>
      <c r="AB469" s="523"/>
      <c r="AC469" s="523"/>
      <c r="AD469" s="523"/>
      <c r="AE469" s="523"/>
      <c r="AF469" s="523"/>
    </row>
    <row r="470" spans="1:32" ht="14.25" customHeight="1">
      <c r="A470" s="523"/>
      <c r="B470" s="523"/>
      <c r="C470" s="523"/>
      <c r="D470" s="523"/>
      <c r="E470" s="523"/>
      <c r="F470" s="523"/>
      <c r="G470" s="523"/>
      <c r="H470" s="523"/>
      <c r="I470" s="523"/>
      <c r="J470" s="523"/>
      <c r="K470" s="523"/>
      <c r="L470" s="523"/>
      <c r="M470" s="523"/>
      <c r="N470" s="523"/>
      <c r="O470" s="523"/>
      <c r="P470" s="523"/>
      <c r="Q470" s="523"/>
      <c r="R470" s="523"/>
      <c r="S470" s="523"/>
      <c r="T470" s="523"/>
      <c r="U470" s="523"/>
      <c r="V470" s="523"/>
      <c r="W470" s="523"/>
      <c r="X470" s="523"/>
      <c r="Y470" s="523"/>
      <c r="Z470" s="523"/>
      <c r="AA470" s="523"/>
      <c r="AB470" s="523"/>
      <c r="AC470" s="523"/>
      <c r="AD470" s="523"/>
      <c r="AE470" s="523"/>
      <c r="AF470" s="523"/>
    </row>
    <row r="471" spans="1:32" ht="14.25" customHeight="1">
      <c r="A471" s="523"/>
      <c r="B471" s="523"/>
      <c r="C471" s="523"/>
      <c r="D471" s="523"/>
      <c r="E471" s="523"/>
      <c r="F471" s="523"/>
      <c r="G471" s="523"/>
      <c r="H471" s="523"/>
      <c r="I471" s="523"/>
      <c r="J471" s="523"/>
      <c r="K471" s="523"/>
      <c r="L471" s="523"/>
      <c r="M471" s="523"/>
      <c r="N471" s="523"/>
      <c r="O471" s="523"/>
      <c r="P471" s="523"/>
      <c r="Q471" s="523"/>
      <c r="R471" s="523"/>
      <c r="S471" s="523"/>
      <c r="T471" s="523"/>
      <c r="U471" s="523"/>
      <c r="V471" s="523"/>
      <c r="W471" s="523"/>
      <c r="X471" s="523"/>
      <c r="Y471" s="523"/>
      <c r="Z471" s="523"/>
      <c r="AA471" s="523"/>
      <c r="AB471" s="523"/>
      <c r="AC471" s="523"/>
      <c r="AD471" s="523"/>
      <c r="AE471" s="523"/>
      <c r="AF471" s="523"/>
    </row>
    <row r="472" spans="1:32" ht="14.25" customHeight="1">
      <c r="A472" s="523"/>
      <c r="B472" s="523"/>
      <c r="C472" s="523"/>
      <c r="D472" s="523"/>
      <c r="E472" s="523"/>
      <c r="F472" s="523"/>
      <c r="G472" s="523"/>
      <c r="H472" s="523"/>
      <c r="I472" s="523"/>
      <c r="J472" s="523"/>
      <c r="K472" s="523"/>
      <c r="L472" s="523"/>
      <c r="M472" s="523"/>
      <c r="N472" s="523"/>
      <c r="O472" s="523"/>
      <c r="P472" s="523"/>
      <c r="Q472" s="523"/>
      <c r="R472" s="523"/>
      <c r="S472" s="523"/>
      <c r="T472" s="523"/>
      <c r="U472" s="523"/>
      <c r="V472" s="523"/>
      <c r="W472" s="523"/>
      <c r="X472" s="523"/>
      <c r="Y472" s="523"/>
      <c r="Z472" s="523"/>
      <c r="AA472" s="523"/>
      <c r="AB472" s="523"/>
      <c r="AC472" s="523"/>
      <c r="AD472" s="523"/>
      <c r="AE472" s="523"/>
      <c r="AF472" s="523"/>
    </row>
    <row r="473" spans="1:32" ht="14.25" customHeight="1">
      <c r="A473" s="523"/>
      <c r="B473" s="523"/>
      <c r="C473" s="523"/>
      <c r="D473" s="523"/>
      <c r="E473" s="523"/>
      <c r="F473" s="523"/>
      <c r="G473" s="523"/>
      <c r="H473" s="523"/>
      <c r="I473" s="523"/>
      <c r="J473" s="523"/>
      <c r="K473" s="523"/>
      <c r="L473" s="523"/>
      <c r="M473" s="523"/>
      <c r="N473" s="523"/>
      <c r="O473" s="523"/>
      <c r="P473" s="523"/>
      <c r="Q473" s="523"/>
      <c r="R473" s="523"/>
      <c r="S473" s="523"/>
      <c r="T473" s="523"/>
      <c r="U473" s="523"/>
      <c r="V473" s="523"/>
      <c r="W473" s="523"/>
      <c r="X473" s="523"/>
      <c r="Y473" s="523"/>
      <c r="Z473" s="523"/>
      <c r="AA473" s="523"/>
      <c r="AB473" s="523"/>
      <c r="AC473" s="523"/>
      <c r="AD473" s="523"/>
      <c r="AE473" s="523"/>
      <c r="AF473" s="523"/>
    </row>
    <row r="474" spans="1:32" ht="14.25" customHeight="1">
      <c r="A474" s="523"/>
      <c r="B474" s="523"/>
      <c r="C474" s="523"/>
      <c r="D474" s="523"/>
      <c r="E474" s="523"/>
      <c r="F474" s="523"/>
      <c r="G474" s="523"/>
      <c r="H474" s="523"/>
      <c r="I474" s="523"/>
      <c r="J474" s="523"/>
      <c r="K474" s="523"/>
      <c r="L474" s="523"/>
      <c r="M474" s="523"/>
      <c r="N474" s="523"/>
      <c r="O474" s="523"/>
      <c r="P474" s="523"/>
      <c r="Q474" s="523"/>
      <c r="R474" s="523"/>
      <c r="S474" s="523"/>
      <c r="T474" s="523"/>
      <c r="U474" s="523"/>
      <c r="V474" s="523"/>
      <c r="W474" s="523"/>
      <c r="X474" s="523"/>
      <c r="Y474" s="523"/>
      <c r="Z474" s="523"/>
      <c r="AA474" s="523"/>
      <c r="AB474" s="523"/>
      <c r="AC474" s="523"/>
      <c r="AD474" s="523"/>
      <c r="AE474" s="523"/>
      <c r="AF474" s="523"/>
    </row>
    <row r="475" spans="1:32" ht="14.25" customHeight="1">
      <c r="A475" s="523"/>
      <c r="B475" s="523"/>
      <c r="C475" s="523"/>
      <c r="D475" s="523"/>
      <c r="E475" s="523"/>
      <c r="F475" s="523"/>
      <c r="G475" s="523"/>
      <c r="H475" s="523"/>
      <c r="I475" s="523"/>
      <c r="J475" s="523"/>
      <c r="K475" s="523"/>
      <c r="L475" s="523"/>
      <c r="M475" s="523"/>
      <c r="N475" s="523"/>
      <c r="O475" s="523"/>
      <c r="P475" s="523"/>
      <c r="Q475" s="523"/>
      <c r="R475" s="523"/>
      <c r="S475" s="523"/>
      <c r="T475" s="523"/>
      <c r="U475" s="523"/>
      <c r="V475" s="523"/>
      <c r="W475" s="523"/>
      <c r="X475" s="523"/>
      <c r="Y475" s="523"/>
      <c r="Z475" s="523"/>
      <c r="AA475" s="523"/>
      <c r="AB475" s="523"/>
      <c r="AC475" s="523"/>
      <c r="AD475" s="523"/>
      <c r="AE475" s="523"/>
      <c r="AF475" s="523"/>
    </row>
    <row r="476" spans="1:32" ht="14.25" customHeight="1">
      <c r="A476" s="523"/>
      <c r="B476" s="523"/>
      <c r="C476" s="523"/>
      <c r="D476" s="523"/>
      <c r="E476" s="523"/>
      <c r="F476" s="523"/>
      <c r="G476" s="523"/>
      <c r="H476" s="523"/>
      <c r="I476" s="523"/>
      <c r="J476" s="523"/>
      <c r="K476" s="523"/>
      <c r="L476" s="523"/>
      <c r="M476" s="523"/>
      <c r="N476" s="523"/>
      <c r="O476" s="523"/>
      <c r="P476" s="523"/>
      <c r="Q476" s="523"/>
      <c r="R476" s="523"/>
      <c r="S476" s="523"/>
      <c r="T476" s="523"/>
      <c r="U476" s="523"/>
      <c r="V476" s="523"/>
      <c r="W476" s="523"/>
      <c r="X476" s="523"/>
      <c r="Y476" s="523"/>
      <c r="Z476" s="523"/>
      <c r="AA476" s="523"/>
      <c r="AB476" s="523"/>
      <c r="AC476" s="523"/>
      <c r="AD476" s="523"/>
      <c r="AE476" s="523"/>
      <c r="AF476" s="523"/>
    </row>
    <row r="477" spans="1:32" ht="14.25" customHeight="1">
      <c r="A477" s="523"/>
      <c r="B477" s="523"/>
      <c r="C477" s="523"/>
      <c r="D477" s="523"/>
      <c r="E477" s="523"/>
      <c r="F477" s="523"/>
      <c r="G477" s="523"/>
      <c r="H477" s="523"/>
      <c r="I477" s="523"/>
      <c r="J477" s="523"/>
      <c r="K477" s="523"/>
      <c r="L477" s="523"/>
      <c r="M477" s="523"/>
      <c r="N477" s="523"/>
      <c r="O477" s="523"/>
      <c r="P477" s="523"/>
      <c r="Q477" s="523"/>
      <c r="R477" s="523"/>
      <c r="S477" s="523"/>
      <c r="T477" s="523"/>
      <c r="U477" s="523"/>
      <c r="V477" s="523"/>
      <c r="W477" s="523"/>
      <c r="X477" s="523"/>
      <c r="Y477" s="523"/>
      <c r="Z477" s="523"/>
      <c r="AA477" s="523"/>
      <c r="AB477" s="523"/>
      <c r="AC477" s="523"/>
      <c r="AD477" s="523"/>
      <c r="AE477" s="523"/>
      <c r="AF477" s="523"/>
    </row>
    <row r="478" spans="1:32" ht="14.25" customHeight="1">
      <c r="A478" s="523"/>
      <c r="B478" s="523"/>
      <c r="C478" s="523"/>
      <c r="D478" s="523"/>
      <c r="E478" s="523"/>
      <c r="F478" s="523"/>
      <c r="G478" s="523"/>
      <c r="H478" s="523"/>
      <c r="I478" s="523"/>
      <c r="J478" s="523"/>
      <c r="K478" s="523"/>
      <c r="L478" s="523"/>
      <c r="M478" s="523"/>
      <c r="N478" s="523"/>
      <c r="O478" s="523"/>
      <c r="P478" s="523"/>
      <c r="Q478" s="523"/>
      <c r="R478" s="523"/>
      <c r="S478" s="523"/>
      <c r="T478" s="523"/>
      <c r="U478" s="523"/>
      <c r="V478" s="523"/>
      <c r="W478" s="523"/>
      <c r="X478" s="523"/>
      <c r="Y478" s="523"/>
      <c r="Z478" s="523"/>
      <c r="AA478" s="523"/>
      <c r="AB478" s="523"/>
      <c r="AC478" s="523"/>
      <c r="AD478" s="523"/>
      <c r="AE478" s="523"/>
      <c r="AF478" s="523"/>
    </row>
    <row r="479" spans="1:32" ht="14.25" customHeight="1">
      <c r="A479" s="523"/>
      <c r="B479" s="523"/>
      <c r="C479" s="523"/>
      <c r="D479" s="523"/>
      <c r="E479" s="523"/>
      <c r="F479" s="523"/>
      <c r="G479" s="523"/>
      <c r="H479" s="523"/>
      <c r="I479" s="523"/>
      <c r="J479" s="523"/>
      <c r="K479" s="523"/>
      <c r="L479" s="523"/>
      <c r="M479" s="523"/>
      <c r="N479" s="523"/>
      <c r="O479" s="523"/>
      <c r="P479" s="523"/>
      <c r="Q479" s="523"/>
      <c r="R479" s="523"/>
      <c r="S479" s="523"/>
      <c r="T479" s="523"/>
      <c r="U479" s="523"/>
      <c r="V479" s="523"/>
      <c r="W479" s="523"/>
      <c r="X479" s="523"/>
      <c r="Y479" s="523"/>
      <c r="Z479" s="523"/>
      <c r="AA479" s="523"/>
      <c r="AB479" s="523"/>
      <c r="AC479" s="523"/>
      <c r="AD479" s="523"/>
      <c r="AE479" s="523"/>
      <c r="AF479" s="523"/>
    </row>
    <row r="480" spans="1:32" ht="14.25" customHeight="1">
      <c r="A480" s="523"/>
      <c r="B480" s="523"/>
      <c r="C480" s="523"/>
      <c r="D480" s="523"/>
      <c r="E480" s="523"/>
      <c r="F480" s="523"/>
      <c r="G480" s="523"/>
      <c r="H480" s="523"/>
      <c r="I480" s="523"/>
      <c r="J480" s="523"/>
      <c r="K480" s="523"/>
      <c r="L480" s="523"/>
      <c r="M480" s="523"/>
      <c r="N480" s="523"/>
      <c r="O480" s="523"/>
      <c r="P480" s="523"/>
      <c r="Q480" s="523"/>
      <c r="R480" s="523"/>
      <c r="S480" s="523"/>
      <c r="T480" s="523"/>
      <c r="U480" s="523"/>
      <c r="V480" s="523"/>
      <c r="W480" s="523"/>
      <c r="X480" s="523"/>
      <c r="Y480" s="523"/>
      <c r="Z480" s="523"/>
      <c r="AA480" s="523"/>
      <c r="AB480" s="523"/>
      <c r="AC480" s="523"/>
      <c r="AD480" s="523"/>
      <c r="AE480" s="523"/>
      <c r="AF480" s="523"/>
    </row>
    <row r="481" spans="1:32" ht="14.25" customHeight="1">
      <c r="A481" s="523"/>
      <c r="B481" s="523"/>
      <c r="C481" s="523"/>
      <c r="D481" s="523"/>
      <c r="E481" s="523"/>
      <c r="F481" s="523"/>
      <c r="G481" s="523"/>
      <c r="H481" s="523"/>
      <c r="I481" s="523"/>
      <c r="J481" s="523"/>
      <c r="K481" s="523"/>
      <c r="L481" s="523"/>
      <c r="M481" s="523"/>
      <c r="N481" s="523"/>
      <c r="O481" s="523"/>
      <c r="P481" s="523"/>
      <c r="Q481" s="523"/>
      <c r="R481" s="523"/>
      <c r="S481" s="523"/>
      <c r="T481" s="523"/>
      <c r="U481" s="523"/>
      <c r="V481" s="523"/>
      <c r="W481" s="523"/>
      <c r="X481" s="523"/>
      <c r="Y481" s="523"/>
      <c r="Z481" s="523"/>
      <c r="AA481" s="523"/>
      <c r="AB481" s="523"/>
      <c r="AC481" s="523"/>
      <c r="AD481" s="523"/>
      <c r="AE481" s="523"/>
      <c r="AF481" s="523"/>
    </row>
    <row r="482" spans="1:32" ht="14.25" customHeight="1">
      <c r="A482" s="523"/>
      <c r="B482" s="523"/>
      <c r="C482" s="523"/>
      <c r="D482" s="523"/>
      <c r="E482" s="523"/>
      <c r="F482" s="523"/>
      <c r="G482" s="523"/>
      <c r="H482" s="523"/>
      <c r="I482" s="523"/>
      <c r="J482" s="523"/>
      <c r="K482" s="523"/>
      <c r="L482" s="523"/>
      <c r="M482" s="523"/>
      <c r="N482" s="523"/>
      <c r="O482" s="523"/>
      <c r="P482" s="523"/>
      <c r="Q482" s="523"/>
      <c r="R482" s="523"/>
      <c r="S482" s="523"/>
      <c r="T482" s="523"/>
      <c r="U482" s="523"/>
      <c r="V482" s="523"/>
      <c r="W482" s="523"/>
      <c r="X482" s="523"/>
      <c r="Y482" s="523"/>
      <c r="Z482" s="523"/>
      <c r="AA482" s="523"/>
      <c r="AB482" s="523"/>
      <c r="AC482" s="523"/>
      <c r="AD482" s="523"/>
      <c r="AE482" s="523"/>
      <c r="AF482" s="523"/>
    </row>
    <row r="483" spans="1:32" ht="14.25" customHeight="1">
      <c r="A483" s="523"/>
      <c r="B483" s="523"/>
      <c r="C483" s="523"/>
      <c r="D483" s="523"/>
      <c r="E483" s="523"/>
      <c r="F483" s="523"/>
      <c r="G483" s="523"/>
      <c r="H483" s="523"/>
      <c r="I483" s="523"/>
      <c r="J483" s="523"/>
      <c r="K483" s="523"/>
      <c r="L483" s="523"/>
      <c r="M483" s="523"/>
      <c r="N483" s="523"/>
      <c r="O483" s="523"/>
      <c r="P483" s="523"/>
      <c r="Q483" s="523"/>
      <c r="R483" s="523"/>
      <c r="S483" s="523"/>
      <c r="T483" s="523"/>
      <c r="U483" s="523"/>
      <c r="V483" s="523"/>
      <c r="W483" s="523"/>
      <c r="X483" s="523"/>
      <c r="Y483" s="523"/>
      <c r="Z483" s="523"/>
      <c r="AA483" s="523"/>
      <c r="AB483" s="523"/>
      <c r="AC483" s="523"/>
      <c r="AD483" s="523"/>
      <c r="AE483" s="523"/>
      <c r="AF483" s="523"/>
    </row>
    <row r="484" spans="1:32" ht="14.25" customHeight="1">
      <c r="A484" s="523"/>
      <c r="B484" s="523"/>
      <c r="C484" s="523"/>
      <c r="D484" s="523"/>
      <c r="E484" s="523"/>
      <c r="F484" s="523"/>
      <c r="G484" s="523"/>
      <c r="H484" s="523"/>
      <c r="I484" s="523"/>
      <c r="J484" s="523"/>
      <c r="K484" s="523"/>
      <c r="L484" s="523"/>
      <c r="M484" s="523"/>
      <c r="N484" s="523"/>
      <c r="O484" s="523"/>
      <c r="P484" s="523"/>
      <c r="Q484" s="523"/>
      <c r="R484" s="523"/>
      <c r="S484" s="523"/>
      <c r="T484" s="523"/>
      <c r="U484" s="523"/>
      <c r="V484" s="523"/>
      <c r="W484" s="523"/>
      <c r="X484" s="523"/>
      <c r="Y484" s="523"/>
      <c r="Z484" s="523"/>
      <c r="AA484" s="523"/>
      <c r="AB484" s="523"/>
      <c r="AC484" s="523"/>
      <c r="AD484" s="523"/>
      <c r="AE484" s="523"/>
      <c r="AF484" s="523"/>
    </row>
    <row r="485" spans="1:32" ht="14.25" customHeight="1">
      <c r="A485" s="523"/>
      <c r="B485" s="523"/>
      <c r="C485" s="523"/>
      <c r="D485" s="523"/>
      <c r="E485" s="523"/>
      <c r="F485" s="523"/>
      <c r="G485" s="523"/>
      <c r="H485" s="523"/>
      <c r="I485" s="523"/>
      <c r="J485" s="523"/>
      <c r="K485" s="523"/>
      <c r="L485" s="523"/>
      <c r="M485" s="523"/>
      <c r="N485" s="523"/>
      <c r="O485" s="523"/>
      <c r="P485" s="523"/>
      <c r="Q485" s="523"/>
      <c r="R485" s="523"/>
      <c r="S485" s="523"/>
      <c r="T485" s="523"/>
      <c r="U485" s="523"/>
      <c r="V485" s="523"/>
      <c r="W485" s="523"/>
      <c r="X485" s="523"/>
      <c r="Y485" s="523"/>
      <c r="Z485" s="523"/>
      <c r="AA485" s="523"/>
      <c r="AB485" s="523"/>
      <c r="AC485" s="523"/>
      <c r="AD485" s="523"/>
      <c r="AE485" s="523"/>
      <c r="AF485" s="523"/>
    </row>
    <row r="486" spans="1:32" ht="14.25" customHeight="1">
      <c r="A486" s="523"/>
      <c r="B486" s="523"/>
      <c r="C486" s="523"/>
      <c r="D486" s="523"/>
      <c r="E486" s="523"/>
      <c r="F486" s="523"/>
      <c r="G486" s="523"/>
      <c r="H486" s="523"/>
      <c r="I486" s="523"/>
      <c r="J486" s="523"/>
      <c r="K486" s="523"/>
      <c r="L486" s="523"/>
      <c r="M486" s="523"/>
      <c r="N486" s="523"/>
      <c r="O486" s="523"/>
      <c r="P486" s="523"/>
      <c r="Q486" s="523"/>
      <c r="R486" s="523"/>
      <c r="S486" s="523"/>
      <c r="T486" s="523"/>
      <c r="U486" s="523"/>
      <c r="V486" s="523"/>
      <c r="W486" s="523"/>
      <c r="X486" s="523"/>
      <c r="Y486" s="523"/>
      <c r="Z486" s="523"/>
      <c r="AA486" s="523"/>
      <c r="AB486" s="523"/>
      <c r="AC486" s="523"/>
      <c r="AD486" s="523"/>
      <c r="AE486" s="523"/>
      <c r="AF486" s="523"/>
    </row>
    <row r="487" spans="1:32" ht="14.25" customHeight="1">
      <c r="A487" s="523"/>
      <c r="B487" s="523"/>
      <c r="C487" s="523"/>
      <c r="D487" s="523"/>
      <c r="E487" s="523"/>
      <c r="F487" s="523"/>
      <c r="G487" s="523"/>
      <c r="H487" s="523"/>
      <c r="I487" s="523"/>
      <c r="J487" s="523"/>
      <c r="K487" s="523"/>
      <c r="L487" s="523"/>
      <c r="M487" s="523"/>
      <c r="N487" s="523"/>
      <c r="O487" s="523"/>
      <c r="P487" s="523"/>
      <c r="Q487" s="523"/>
      <c r="R487" s="523"/>
      <c r="S487" s="523"/>
      <c r="T487" s="523"/>
      <c r="U487" s="523"/>
      <c r="V487" s="523"/>
      <c r="W487" s="523"/>
      <c r="X487" s="523"/>
      <c r="Y487" s="523"/>
      <c r="Z487" s="523"/>
      <c r="AA487" s="523"/>
      <c r="AB487" s="523"/>
      <c r="AC487" s="523"/>
      <c r="AD487" s="523"/>
      <c r="AE487" s="523"/>
      <c r="AF487" s="523"/>
    </row>
    <row r="488" spans="1:32" ht="14.25" customHeight="1">
      <c r="A488" s="523"/>
      <c r="B488" s="523"/>
      <c r="C488" s="523"/>
      <c r="D488" s="523"/>
      <c r="E488" s="523"/>
      <c r="F488" s="523"/>
      <c r="G488" s="523"/>
      <c r="H488" s="523"/>
      <c r="I488" s="523"/>
      <c r="J488" s="523"/>
      <c r="K488" s="523"/>
      <c r="L488" s="523"/>
      <c r="M488" s="523"/>
      <c r="N488" s="523"/>
      <c r="O488" s="523"/>
      <c r="P488" s="523"/>
      <c r="Q488" s="523"/>
      <c r="R488" s="523"/>
      <c r="S488" s="523"/>
      <c r="T488" s="523"/>
      <c r="U488" s="523"/>
      <c r="V488" s="523"/>
      <c r="W488" s="523"/>
      <c r="X488" s="523"/>
      <c r="Y488" s="523"/>
      <c r="Z488" s="523"/>
      <c r="AA488" s="523"/>
      <c r="AB488" s="523"/>
      <c r="AC488" s="523"/>
      <c r="AD488" s="523"/>
      <c r="AE488" s="523"/>
      <c r="AF488" s="523"/>
    </row>
    <row r="489" spans="1:32" ht="14.25" customHeight="1">
      <c r="A489" s="523"/>
      <c r="B489" s="523"/>
      <c r="C489" s="523"/>
      <c r="D489" s="523"/>
      <c r="E489" s="523"/>
      <c r="F489" s="523"/>
      <c r="G489" s="523"/>
      <c r="H489" s="523"/>
      <c r="I489" s="523"/>
      <c r="J489" s="523"/>
      <c r="K489" s="523"/>
      <c r="L489" s="523"/>
      <c r="M489" s="523"/>
      <c r="N489" s="523"/>
      <c r="O489" s="523"/>
      <c r="P489" s="523"/>
      <c r="Q489" s="523"/>
      <c r="R489" s="523"/>
      <c r="S489" s="523"/>
      <c r="T489" s="523"/>
      <c r="U489" s="523"/>
      <c r="V489" s="523"/>
      <c r="W489" s="523"/>
      <c r="X489" s="523"/>
      <c r="Y489" s="523"/>
      <c r="Z489" s="523"/>
      <c r="AA489" s="523"/>
      <c r="AB489" s="523"/>
      <c r="AC489" s="523"/>
      <c r="AD489" s="523"/>
      <c r="AE489" s="523"/>
      <c r="AF489" s="523"/>
    </row>
    <row r="490" spans="1:32" ht="14.25" customHeight="1">
      <c r="A490" s="523"/>
      <c r="B490" s="523"/>
      <c r="C490" s="523"/>
      <c r="D490" s="523"/>
      <c r="E490" s="523"/>
      <c r="F490" s="523"/>
      <c r="G490" s="523"/>
      <c r="H490" s="523"/>
      <c r="I490" s="523"/>
      <c r="J490" s="523"/>
      <c r="K490" s="523"/>
      <c r="L490" s="523"/>
      <c r="M490" s="523"/>
      <c r="N490" s="523"/>
      <c r="O490" s="523"/>
      <c r="P490" s="523"/>
      <c r="Q490" s="523"/>
      <c r="R490" s="523"/>
      <c r="S490" s="523"/>
      <c r="T490" s="523"/>
      <c r="U490" s="523"/>
      <c r="V490" s="523"/>
      <c r="W490" s="523"/>
      <c r="X490" s="523"/>
      <c r="Y490" s="523"/>
      <c r="Z490" s="523"/>
      <c r="AA490" s="523"/>
      <c r="AB490" s="523"/>
      <c r="AC490" s="523"/>
      <c r="AD490" s="523"/>
      <c r="AE490" s="523"/>
      <c r="AF490" s="523"/>
    </row>
    <row r="491" spans="1:32" ht="14.25" customHeight="1">
      <c r="A491" s="523"/>
      <c r="B491" s="523"/>
      <c r="C491" s="523"/>
      <c r="D491" s="523"/>
      <c r="E491" s="523"/>
      <c r="F491" s="523"/>
      <c r="G491" s="523"/>
      <c r="H491" s="523"/>
      <c r="I491" s="523"/>
      <c r="J491" s="523"/>
      <c r="K491" s="523"/>
      <c r="L491" s="523"/>
      <c r="M491" s="523"/>
      <c r="N491" s="523"/>
      <c r="O491" s="523"/>
      <c r="P491" s="523"/>
      <c r="Q491" s="523"/>
      <c r="R491" s="523"/>
      <c r="S491" s="523"/>
      <c r="T491" s="523"/>
      <c r="U491" s="523"/>
      <c r="V491" s="523"/>
      <c r="W491" s="523"/>
      <c r="X491" s="523"/>
      <c r="Y491" s="523"/>
      <c r="Z491" s="523"/>
      <c r="AA491" s="523"/>
      <c r="AB491" s="523"/>
      <c r="AC491" s="523"/>
      <c r="AD491" s="523"/>
      <c r="AE491" s="523"/>
      <c r="AF491" s="523"/>
    </row>
    <row r="492" spans="1:32" ht="14.25" customHeight="1">
      <c r="A492" s="523"/>
      <c r="B492" s="523"/>
      <c r="C492" s="523"/>
      <c r="D492" s="523"/>
      <c r="E492" s="523"/>
      <c r="F492" s="523"/>
      <c r="G492" s="523"/>
      <c r="H492" s="523"/>
      <c r="I492" s="523"/>
      <c r="J492" s="523"/>
      <c r="K492" s="523"/>
      <c r="L492" s="523"/>
      <c r="M492" s="523"/>
      <c r="N492" s="523"/>
      <c r="O492" s="523"/>
      <c r="P492" s="523"/>
      <c r="Q492" s="523"/>
      <c r="R492" s="523"/>
      <c r="S492" s="523"/>
      <c r="T492" s="523"/>
      <c r="U492" s="523"/>
      <c r="V492" s="523"/>
      <c r="W492" s="523"/>
      <c r="X492" s="523"/>
      <c r="Y492" s="523"/>
      <c r="Z492" s="523"/>
      <c r="AA492" s="523"/>
      <c r="AB492" s="523"/>
      <c r="AC492" s="523"/>
      <c r="AD492" s="523"/>
      <c r="AE492" s="523"/>
      <c r="AF492" s="523"/>
    </row>
    <row r="493" spans="1:32" ht="14.25" customHeight="1">
      <c r="A493" s="523"/>
      <c r="B493" s="523"/>
      <c r="C493" s="523"/>
      <c r="D493" s="523"/>
      <c r="E493" s="523"/>
      <c r="F493" s="523"/>
      <c r="G493" s="523"/>
      <c r="H493" s="523"/>
      <c r="I493" s="523"/>
      <c r="J493" s="523"/>
      <c r="K493" s="523"/>
      <c r="L493" s="523"/>
      <c r="M493" s="523"/>
      <c r="N493" s="523"/>
      <c r="O493" s="523"/>
      <c r="P493" s="523"/>
      <c r="Q493" s="523"/>
      <c r="R493" s="523"/>
      <c r="S493" s="523"/>
      <c r="T493" s="523"/>
      <c r="U493" s="523"/>
      <c r="V493" s="523"/>
      <c r="W493" s="523"/>
      <c r="X493" s="523"/>
      <c r="Y493" s="523"/>
      <c r="Z493" s="523"/>
      <c r="AA493" s="523"/>
      <c r="AB493" s="523"/>
      <c r="AC493" s="523"/>
      <c r="AD493" s="523"/>
      <c r="AE493" s="523"/>
      <c r="AF493" s="523"/>
    </row>
    <row r="494" spans="1:32" ht="14.25" customHeight="1">
      <c r="A494" s="523"/>
      <c r="B494" s="523"/>
      <c r="C494" s="523"/>
      <c r="D494" s="523"/>
      <c r="E494" s="523"/>
      <c r="F494" s="523"/>
      <c r="G494" s="523"/>
      <c r="H494" s="523"/>
      <c r="I494" s="523"/>
      <c r="J494" s="523"/>
      <c r="K494" s="523"/>
      <c r="L494" s="523"/>
      <c r="M494" s="523"/>
      <c r="N494" s="523"/>
      <c r="O494" s="523"/>
      <c r="P494" s="523"/>
      <c r="Q494" s="523"/>
      <c r="R494" s="523"/>
      <c r="S494" s="523"/>
      <c r="T494" s="523"/>
      <c r="U494" s="523"/>
      <c r="V494" s="523"/>
      <c r="W494" s="523"/>
      <c r="X494" s="523"/>
      <c r="Y494" s="523"/>
      <c r="Z494" s="523"/>
      <c r="AA494" s="523"/>
      <c r="AB494" s="523"/>
      <c r="AC494" s="523"/>
      <c r="AD494" s="523"/>
      <c r="AE494" s="523"/>
      <c r="AF494" s="523"/>
    </row>
    <row r="495" spans="1:32" ht="14.25" customHeight="1">
      <c r="A495" s="523"/>
      <c r="B495" s="523"/>
      <c r="C495" s="523"/>
      <c r="D495" s="523"/>
      <c r="E495" s="523"/>
      <c r="F495" s="523"/>
      <c r="G495" s="523"/>
      <c r="H495" s="523"/>
      <c r="I495" s="523"/>
      <c r="J495" s="523"/>
      <c r="K495" s="523"/>
      <c r="L495" s="523"/>
      <c r="M495" s="523"/>
      <c r="N495" s="523"/>
      <c r="O495" s="523"/>
      <c r="P495" s="523"/>
      <c r="Q495" s="523"/>
      <c r="R495" s="523"/>
      <c r="S495" s="523"/>
      <c r="T495" s="523"/>
      <c r="U495" s="523"/>
      <c r="V495" s="523"/>
      <c r="W495" s="523"/>
      <c r="X495" s="523"/>
      <c r="Y495" s="523"/>
      <c r="Z495" s="523"/>
      <c r="AA495" s="523"/>
      <c r="AB495" s="523"/>
      <c r="AC495" s="523"/>
      <c r="AD495" s="523"/>
      <c r="AE495" s="523"/>
      <c r="AF495" s="523"/>
    </row>
    <row r="496" spans="1:32" ht="14.25" customHeight="1">
      <c r="A496" s="523"/>
      <c r="B496" s="523"/>
      <c r="C496" s="523"/>
      <c r="D496" s="523"/>
      <c r="E496" s="523"/>
      <c r="F496" s="523"/>
      <c r="G496" s="523"/>
      <c r="H496" s="523"/>
      <c r="I496" s="523"/>
      <c r="J496" s="523"/>
      <c r="K496" s="523"/>
      <c r="L496" s="523"/>
      <c r="M496" s="523"/>
      <c r="N496" s="523"/>
      <c r="O496" s="523"/>
      <c r="P496" s="523"/>
      <c r="Q496" s="523"/>
      <c r="R496" s="523"/>
      <c r="S496" s="523"/>
      <c r="T496" s="523"/>
      <c r="U496" s="523"/>
      <c r="V496" s="523"/>
      <c r="W496" s="523"/>
      <c r="X496" s="523"/>
      <c r="Y496" s="523"/>
      <c r="Z496" s="523"/>
      <c r="AA496" s="523"/>
      <c r="AB496" s="523"/>
      <c r="AC496" s="523"/>
      <c r="AD496" s="523"/>
      <c r="AE496" s="523"/>
      <c r="AF496" s="523"/>
    </row>
    <row r="497" spans="1:32" ht="14.25" customHeight="1">
      <c r="A497" s="523"/>
      <c r="B497" s="523"/>
      <c r="C497" s="523"/>
      <c r="D497" s="523"/>
      <c r="E497" s="523"/>
      <c r="F497" s="523"/>
      <c r="G497" s="523"/>
      <c r="H497" s="523"/>
      <c r="I497" s="523"/>
      <c r="J497" s="523"/>
      <c r="K497" s="523"/>
      <c r="L497" s="523"/>
      <c r="M497" s="523"/>
      <c r="N497" s="523"/>
      <c r="O497" s="523"/>
      <c r="P497" s="523"/>
      <c r="Q497" s="523"/>
      <c r="R497" s="523"/>
      <c r="S497" s="523"/>
      <c r="T497" s="523"/>
      <c r="U497" s="523"/>
      <c r="V497" s="523"/>
      <c r="W497" s="523"/>
      <c r="X497" s="523"/>
      <c r="Y497" s="523"/>
      <c r="Z497" s="523"/>
      <c r="AA497" s="523"/>
      <c r="AB497" s="523"/>
      <c r="AC497" s="523"/>
      <c r="AD497" s="523"/>
      <c r="AE497" s="523"/>
      <c r="AF497" s="523"/>
    </row>
    <row r="498" spans="1:32" ht="14.25" customHeight="1">
      <c r="A498" s="523"/>
      <c r="B498" s="523"/>
      <c r="C498" s="523"/>
      <c r="D498" s="523"/>
      <c r="E498" s="523"/>
      <c r="F498" s="523"/>
      <c r="G498" s="523"/>
      <c r="H498" s="523"/>
      <c r="I498" s="523"/>
      <c r="J498" s="523"/>
      <c r="K498" s="523"/>
      <c r="L498" s="523"/>
      <c r="M498" s="523"/>
      <c r="N498" s="523"/>
      <c r="O498" s="523"/>
      <c r="P498" s="523"/>
      <c r="Q498" s="523"/>
      <c r="R498" s="523"/>
      <c r="S498" s="523"/>
      <c r="T498" s="523"/>
      <c r="U498" s="523"/>
      <c r="V498" s="523"/>
      <c r="W498" s="523"/>
      <c r="X498" s="523"/>
      <c r="Y498" s="523"/>
      <c r="Z498" s="523"/>
      <c r="AA498" s="523"/>
      <c r="AB498" s="523"/>
      <c r="AC498" s="523"/>
      <c r="AD498" s="523"/>
      <c r="AE498" s="523"/>
      <c r="AF498" s="523"/>
    </row>
    <row r="499" spans="1:32" ht="14.25" customHeight="1">
      <c r="A499" s="523"/>
      <c r="B499" s="523"/>
      <c r="C499" s="523"/>
      <c r="D499" s="523"/>
      <c r="E499" s="523"/>
      <c r="F499" s="523"/>
      <c r="G499" s="523"/>
      <c r="H499" s="523"/>
      <c r="I499" s="523"/>
      <c r="J499" s="523"/>
      <c r="K499" s="523"/>
      <c r="L499" s="523"/>
      <c r="M499" s="523"/>
      <c r="N499" s="523"/>
      <c r="O499" s="523"/>
      <c r="P499" s="523"/>
      <c r="Q499" s="523"/>
      <c r="R499" s="523"/>
      <c r="S499" s="523"/>
      <c r="T499" s="523"/>
      <c r="U499" s="523"/>
      <c r="V499" s="523"/>
      <c r="W499" s="523"/>
      <c r="X499" s="523"/>
      <c r="Y499" s="523"/>
      <c r="Z499" s="523"/>
      <c r="AA499" s="523"/>
      <c r="AB499" s="523"/>
      <c r="AC499" s="523"/>
      <c r="AD499" s="523"/>
      <c r="AE499" s="523"/>
      <c r="AF499" s="523"/>
    </row>
    <row r="500" spans="1:32" ht="14.25" customHeight="1">
      <c r="A500" s="523"/>
      <c r="B500" s="523"/>
      <c r="C500" s="523"/>
      <c r="D500" s="523"/>
      <c r="E500" s="523"/>
      <c r="F500" s="523"/>
      <c r="G500" s="523"/>
      <c r="H500" s="523"/>
      <c r="I500" s="523"/>
      <c r="J500" s="523"/>
      <c r="K500" s="523"/>
      <c r="L500" s="523"/>
      <c r="M500" s="523"/>
      <c r="N500" s="523"/>
      <c r="O500" s="523"/>
      <c r="P500" s="523"/>
      <c r="Q500" s="523"/>
      <c r="R500" s="523"/>
      <c r="S500" s="523"/>
      <c r="T500" s="523"/>
      <c r="U500" s="523"/>
      <c r="V500" s="523"/>
      <c r="W500" s="523"/>
      <c r="X500" s="523"/>
      <c r="Y500" s="523"/>
      <c r="Z500" s="523"/>
      <c r="AA500" s="523"/>
      <c r="AB500" s="523"/>
      <c r="AC500" s="523"/>
      <c r="AD500" s="523"/>
      <c r="AE500" s="523"/>
      <c r="AF500" s="523"/>
    </row>
    <row r="501" spans="1:32" ht="14.25" customHeight="1">
      <c r="A501" s="523"/>
      <c r="B501" s="523"/>
      <c r="C501" s="523"/>
      <c r="D501" s="523"/>
      <c r="E501" s="523"/>
      <c r="F501" s="523"/>
      <c r="G501" s="523"/>
      <c r="H501" s="523"/>
      <c r="I501" s="523"/>
      <c r="J501" s="523"/>
      <c r="K501" s="523"/>
      <c r="L501" s="523"/>
      <c r="M501" s="523"/>
      <c r="N501" s="523"/>
      <c r="O501" s="523"/>
      <c r="P501" s="523"/>
      <c r="Q501" s="523"/>
      <c r="R501" s="523"/>
      <c r="S501" s="523"/>
      <c r="T501" s="523"/>
      <c r="U501" s="523"/>
      <c r="V501" s="523"/>
      <c r="W501" s="523"/>
      <c r="X501" s="523"/>
      <c r="Y501" s="523"/>
      <c r="Z501" s="523"/>
      <c r="AA501" s="523"/>
      <c r="AB501" s="523"/>
      <c r="AC501" s="523"/>
      <c r="AD501" s="523"/>
      <c r="AE501" s="523"/>
      <c r="AF501" s="523"/>
    </row>
    <row r="502" spans="1:32" ht="14.25" customHeight="1">
      <c r="A502" s="523"/>
      <c r="B502" s="523"/>
      <c r="C502" s="523"/>
      <c r="D502" s="523"/>
      <c r="E502" s="523"/>
      <c r="F502" s="523"/>
      <c r="G502" s="523"/>
      <c r="H502" s="523"/>
      <c r="I502" s="523"/>
      <c r="J502" s="523"/>
      <c r="K502" s="523"/>
      <c r="L502" s="523"/>
      <c r="M502" s="523"/>
      <c r="N502" s="523"/>
      <c r="O502" s="523"/>
      <c r="P502" s="523"/>
      <c r="Q502" s="523"/>
      <c r="R502" s="523"/>
      <c r="S502" s="523"/>
      <c r="T502" s="523"/>
      <c r="U502" s="523"/>
      <c r="V502" s="523"/>
      <c r="W502" s="523"/>
      <c r="X502" s="523"/>
      <c r="Y502" s="523"/>
      <c r="Z502" s="523"/>
      <c r="AA502" s="523"/>
      <c r="AB502" s="523"/>
      <c r="AC502" s="523"/>
      <c r="AD502" s="523"/>
      <c r="AE502" s="523"/>
      <c r="AF502" s="523"/>
    </row>
    <row r="503" spans="1:32" ht="14.25" customHeight="1">
      <c r="A503" s="523"/>
      <c r="B503" s="523"/>
      <c r="C503" s="523"/>
      <c r="D503" s="523"/>
      <c r="E503" s="523"/>
      <c r="F503" s="523"/>
      <c r="G503" s="523"/>
      <c r="H503" s="523"/>
      <c r="I503" s="523"/>
      <c r="J503" s="523"/>
      <c r="K503" s="523"/>
      <c r="L503" s="523"/>
      <c r="M503" s="523"/>
      <c r="N503" s="523"/>
      <c r="O503" s="523"/>
      <c r="P503" s="523"/>
      <c r="Q503" s="523"/>
      <c r="R503" s="523"/>
      <c r="S503" s="523"/>
      <c r="T503" s="523"/>
      <c r="U503" s="523"/>
      <c r="V503" s="523"/>
      <c r="W503" s="523"/>
      <c r="X503" s="523"/>
      <c r="Y503" s="523"/>
      <c r="Z503" s="523"/>
      <c r="AA503" s="523"/>
      <c r="AB503" s="523"/>
      <c r="AC503" s="523"/>
      <c r="AD503" s="523"/>
      <c r="AE503" s="523"/>
      <c r="AF503" s="523"/>
    </row>
    <row r="504" spans="1:32" ht="14.25" customHeight="1">
      <c r="A504" s="523"/>
      <c r="B504" s="523"/>
      <c r="C504" s="523"/>
      <c r="D504" s="523"/>
      <c r="E504" s="523"/>
      <c r="F504" s="523"/>
      <c r="G504" s="523"/>
      <c r="H504" s="523"/>
      <c r="I504" s="523"/>
      <c r="J504" s="523"/>
      <c r="K504" s="523"/>
      <c r="L504" s="523"/>
      <c r="M504" s="523"/>
      <c r="N504" s="523"/>
      <c r="O504" s="523"/>
      <c r="P504" s="523"/>
      <c r="Q504" s="523"/>
      <c r="R504" s="523"/>
      <c r="S504" s="523"/>
      <c r="T504" s="523"/>
      <c r="U504" s="523"/>
      <c r="V504" s="523"/>
      <c r="W504" s="523"/>
      <c r="X504" s="523"/>
      <c r="Y504" s="523"/>
      <c r="Z504" s="523"/>
      <c r="AA504" s="523"/>
      <c r="AB504" s="523"/>
      <c r="AC504" s="523"/>
      <c r="AD504" s="523"/>
      <c r="AE504" s="523"/>
      <c r="AF504" s="523"/>
    </row>
    <row r="505" spans="1:32" ht="14.25" customHeight="1">
      <c r="A505" s="523"/>
      <c r="B505" s="523"/>
      <c r="C505" s="523"/>
      <c r="D505" s="523"/>
      <c r="E505" s="523"/>
      <c r="F505" s="523"/>
      <c r="G505" s="523"/>
      <c r="H505" s="523"/>
      <c r="I505" s="523"/>
      <c r="J505" s="523"/>
      <c r="K505" s="523"/>
      <c r="L505" s="523"/>
      <c r="M505" s="523"/>
      <c r="N505" s="523"/>
      <c r="O505" s="523"/>
      <c r="P505" s="523"/>
      <c r="Q505" s="523"/>
      <c r="R505" s="523"/>
      <c r="S505" s="523"/>
      <c r="T505" s="523"/>
      <c r="U505" s="523"/>
      <c r="V505" s="523"/>
      <c r="W505" s="523"/>
      <c r="X505" s="523"/>
      <c r="Y505" s="523"/>
      <c r="Z505" s="523"/>
      <c r="AA505" s="523"/>
      <c r="AB505" s="523"/>
      <c r="AC505" s="523"/>
      <c r="AD505" s="523"/>
      <c r="AE505" s="523"/>
      <c r="AF505" s="523"/>
    </row>
    <row r="506" spans="1:32" ht="14.25" customHeight="1">
      <c r="A506" s="523"/>
      <c r="B506" s="523"/>
      <c r="C506" s="523"/>
      <c r="D506" s="523"/>
      <c r="E506" s="523"/>
      <c r="F506" s="523"/>
      <c r="G506" s="523"/>
      <c r="H506" s="523"/>
      <c r="I506" s="523"/>
      <c r="J506" s="523"/>
      <c r="K506" s="523"/>
      <c r="L506" s="523"/>
      <c r="M506" s="523"/>
      <c r="N506" s="523"/>
      <c r="O506" s="523"/>
      <c r="P506" s="523"/>
      <c r="Q506" s="523"/>
      <c r="R506" s="523"/>
      <c r="S506" s="523"/>
      <c r="T506" s="523"/>
      <c r="U506" s="523"/>
      <c r="V506" s="523"/>
      <c r="W506" s="523"/>
      <c r="X506" s="523"/>
      <c r="Y506" s="523"/>
      <c r="Z506" s="523"/>
      <c r="AA506" s="523"/>
      <c r="AB506" s="523"/>
      <c r="AC506" s="523"/>
      <c r="AD506" s="523"/>
      <c r="AE506" s="523"/>
      <c r="AF506" s="523"/>
    </row>
    <row r="507" spans="1:32" ht="14.25" customHeight="1">
      <c r="A507" s="523"/>
      <c r="B507" s="523"/>
      <c r="C507" s="523"/>
      <c r="D507" s="523"/>
      <c r="E507" s="523"/>
      <c r="F507" s="523"/>
      <c r="G507" s="523"/>
      <c r="H507" s="523"/>
      <c r="I507" s="523"/>
      <c r="J507" s="523"/>
      <c r="K507" s="523"/>
      <c r="L507" s="523"/>
      <c r="M507" s="523"/>
      <c r="N507" s="523"/>
      <c r="O507" s="523"/>
      <c r="P507" s="523"/>
      <c r="Q507" s="523"/>
      <c r="R507" s="523"/>
      <c r="S507" s="523"/>
      <c r="T507" s="523"/>
      <c r="U507" s="523"/>
      <c r="V507" s="523"/>
      <c r="W507" s="523"/>
      <c r="X507" s="523"/>
      <c r="Y507" s="523"/>
      <c r="Z507" s="523"/>
      <c r="AA507" s="523"/>
      <c r="AB507" s="523"/>
      <c r="AC507" s="523"/>
      <c r="AD507" s="523"/>
      <c r="AE507" s="523"/>
      <c r="AF507" s="523"/>
    </row>
    <row r="508" spans="1:32" ht="14.25" customHeight="1">
      <c r="A508" s="523"/>
      <c r="B508" s="523"/>
      <c r="C508" s="523"/>
      <c r="D508" s="523"/>
      <c r="E508" s="523"/>
      <c r="F508" s="523"/>
      <c r="G508" s="523"/>
      <c r="H508" s="523"/>
      <c r="I508" s="523"/>
      <c r="J508" s="523"/>
      <c r="K508" s="523"/>
      <c r="L508" s="523"/>
      <c r="M508" s="523"/>
      <c r="N508" s="523"/>
      <c r="O508" s="523"/>
      <c r="P508" s="523"/>
      <c r="Q508" s="523"/>
      <c r="R508" s="523"/>
      <c r="S508" s="523"/>
      <c r="T508" s="523"/>
      <c r="U508" s="523"/>
      <c r="V508" s="523"/>
      <c r="W508" s="523"/>
      <c r="X508" s="523"/>
      <c r="Y508" s="523"/>
      <c r="Z508" s="523"/>
      <c r="AA508" s="523"/>
      <c r="AB508" s="523"/>
      <c r="AC508" s="523"/>
      <c r="AD508" s="523"/>
      <c r="AE508" s="523"/>
      <c r="AF508" s="523"/>
    </row>
    <row r="509" spans="1:32" ht="14.25" customHeight="1">
      <c r="A509" s="523"/>
      <c r="B509" s="523"/>
      <c r="C509" s="523"/>
      <c r="D509" s="523"/>
      <c r="E509" s="523"/>
      <c r="F509" s="523"/>
      <c r="G509" s="523"/>
      <c r="H509" s="523"/>
      <c r="I509" s="523"/>
      <c r="J509" s="523"/>
      <c r="K509" s="523"/>
      <c r="L509" s="523"/>
      <c r="M509" s="523"/>
      <c r="N509" s="523"/>
      <c r="O509" s="523"/>
      <c r="P509" s="523"/>
      <c r="Q509" s="523"/>
      <c r="R509" s="523"/>
      <c r="S509" s="523"/>
      <c r="T509" s="523"/>
      <c r="U509" s="523"/>
      <c r="V509" s="523"/>
      <c r="W509" s="523"/>
      <c r="X509" s="523"/>
      <c r="Y509" s="523"/>
      <c r="Z509" s="523"/>
      <c r="AA509" s="523"/>
      <c r="AB509" s="523"/>
      <c r="AC509" s="523"/>
      <c r="AD509" s="523"/>
      <c r="AE509" s="523"/>
      <c r="AF509" s="523"/>
    </row>
    <row r="510" spans="1:32" ht="14.25" customHeight="1">
      <c r="A510" s="523"/>
      <c r="B510" s="523"/>
      <c r="C510" s="523"/>
      <c r="D510" s="523"/>
      <c r="E510" s="523"/>
      <c r="F510" s="523"/>
      <c r="G510" s="523"/>
      <c r="H510" s="523"/>
      <c r="I510" s="523"/>
      <c r="J510" s="523"/>
      <c r="K510" s="523"/>
      <c r="L510" s="523"/>
      <c r="M510" s="523"/>
      <c r="N510" s="523"/>
      <c r="O510" s="523"/>
      <c r="P510" s="523"/>
      <c r="Q510" s="523"/>
      <c r="R510" s="523"/>
      <c r="S510" s="523"/>
      <c r="T510" s="523"/>
      <c r="U510" s="523"/>
      <c r="V510" s="523"/>
      <c r="W510" s="523"/>
      <c r="X510" s="523"/>
      <c r="Y510" s="523"/>
      <c r="Z510" s="523"/>
      <c r="AA510" s="523"/>
      <c r="AB510" s="523"/>
      <c r="AC510" s="523"/>
      <c r="AD510" s="523"/>
      <c r="AE510" s="523"/>
      <c r="AF510" s="523"/>
    </row>
    <row r="511" spans="1:32" ht="14.25" customHeight="1">
      <c r="A511" s="523"/>
      <c r="B511" s="523"/>
      <c r="C511" s="523"/>
      <c r="D511" s="523"/>
      <c r="E511" s="523"/>
      <c r="F511" s="523"/>
      <c r="G511" s="523"/>
      <c r="H511" s="523"/>
      <c r="I511" s="523"/>
      <c r="J511" s="523"/>
      <c r="K511" s="523"/>
      <c r="L511" s="523"/>
      <c r="M511" s="523"/>
      <c r="N511" s="523"/>
      <c r="O511" s="523"/>
      <c r="P511" s="523"/>
      <c r="Q511" s="523"/>
      <c r="R511" s="523"/>
      <c r="S511" s="523"/>
      <c r="T511" s="523"/>
      <c r="U511" s="523"/>
      <c r="V511" s="523"/>
      <c r="W511" s="523"/>
      <c r="X511" s="523"/>
      <c r="Y511" s="523"/>
      <c r="Z511" s="523"/>
      <c r="AA511" s="523"/>
      <c r="AB511" s="523"/>
      <c r="AC511" s="523"/>
      <c r="AD511" s="523"/>
      <c r="AE511" s="523"/>
      <c r="AF511" s="523"/>
    </row>
    <row r="512" spans="1:32" ht="14.25" customHeight="1">
      <c r="A512" s="523"/>
      <c r="B512" s="523"/>
      <c r="C512" s="523"/>
      <c r="D512" s="523"/>
      <c r="E512" s="523"/>
      <c r="F512" s="523"/>
      <c r="G512" s="523"/>
      <c r="H512" s="523"/>
      <c r="I512" s="523"/>
      <c r="J512" s="523"/>
      <c r="K512" s="523"/>
      <c r="L512" s="523"/>
      <c r="M512" s="523"/>
      <c r="N512" s="523"/>
      <c r="O512" s="523"/>
      <c r="P512" s="523"/>
      <c r="Q512" s="523"/>
      <c r="R512" s="523"/>
      <c r="S512" s="523"/>
      <c r="T512" s="523"/>
      <c r="U512" s="523"/>
      <c r="V512" s="523"/>
      <c r="W512" s="523"/>
      <c r="X512" s="523"/>
      <c r="Y512" s="523"/>
      <c r="Z512" s="523"/>
      <c r="AA512" s="523"/>
      <c r="AB512" s="523"/>
      <c r="AC512" s="523"/>
      <c r="AD512" s="523"/>
      <c r="AE512" s="523"/>
      <c r="AF512" s="523"/>
    </row>
    <row r="513" spans="1:32" ht="14.25" customHeight="1">
      <c r="A513" s="523"/>
      <c r="B513" s="523"/>
      <c r="C513" s="523"/>
      <c r="D513" s="523"/>
      <c r="E513" s="523"/>
      <c r="F513" s="523"/>
      <c r="G513" s="523"/>
      <c r="H513" s="523"/>
      <c r="I513" s="523"/>
      <c r="J513" s="523"/>
      <c r="K513" s="523"/>
      <c r="L513" s="523"/>
      <c r="M513" s="523"/>
      <c r="N513" s="523"/>
      <c r="O513" s="523"/>
      <c r="P513" s="523"/>
      <c r="Q513" s="523"/>
      <c r="R513" s="523"/>
      <c r="S513" s="523"/>
      <c r="T513" s="523"/>
      <c r="U513" s="523"/>
      <c r="V513" s="523"/>
      <c r="W513" s="523"/>
      <c r="X513" s="523"/>
      <c r="Y513" s="523"/>
      <c r="Z513" s="523"/>
      <c r="AA513" s="523"/>
      <c r="AB513" s="523"/>
      <c r="AC513" s="523"/>
      <c r="AD513" s="523"/>
      <c r="AE513" s="523"/>
      <c r="AF513" s="523"/>
    </row>
    <row r="514" spans="1:32" ht="14.25" customHeight="1">
      <c r="A514" s="523"/>
      <c r="B514" s="523"/>
      <c r="C514" s="523"/>
      <c r="D514" s="523"/>
      <c r="E514" s="523"/>
      <c r="F514" s="523"/>
      <c r="G514" s="523"/>
      <c r="H514" s="523"/>
      <c r="I514" s="523"/>
      <c r="J514" s="523"/>
      <c r="K514" s="523"/>
      <c r="L514" s="523"/>
      <c r="M514" s="523"/>
      <c r="N514" s="523"/>
      <c r="O514" s="523"/>
      <c r="P514" s="523"/>
      <c r="Q514" s="523"/>
      <c r="R514" s="523"/>
      <c r="S514" s="523"/>
      <c r="T514" s="523"/>
      <c r="U514" s="523"/>
      <c r="V514" s="523"/>
      <c r="W514" s="523"/>
      <c r="X514" s="523"/>
      <c r="Y514" s="523"/>
      <c r="Z514" s="523"/>
      <c r="AA514" s="523"/>
      <c r="AB514" s="523"/>
      <c r="AC514" s="523"/>
      <c r="AD514" s="523"/>
      <c r="AE514" s="523"/>
      <c r="AF514" s="523"/>
    </row>
    <row r="515" spans="1:32" ht="14.25" customHeight="1">
      <c r="A515" s="523"/>
      <c r="B515" s="523"/>
      <c r="C515" s="523"/>
      <c r="D515" s="523"/>
      <c r="E515" s="523"/>
      <c r="F515" s="523"/>
      <c r="G515" s="523"/>
      <c r="H515" s="523"/>
      <c r="I515" s="523"/>
      <c r="J515" s="523"/>
      <c r="K515" s="523"/>
      <c r="L515" s="523"/>
      <c r="M515" s="523"/>
      <c r="N515" s="523"/>
      <c r="O515" s="523"/>
      <c r="P515" s="523"/>
      <c r="Q515" s="523"/>
      <c r="R515" s="523"/>
      <c r="S515" s="523"/>
      <c r="T515" s="523"/>
      <c r="U515" s="523"/>
      <c r="V515" s="523"/>
      <c r="W515" s="523"/>
      <c r="X515" s="523"/>
      <c r="Y515" s="523"/>
      <c r="Z515" s="523"/>
      <c r="AA515" s="523"/>
      <c r="AB515" s="523"/>
      <c r="AC515" s="523"/>
      <c r="AD515" s="523"/>
      <c r="AE515" s="523"/>
      <c r="AF515" s="523"/>
    </row>
    <row r="516" spans="1:32" ht="14.25" customHeight="1">
      <c r="A516" s="523"/>
      <c r="B516" s="523"/>
      <c r="C516" s="523"/>
      <c r="D516" s="523"/>
      <c r="E516" s="523"/>
      <c r="F516" s="523"/>
      <c r="G516" s="523"/>
      <c r="H516" s="523"/>
      <c r="I516" s="523"/>
      <c r="J516" s="523"/>
      <c r="K516" s="523"/>
      <c r="L516" s="523"/>
      <c r="M516" s="523"/>
      <c r="N516" s="523"/>
      <c r="O516" s="523"/>
      <c r="P516" s="523"/>
      <c r="Q516" s="523"/>
      <c r="R516" s="523"/>
      <c r="S516" s="523"/>
      <c r="T516" s="523"/>
      <c r="U516" s="523"/>
      <c r="V516" s="523"/>
      <c r="W516" s="523"/>
      <c r="X516" s="523"/>
      <c r="Y516" s="523"/>
      <c r="Z516" s="523"/>
      <c r="AA516" s="523"/>
      <c r="AB516" s="523"/>
      <c r="AC516" s="523"/>
      <c r="AD516" s="523"/>
      <c r="AE516" s="523"/>
      <c r="AF516" s="523"/>
    </row>
    <row r="517" spans="1:32" ht="14.25" customHeight="1">
      <c r="A517" s="523"/>
      <c r="B517" s="523"/>
      <c r="C517" s="523"/>
      <c r="D517" s="523"/>
      <c r="E517" s="523"/>
      <c r="F517" s="523"/>
      <c r="G517" s="523"/>
      <c r="H517" s="523"/>
      <c r="I517" s="523"/>
      <c r="J517" s="523"/>
      <c r="K517" s="523"/>
      <c r="L517" s="523"/>
      <c r="M517" s="523"/>
      <c r="N517" s="523"/>
      <c r="O517" s="523"/>
      <c r="P517" s="523"/>
      <c r="Q517" s="523"/>
      <c r="R517" s="523"/>
      <c r="S517" s="523"/>
      <c r="T517" s="523"/>
      <c r="U517" s="523"/>
      <c r="V517" s="523"/>
      <c r="W517" s="523"/>
      <c r="X517" s="523"/>
      <c r="Y517" s="523"/>
      <c r="Z517" s="523"/>
      <c r="AA517" s="523"/>
      <c r="AB517" s="523"/>
      <c r="AC517" s="523"/>
      <c r="AD517" s="523"/>
      <c r="AE517" s="523"/>
      <c r="AF517" s="523"/>
    </row>
    <row r="518" spans="1:32" ht="14.25" customHeight="1">
      <c r="A518" s="523"/>
      <c r="B518" s="523"/>
      <c r="C518" s="523"/>
      <c r="D518" s="523"/>
      <c r="E518" s="523"/>
      <c r="F518" s="523"/>
      <c r="G518" s="523"/>
      <c r="H518" s="523"/>
      <c r="I518" s="523"/>
      <c r="J518" s="523"/>
      <c r="K518" s="523"/>
      <c r="L518" s="523"/>
      <c r="M518" s="523"/>
      <c r="N518" s="523"/>
      <c r="O518" s="523"/>
      <c r="P518" s="523"/>
      <c r="Q518" s="523"/>
      <c r="R518" s="523"/>
      <c r="S518" s="523"/>
      <c r="T518" s="523"/>
      <c r="U518" s="523"/>
      <c r="V518" s="523"/>
      <c r="W518" s="523"/>
      <c r="X518" s="523"/>
      <c r="Y518" s="523"/>
      <c r="Z518" s="523"/>
      <c r="AA518" s="523"/>
      <c r="AB518" s="523"/>
      <c r="AC518" s="523"/>
      <c r="AD518" s="523"/>
      <c r="AE518" s="523"/>
      <c r="AF518" s="523"/>
    </row>
    <row r="519" spans="1:32" ht="14.25" customHeight="1">
      <c r="A519" s="523"/>
      <c r="B519" s="523"/>
      <c r="C519" s="523"/>
      <c r="D519" s="523"/>
      <c r="E519" s="523"/>
      <c r="F519" s="523"/>
      <c r="G519" s="523"/>
      <c r="H519" s="523"/>
      <c r="I519" s="523"/>
      <c r="J519" s="523"/>
      <c r="K519" s="523"/>
      <c r="L519" s="523"/>
      <c r="M519" s="523"/>
      <c r="N519" s="523"/>
      <c r="O519" s="523"/>
      <c r="P519" s="523"/>
      <c r="Q519" s="523"/>
      <c r="R519" s="523"/>
      <c r="S519" s="523"/>
      <c r="T519" s="523"/>
      <c r="U519" s="523"/>
      <c r="V519" s="523"/>
      <c r="W519" s="523"/>
      <c r="X519" s="523"/>
      <c r="Y519" s="523"/>
      <c r="Z519" s="523"/>
      <c r="AA519" s="523"/>
      <c r="AB519" s="523"/>
      <c r="AC519" s="523"/>
      <c r="AD519" s="523"/>
      <c r="AE519" s="523"/>
      <c r="AF519" s="523"/>
    </row>
    <row r="520" spans="1:32" ht="14.25" customHeight="1">
      <c r="A520" s="523"/>
      <c r="B520" s="523"/>
      <c r="C520" s="523"/>
      <c r="D520" s="523"/>
      <c r="E520" s="523"/>
      <c r="F520" s="523"/>
      <c r="G520" s="523"/>
      <c r="H520" s="523"/>
      <c r="I520" s="523"/>
      <c r="J520" s="523"/>
      <c r="K520" s="523"/>
      <c r="L520" s="523"/>
      <c r="M520" s="523"/>
      <c r="N520" s="523"/>
      <c r="O520" s="523"/>
      <c r="P520" s="523"/>
      <c r="Q520" s="523"/>
      <c r="R520" s="523"/>
      <c r="S520" s="523"/>
      <c r="T520" s="523"/>
      <c r="U520" s="523"/>
      <c r="V520" s="523"/>
      <c r="W520" s="523"/>
      <c r="X520" s="523"/>
      <c r="Y520" s="523"/>
      <c r="Z520" s="523"/>
      <c r="AA520" s="523"/>
      <c r="AB520" s="523"/>
      <c r="AC520" s="523"/>
      <c r="AD520" s="523"/>
      <c r="AE520" s="523"/>
      <c r="AF520" s="523"/>
    </row>
    <row r="521" spans="1:32" ht="14.25" customHeight="1">
      <c r="A521" s="523"/>
      <c r="B521" s="523"/>
      <c r="C521" s="523"/>
      <c r="D521" s="523"/>
      <c r="E521" s="523"/>
      <c r="F521" s="523"/>
      <c r="G521" s="523"/>
      <c r="H521" s="523"/>
      <c r="I521" s="523"/>
      <c r="J521" s="523"/>
      <c r="K521" s="523"/>
      <c r="L521" s="523"/>
      <c r="M521" s="523"/>
      <c r="N521" s="523"/>
      <c r="O521" s="523"/>
      <c r="P521" s="523"/>
      <c r="Q521" s="523"/>
      <c r="R521" s="523"/>
      <c r="S521" s="523"/>
      <c r="T521" s="523"/>
      <c r="U521" s="523"/>
      <c r="V521" s="523"/>
      <c r="W521" s="523"/>
      <c r="X521" s="523"/>
      <c r="Y521" s="523"/>
      <c r="Z521" s="523"/>
      <c r="AA521" s="523"/>
      <c r="AB521" s="523"/>
      <c r="AC521" s="523"/>
      <c r="AD521" s="523"/>
      <c r="AE521" s="523"/>
      <c r="AF521" s="523"/>
    </row>
    <row r="522" spans="1:32" ht="14.25" customHeight="1">
      <c r="A522" s="523"/>
      <c r="B522" s="523"/>
      <c r="C522" s="523"/>
      <c r="D522" s="523"/>
      <c r="E522" s="523"/>
      <c r="F522" s="523"/>
      <c r="G522" s="523"/>
      <c r="H522" s="523"/>
      <c r="I522" s="523"/>
      <c r="J522" s="523"/>
      <c r="K522" s="523"/>
      <c r="L522" s="523"/>
      <c r="M522" s="523"/>
      <c r="N522" s="523"/>
      <c r="O522" s="523"/>
      <c r="P522" s="523"/>
      <c r="Q522" s="523"/>
      <c r="R522" s="523"/>
      <c r="S522" s="523"/>
      <c r="T522" s="523"/>
      <c r="U522" s="523"/>
      <c r="V522" s="523"/>
      <c r="W522" s="523"/>
      <c r="X522" s="523"/>
      <c r="Y522" s="523"/>
      <c r="Z522" s="523"/>
      <c r="AA522" s="523"/>
      <c r="AB522" s="523"/>
      <c r="AC522" s="523"/>
      <c r="AD522" s="523"/>
      <c r="AE522" s="523"/>
      <c r="AF522" s="523"/>
    </row>
    <row r="523" spans="1:32" ht="14.25" customHeight="1">
      <c r="A523" s="523"/>
      <c r="B523" s="523"/>
      <c r="C523" s="523"/>
      <c r="D523" s="523"/>
      <c r="E523" s="523"/>
      <c r="F523" s="523"/>
      <c r="G523" s="523"/>
      <c r="H523" s="523"/>
      <c r="I523" s="523"/>
      <c r="J523" s="523"/>
      <c r="K523" s="523"/>
      <c r="L523" s="523"/>
      <c r="M523" s="523"/>
      <c r="N523" s="523"/>
      <c r="O523" s="523"/>
      <c r="P523" s="523"/>
      <c r="Q523" s="523"/>
      <c r="R523" s="523"/>
      <c r="S523" s="523"/>
      <c r="T523" s="523"/>
      <c r="U523" s="523"/>
      <c r="V523" s="523"/>
      <c r="W523" s="523"/>
      <c r="X523" s="523"/>
      <c r="Y523" s="523"/>
      <c r="Z523" s="523"/>
      <c r="AA523" s="523"/>
      <c r="AB523" s="523"/>
      <c r="AC523" s="523"/>
      <c r="AD523" s="523"/>
      <c r="AE523" s="523"/>
      <c r="AF523" s="523"/>
    </row>
    <row r="524" spans="1:32" ht="14.25" customHeight="1">
      <c r="A524" s="523"/>
      <c r="B524" s="523"/>
      <c r="C524" s="523"/>
      <c r="D524" s="523"/>
      <c r="E524" s="523"/>
      <c r="F524" s="523"/>
      <c r="G524" s="523"/>
      <c r="H524" s="523"/>
      <c r="I524" s="523"/>
      <c r="J524" s="523"/>
      <c r="K524" s="523"/>
      <c r="L524" s="523"/>
      <c r="M524" s="523"/>
      <c r="N524" s="523"/>
      <c r="O524" s="523"/>
      <c r="P524" s="523"/>
      <c r="Q524" s="523"/>
      <c r="R524" s="523"/>
      <c r="S524" s="523"/>
      <c r="T524" s="523"/>
      <c r="U524" s="523"/>
      <c r="V524" s="523"/>
      <c r="W524" s="523"/>
      <c r="X524" s="523"/>
      <c r="Y524" s="523"/>
      <c r="Z524" s="523"/>
      <c r="AA524" s="523"/>
      <c r="AB524" s="523"/>
      <c r="AC524" s="523"/>
      <c r="AD524" s="523"/>
      <c r="AE524" s="523"/>
      <c r="AF524" s="523"/>
    </row>
    <row r="525" spans="1:32" ht="14.25" customHeight="1">
      <c r="A525" s="523"/>
      <c r="B525" s="523"/>
      <c r="C525" s="523"/>
      <c r="D525" s="523"/>
      <c r="E525" s="523"/>
      <c r="F525" s="523"/>
      <c r="G525" s="523"/>
      <c r="H525" s="523"/>
      <c r="I525" s="523"/>
      <c r="J525" s="523"/>
      <c r="K525" s="523"/>
      <c r="L525" s="523"/>
      <c r="M525" s="523"/>
      <c r="N525" s="523"/>
      <c r="O525" s="523"/>
      <c r="P525" s="523"/>
      <c r="Q525" s="523"/>
      <c r="R525" s="523"/>
      <c r="S525" s="523"/>
      <c r="T525" s="523"/>
      <c r="U525" s="523"/>
      <c r="V525" s="523"/>
      <c r="W525" s="523"/>
      <c r="X525" s="523"/>
      <c r="Y525" s="523"/>
      <c r="Z525" s="523"/>
      <c r="AA525" s="523"/>
      <c r="AB525" s="523"/>
      <c r="AC525" s="523"/>
      <c r="AD525" s="523"/>
      <c r="AE525" s="523"/>
      <c r="AF525" s="523"/>
    </row>
    <row r="526" spans="1:32" ht="14.25" customHeight="1">
      <c r="A526" s="523"/>
      <c r="B526" s="523"/>
      <c r="C526" s="523"/>
      <c r="D526" s="523"/>
      <c r="E526" s="523"/>
      <c r="F526" s="523"/>
      <c r="G526" s="523"/>
      <c r="H526" s="523"/>
      <c r="I526" s="523"/>
      <c r="J526" s="523"/>
      <c r="K526" s="523"/>
      <c r="L526" s="523"/>
      <c r="M526" s="523"/>
      <c r="N526" s="523"/>
      <c r="O526" s="523"/>
      <c r="P526" s="523"/>
      <c r="Q526" s="523"/>
      <c r="R526" s="523"/>
      <c r="S526" s="523"/>
      <c r="T526" s="523"/>
      <c r="U526" s="523"/>
      <c r="V526" s="523"/>
      <c r="W526" s="523"/>
      <c r="X526" s="523"/>
      <c r="Y526" s="523"/>
      <c r="Z526" s="523"/>
      <c r="AA526" s="523"/>
      <c r="AB526" s="523"/>
      <c r="AC526" s="523"/>
      <c r="AD526" s="523"/>
      <c r="AE526" s="523"/>
      <c r="AF526" s="523"/>
    </row>
    <row r="527" spans="1:32" ht="14.25" customHeight="1">
      <c r="A527" s="523"/>
      <c r="B527" s="523"/>
      <c r="C527" s="523"/>
      <c r="D527" s="523"/>
      <c r="E527" s="523"/>
      <c r="F527" s="523"/>
      <c r="G527" s="523"/>
      <c r="H527" s="523"/>
      <c r="I527" s="523"/>
      <c r="J527" s="523"/>
      <c r="K527" s="523"/>
      <c r="L527" s="523"/>
      <c r="M527" s="523"/>
      <c r="N527" s="523"/>
      <c r="O527" s="523"/>
      <c r="P527" s="523"/>
      <c r="Q527" s="523"/>
      <c r="R527" s="523"/>
      <c r="S527" s="523"/>
      <c r="T527" s="523"/>
      <c r="U527" s="523"/>
      <c r="V527" s="523"/>
      <c r="W527" s="523"/>
      <c r="X527" s="523"/>
      <c r="Y527" s="523"/>
      <c r="Z527" s="523"/>
      <c r="AA527" s="523"/>
      <c r="AB527" s="523"/>
      <c r="AC527" s="523"/>
      <c r="AD527" s="523"/>
      <c r="AE527" s="523"/>
      <c r="AF527" s="523"/>
    </row>
    <row r="528" spans="1:32" ht="14.25" customHeight="1">
      <c r="A528" s="523"/>
      <c r="B528" s="523"/>
      <c r="C528" s="523"/>
      <c r="D528" s="523"/>
      <c r="E528" s="523"/>
      <c r="F528" s="523"/>
      <c r="G528" s="523"/>
      <c r="H528" s="523"/>
      <c r="I528" s="523"/>
      <c r="J528" s="523"/>
      <c r="K528" s="523"/>
      <c r="L528" s="523"/>
      <c r="M528" s="523"/>
      <c r="N528" s="523"/>
      <c r="O528" s="523"/>
      <c r="P528" s="523"/>
      <c r="Q528" s="523"/>
      <c r="R528" s="523"/>
      <c r="S528" s="523"/>
      <c r="T528" s="523"/>
      <c r="U528" s="523"/>
      <c r="V528" s="523"/>
      <c r="W528" s="523"/>
      <c r="X528" s="523"/>
      <c r="Y528" s="523"/>
      <c r="Z528" s="523"/>
      <c r="AA528" s="523"/>
      <c r="AB528" s="523"/>
      <c r="AC528" s="523"/>
      <c r="AD528" s="523"/>
      <c r="AE528" s="523"/>
      <c r="AF528" s="523"/>
    </row>
    <row r="529" spans="1:32" ht="14.25" customHeight="1">
      <c r="A529" s="523"/>
      <c r="B529" s="523"/>
      <c r="C529" s="523"/>
      <c r="D529" s="523"/>
      <c r="E529" s="523"/>
      <c r="F529" s="523"/>
      <c r="G529" s="523"/>
      <c r="H529" s="523"/>
      <c r="I529" s="523"/>
      <c r="J529" s="523"/>
      <c r="K529" s="523"/>
      <c r="L529" s="523"/>
      <c r="M529" s="523"/>
      <c r="N529" s="523"/>
      <c r="O529" s="523"/>
      <c r="P529" s="523"/>
      <c r="Q529" s="523"/>
      <c r="R529" s="523"/>
      <c r="S529" s="523"/>
      <c r="T529" s="523"/>
      <c r="U529" s="523"/>
      <c r="V529" s="523"/>
      <c r="W529" s="523"/>
      <c r="X529" s="523"/>
      <c r="Y529" s="523"/>
      <c r="Z529" s="523"/>
      <c r="AA529" s="523"/>
      <c r="AB529" s="523"/>
      <c r="AC529" s="523"/>
      <c r="AD529" s="523"/>
      <c r="AE529" s="523"/>
      <c r="AF529" s="523"/>
    </row>
    <row r="530" spans="1:32" ht="14.25" customHeight="1">
      <c r="A530" s="523"/>
      <c r="B530" s="523"/>
      <c r="C530" s="523"/>
      <c r="D530" s="523"/>
      <c r="E530" s="523"/>
      <c r="F530" s="523"/>
      <c r="G530" s="523"/>
      <c r="H530" s="523"/>
      <c r="I530" s="523"/>
      <c r="J530" s="523"/>
      <c r="K530" s="523"/>
      <c r="L530" s="523"/>
      <c r="M530" s="523"/>
      <c r="N530" s="523"/>
      <c r="O530" s="523"/>
      <c r="P530" s="523"/>
      <c r="Q530" s="523"/>
      <c r="R530" s="523"/>
      <c r="S530" s="523"/>
      <c r="T530" s="523"/>
      <c r="U530" s="523"/>
      <c r="V530" s="523"/>
      <c r="W530" s="523"/>
      <c r="X530" s="523"/>
      <c r="Y530" s="523"/>
      <c r="Z530" s="523"/>
      <c r="AA530" s="523"/>
      <c r="AB530" s="523"/>
      <c r="AC530" s="523"/>
      <c r="AD530" s="523"/>
      <c r="AE530" s="523"/>
      <c r="AF530" s="523"/>
    </row>
    <row r="531" spans="1:32" ht="14.25" customHeight="1">
      <c r="A531" s="523"/>
      <c r="B531" s="523"/>
      <c r="C531" s="523"/>
      <c r="D531" s="523"/>
      <c r="E531" s="523"/>
      <c r="F531" s="523"/>
      <c r="G531" s="523"/>
      <c r="H531" s="523"/>
      <c r="I531" s="523"/>
      <c r="J531" s="523"/>
      <c r="K531" s="523"/>
      <c r="L531" s="523"/>
      <c r="M531" s="523"/>
      <c r="N531" s="523"/>
      <c r="O531" s="523"/>
      <c r="P531" s="523"/>
      <c r="Q531" s="523"/>
      <c r="R531" s="523"/>
      <c r="S531" s="523"/>
      <c r="T531" s="523"/>
      <c r="U531" s="523"/>
      <c r="V531" s="523"/>
      <c r="W531" s="523"/>
      <c r="X531" s="523"/>
      <c r="Y531" s="523"/>
      <c r="Z531" s="523"/>
      <c r="AA531" s="523"/>
      <c r="AB531" s="523"/>
      <c r="AC531" s="523"/>
      <c r="AD531" s="523"/>
      <c r="AE531" s="523"/>
      <c r="AF531" s="523"/>
    </row>
    <row r="532" spans="1:32" ht="14.25" customHeight="1">
      <c r="A532" s="523"/>
      <c r="B532" s="523"/>
      <c r="C532" s="523"/>
      <c r="D532" s="523"/>
      <c r="E532" s="523"/>
      <c r="F532" s="523"/>
      <c r="G532" s="523"/>
      <c r="H532" s="523"/>
      <c r="I532" s="523"/>
      <c r="J532" s="523"/>
      <c r="K532" s="523"/>
      <c r="L532" s="523"/>
      <c r="M532" s="523"/>
      <c r="N532" s="523"/>
      <c r="O532" s="523"/>
      <c r="P532" s="523"/>
      <c r="Q532" s="523"/>
      <c r="R532" s="523"/>
      <c r="S532" s="523"/>
      <c r="T532" s="523"/>
      <c r="U532" s="523"/>
      <c r="V532" s="523"/>
      <c r="W532" s="523"/>
      <c r="X532" s="523"/>
      <c r="Y532" s="523"/>
      <c r="Z532" s="523"/>
      <c r="AA532" s="523"/>
      <c r="AB532" s="523"/>
      <c r="AC532" s="523"/>
      <c r="AD532" s="523"/>
      <c r="AE532" s="523"/>
      <c r="AF532" s="523"/>
    </row>
    <row r="533" spans="1:32" ht="14.25" customHeight="1">
      <c r="A533" s="523"/>
      <c r="B533" s="523"/>
      <c r="C533" s="523"/>
      <c r="D533" s="523"/>
      <c r="E533" s="523"/>
      <c r="F533" s="523"/>
      <c r="G533" s="523"/>
      <c r="H533" s="523"/>
      <c r="I533" s="523"/>
      <c r="J533" s="523"/>
      <c r="K533" s="523"/>
      <c r="L533" s="523"/>
      <c r="M533" s="523"/>
      <c r="N533" s="523"/>
      <c r="O533" s="523"/>
      <c r="P533" s="523"/>
      <c r="Q533" s="523"/>
      <c r="R533" s="523"/>
      <c r="S533" s="523"/>
      <c r="T533" s="523"/>
      <c r="U533" s="523"/>
      <c r="V533" s="523"/>
      <c r="W533" s="523"/>
      <c r="X533" s="523"/>
      <c r="Y533" s="523"/>
      <c r="Z533" s="523"/>
      <c r="AA533" s="523"/>
      <c r="AB533" s="523"/>
      <c r="AC533" s="523"/>
      <c r="AD533" s="523"/>
      <c r="AE533" s="523"/>
      <c r="AF533" s="523"/>
    </row>
    <row r="534" spans="1:32" ht="14.25" customHeight="1">
      <c r="A534" s="523"/>
      <c r="B534" s="523"/>
      <c r="C534" s="523"/>
      <c r="D534" s="523"/>
      <c r="E534" s="523"/>
      <c r="F534" s="523"/>
      <c r="G534" s="523"/>
      <c r="H534" s="523"/>
      <c r="I534" s="523"/>
      <c r="J534" s="523"/>
      <c r="K534" s="523"/>
      <c r="L534" s="523"/>
      <c r="M534" s="523"/>
      <c r="N534" s="523"/>
      <c r="O534" s="523"/>
      <c r="P534" s="523"/>
      <c r="Q534" s="523"/>
      <c r="R534" s="523"/>
      <c r="S534" s="523"/>
      <c r="T534" s="523"/>
      <c r="U534" s="523"/>
      <c r="V534" s="523"/>
      <c r="W534" s="523"/>
      <c r="X534" s="523"/>
      <c r="Y534" s="523"/>
      <c r="Z534" s="523"/>
      <c r="AA534" s="523"/>
      <c r="AB534" s="523"/>
      <c r="AC534" s="523"/>
      <c r="AD534" s="523"/>
      <c r="AE534" s="523"/>
      <c r="AF534" s="523"/>
    </row>
    <row r="535" spans="1:32" ht="14.25" customHeight="1">
      <c r="A535" s="523"/>
      <c r="B535" s="523"/>
      <c r="C535" s="523"/>
      <c r="D535" s="523"/>
      <c r="E535" s="523"/>
      <c r="F535" s="523"/>
      <c r="G535" s="523"/>
      <c r="H535" s="523"/>
      <c r="I535" s="523"/>
      <c r="J535" s="523"/>
      <c r="K535" s="523"/>
      <c r="L535" s="523"/>
      <c r="M535" s="523"/>
      <c r="N535" s="523"/>
      <c r="O535" s="523"/>
      <c r="P535" s="523"/>
      <c r="Q535" s="523"/>
      <c r="R535" s="523"/>
      <c r="S535" s="523"/>
      <c r="T535" s="523"/>
      <c r="U535" s="523"/>
      <c r="V535" s="523"/>
      <c r="W535" s="523"/>
      <c r="X535" s="523"/>
      <c r="Y535" s="523"/>
      <c r="Z535" s="523"/>
      <c r="AA535" s="523"/>
      <c r="AB535" s="523"/>
      <c r="AC535" s="523"/>
      <c r="AD535" s="523"/>
      <c r="AE535" s="523"/>
      <c r="AF535" s="523"/>
    </row>
    <row r="536" spans="1:32" ht="14.25" customHeight="1">
      <c r="A536" s="523"/>
      <c r="B536" s="523"/>
      <c r="C536" s="523"/>
      <c r="D536" s="523"/>
      <c r="E536" s="523"/>
      <c r="F536" s="523"/>
      <c r="G536" s="523"/>
      <c r="H536" s="523"/>
      <c r="I536" s="523"/>
      <c r="J536" s="523"/>
      <c r="K536" s="523"/>
      <c r="L536" s="523"/>
      <c r="M536" s="523"/>
      <c r="N536" s="523"/>
      <c r="O536" s="523"/>
      <c r="P536" s="523"/>
      <c r="Q536" s="523"/>
      <c r="R536" s="523"/>
      <c r="S536" s="523"/>
      <c r="T536" s="523"/>
      <c r="U536" s="523"/>
      <c r="V536" s="523"/>
      <c r="W536" s="523"/>
      <c r="X536" s="523"/>
      <c r="Y536" s="523"/>
      <c r="Z536" s="523"/>
      <c r="AA536" s="523"/>
      <c r="AB536" s="523"/>
      <c r="AC536" s="523"/>
      <c r="AD536" s="523"/>
      <c r="AE536" s="523"/>
      <c r="AF536" s="523"/>
    </row>
    <row r="537" spans="1:32" ht="14.25" customHeight="1">
      <c r="A537" s="523"/>
      <c r="B537" s="523"/>
      <c r="C537" s="523"/>
      <c r="D537" s="523"/>
      <c r="E537" s="523"/>
      <c r="F537" s="523"/>
      <c r="G537" s="523"/>
      <c r="H537" s="523"/>
      <c r="I537" s="523"/>
      <c r="J537" s="523"/>
      <c r="K537" s="523"/>
      <c r="L537" s="523"/>
      <c r="M537" s="523"/>
      <c r="N537" s="523"/>
      <c r="O537" s="523"/>
      <c r="P537" s="523"/>
      <c r="Q537" s="523"/>
      <c r="R537" s="523"/>
      <c r="S537" s="523"/>
      <c r="T537" s="523"/>
      <c r="U537" s="523"/>
      <c r="V537" s="523"/>
      <c r="W537" s="523"/>
      <c r="X537" s="523"/>
      <c r="Y537" s="523"/>
      <c r="Z537" s="523"/>
      <c r="AA537" s="523"/>
      <c r="AB537" s="523"/>
      <c r="AC537" s="523"/>
      <c r="AD537" s="523"/>
      <c r="AE537" s="523"/>
      <c r="AF537" s="523"/>
    </row>
    <row r="538" spans="1:32" ht="14.25" customHeight="1">
      <c r="A538" s="523"/>
      <c r="B538" s="523"/>
      <c r="C538" s="523"/>
      <c r="D538" s="523"/>
      <c r="E538" s="523"/>
      <c r="F538" s="523"/>
      <c r="G538" s="523"/>
      <c r="H538" s="523"/>
      <c r="I538" s="523"/>
      <c r="J538" s="523"/>
      <c r="K538" s="523"/>
      <c r="L538" s="523"/>
      <c r="M538" s="523"/>
      <c r="N538" s="523"/>
      <c r="O538" s="523"/>
      <c r="P538" s="523"/>
      <c r="Q538" s="523"/>
      <c r="R538" s="523"/>
      <c r="S538" s="523"/>
      <c r="T538" s="523"/>
      <c r="U538" s="523"/>
      <c r="V538" s="523"/>
      <c r="W538" s="523"/>
      <c r="X538" s="523"/>
      <c r="Y538" s="523"/>
      <c r="Z538" s="523"/>
      <c r="AA538" s="523"/>
      <c r="AB538" s="523"/>
      <c r="AC538" s="523"/>
      <c r="AD538" s="523"/>
      <c r="AE538" s="523"/>
      <c r="AF538" s="523"/>
    </row>
    <row r="539" spans="1:32" ht="14.25" customHeight="1">
      <c r="A539" s="523"/>
      <c r="B539" s="523"/>
      <c r="C539" s="523"/>
      <c r="D539" s="523"/>
      <c r="E539" s="523"/>
      <c r="F539" s="523"/>
      <c r="G539" s="523"/>
      <c r="H539" s="523"/>
      <c r="I539" s="523"/>
      <c r="J539" s="523"/>
      <c r="K539" s="523"/>
      <c r="L539" s="523"/>
      <c r="M539" s="523"/>
      <c r="N539" s="523"/>
      <c r="O539" s="523"/>
      <c r="P539" s="523"/>
      <c r="Q539" s="523"/>
      <c r="R539" s="523"/>
      <c r="S539" s="523"/>
      <c r="T539" s="523"/>
      <c r="U539" s="523"/>
      <c r="V539" s="523"/>
      <c r="W539" s="523"/>
      <c r="X539" s="523"/>
      <c r="Y539" s="523"/>
      <c r="Z539" s="523"/>
      <c r="AA539" s="523"/>
      <c r="AB539" s="523"/>
      <c r="AC539" s="523"/>
      <c r="AD539" s="523"/>
      <c r="AE539" s="523"/>
      <c r="AF539" s="523"/>
    </row>
    <row r="540" spans="1:32" ht="14.25" customHeight="1">
      <c r="A540" s="523"/>
      <c r="B540" s="523"/>
      <c r="C540" s="523"/>
      <c r="D540" s="523"/>
      <c r="E540" s="523"/>
      <c r="F540" s="523"/>
      <c r="G540" s="523"/>
      <c r="H540" s="523"/>
      <c r="I540" s="523"/>
      <c r="J540" s="523"/>
      <c r="K540" s="523"/>
      <c r="L540" s="523"/>
      <c r="M540" s="523"/>
      <c r="N540" s="523"/>
      <c r="O540" s="523"/>
      <c r="P540" s="523"/>
      <c r="Q540" s="523"/>
      <c r="R540" s="523"/>
      <c r="S540" s="523"/>
      <c r="T540" s="523"/>
      <c r="U540" s="523"/>
      <c r="V540" s="523"/>
      <c r="W540" s="523"/>
      <c r="X540" s="523"/>
      <c r="Y540" s="523"/>
      <c r="Z540" s="523"/>
      <c r="AA540" s="523"/>
      <c r="AB540" s="523"/>
      <c r="AC540" s="523"/>
      <c r="AD540" s="523"/>
      <c r="AE540" s="523"/>
      <c r="AF540" s="523"/>
    </row>
    <row r="541" spans="1:32" ht="14.25" customHeight="1">
      <c r="A541" s="523"/>
      <c r="B541" s="523"/>
      <c r="C541" s="523"/>
      <c r="D541" s="523"/>
      <c r="E541" s="523"/>
      <c r="F541" s="523"/>
      <c r="G541" s="523"/>
      <c r="H541" s="523"/>
      <c r="I541" s="523"/>
      <c r="J541" s="523"/>
      <c r="K541" s="523"/>
      <c r="L541" s="523"/>
      <c r="M541" s="523"/>
      <c r="N541" s="523"/>
      <c r="O541" s="523"/>
      <c r="P541" s="523"/>
      <c r="Q541" s="523"/>
      <c r="R541" s="523"/>
      <c r="S541" s="523"/>
      <c r="T541" s="523"/>
      <c r="U541" s="523"/>
      <c r="V541" s="523"/>
      <c r="W541" s="523"/>
      <c r="X541" s="523"/>
      <c r="Y541" s="523"/>
      <c r="Z541" s="523"/>
      <c r="AA541" s="523"/>
      <c r="AB541" s="523"/>
      <c r="AC541" s="523"/>
      <c r="AD541" s="523"/>
      <c r="AE541" s="523"/>
      <c r="AF541" s="523"/>
    </row>
    <row r="542" spans="1:32" ht="14.25" customHeight="1">
      <c r="A542" s="523"/>
      <c r="B542" s="523"/>
      <c r="C542" s="523"/>
      <c r="D542" s="523"/>
      <c r="E542" s="523"/>
      <c r="F542" s="523"/>
      <c r="G542" s="523"/>
      <c r="H542" s="523"/>
      <c r="I542" s="523"/>
      <c r="J542" s="523"/>
      <c r="K542" s="523"/>
      <c r="L542" s="523"/>
      <c r="M542" s="523"/>
      <c r="N542" s="523"/>
      <c r="O542" s="523"/>
      <c r="P542" s="523"/>
      <c r="Q542" s="523"/>
      <c r="R542" s="523"/>
      <c r="S542" s="523"/>
      <c r="T542" s="523"/>
      <c r="U542" s="523"/>
      <c r="V542" s="523"/>
      <c r="W542" s="523"/>
      <c r="X542" s="523"/>
      <c r="Y542" s="523"/>
      <c r="Z542" s="523"/>
      <c r="AA542" s="523"/>
      <c r="AB542" s="523"/>
      <c r="AC542" s="523"/>
      <c r="AD542" s="523"/>
      <c r="AE542" s="523"/>
      <c r="AF542" s="523"/>
    </row>
    <row r="543" spans="1:32" ht="14.25" customHeight="1">
      <c r="A543" s="523"/>
      <c r="B543" s="523"/>
      <c r="C543" s="523"/>
      <c r="D543" s="523"/>
      <c r="E543" s="523"/>
      <c r="F543" s="523"/>
      <c r="G543" s="523"/>
      <c r="H543" s="523"/>
      <c r="I543" s="523"/>
      <c r="J543" s="523"/>
      <c r="K543" s="523"/>
      <c r="L543" s="523"/>
      <c r="M543" s="523"/>
      <c r="N543" s="523"/>
      <c r="O543" s="523"/>
      <c r="P543" s="523"/>
      <c r="Q543" s="523"/>
      <c r="R543" s="523"/>
      <c r="S543" s="523"/>
      <c r="T543" s="523"/>
      <c r="U543" s="523"/>
      <c r="V543" s="523"/>
      <c r="W543" s="523"/>
      <c r="X543" s="523"/>
      <c r="Y543" s="523"/>
      <c r="Z543" s="523"/>
      <c r="AA543" s="523"/>
      <c r="AB543" s="523"/>
      <c r="AC543" s="523"/>
      <c r="AD543" s="523"/>
      <c r="AE543" s="523"/>
      <c r="AF543" s="523"/>
    </row>
    <row r="544" spans="1:32" ht="14.25" customHeight="1">
      <c r="A544" s="523"/>
      <c r="B544" s="523"/>
      <c r="C544" s="523"/>
      <c r="D544" s="523"/>
      <c r="E544" s="523"/>
      <c r="F544" s="523"/>
      <c r="G544" s="523"/>
      <c r="H544" s="523"/>
      <c r="I544" s="523"/>
      <c r="J544" s="523"/>
      <c r="K544" s="523"/>
      <c r="L544" s="523"/>
      <c r="M544" s="523"/>
      <c r="N544" s="523"/>
      <c r="O544" s="523"/>
      <c r="P544" s="523"/>
      <c r="Q544" s="523"/>
      <c r="R544" s="523"/>
      <c r="S544" s="523"/>
      <c r="T544" s="523"/>
      <c r="U544" s="523"/>
      <c r="V544" s="523"/>
      <c r="W544" s="523"/>
      <c r="X544" s="523"/>
      <c r="Y544" s="523"/>
      <c r="Z544" s="523"/>
      <c r="AA544" s="523"/>
      <c r="AB544" s="523"/>
      <c r="AC544" s="523"/>
      <c r="AD544" s="523"/>
      <c r="AE544" s="523"/>
      <c r="AF544" s="523"/>
    </row>
    <row r="545" spans="1:32" ht="14.25" customHeight="1">
      <c r="A545" s="523"/>
      <c r="B545" s="523"/>
      <c r="C545" s="523"/>
      <c r="D545" s="523"/>
      <c r="E545" s="523"/>
      <c r="F545" s="523"/>
      <c r="G545" s="523"/>
      <c r="H545" s="523"/>
      <c r="I545" s="523"/>
      <c r="J545" s="523"/>
      <c r="K545" s="523"/>
      <c r="L545" s="523"/>
      <c r="M545" s="523"/>
      <c r="N545" s="523"/>
      <c r="O545" s="523"/>
      <c r="P545" s="523"/>
      <c r="Q545" s="523"/>
      <c r="R545" s="523"/>
      <c r="S545" s="523"/>
      <c r="T545" s="523"/>
      <c r="U545" s="523"/>
      <c r="V545" s="523"/>
      <c r="W545" s="523"/>
      <c r="X545" s="523"/>
      <c r="Y545" s="523"/>
      <c r="Z545" s="523"/>
      <c r="AA545" s="523"/>
      <c r="AB545" s="523"/>
      <c r="AC545" s="523"/>
      <c r="AD545" s="523"/>
      <c r="AE545" s="523"/>
      <c r="AF545" s="523"/>
    </row>
    <row r="546" spans="1:32" ht="14.25" customHeight="1">
      <c r="A546" s="523"/>
      <c r="B546" s="523"/>
      <c r="C546" s="523"/>
      <c r="D546" s="523"/>
      <c r="E546" s="523"/>
      <c r="F546" s="523"/>
      <c r="G546" s="523"/>
      <c r="H546" s="523"/>
      <c r="I546" s="523"/>
      <c r="J546" s="523"/>
      <c r="K546" s="523"/>
      <c r="L546" s="523"/>
      <c r="M546" s="523"/>
      <c r="N546" s="523"/>
      <c r="O546" s="523"/>
      <c r="P546" s="523"/>
      <c r="Q546" s="523"/>
      <c r="R546" s="523"/>
      <c r="S546" s="523"/>
      <c r="T546" s="523"/>
      <c r="U546" s="523"/>
      <c r="V546" s="523"/>
      <c r="W546" s="523"/>
      <c r="X546" s="523"/>
      <c r="Y546" s="523"/>
      <c r="Z546" s="523"/>
      <c r="AA546" s="523"/>
      <c r="AB546" s="523"/>
      <c r="AC546" s="523"/>
      <c r="AD546" s="523"/>
      <c r="AE546" s="523"/>
      <c r="AF546" s="523"/>
    </row>
    <row r="547" spans="1:32" ht="14.25" customHeight="1">
      <c r="A547" s="523"/>
      <c r="B547" s="523"/>
      <c r="C547" s="523"/>
      <c r="D547" s="523"/>
      <c r="E547" s="523"/>
      <c r="F547" s="523"/>
      <c r="G547" s="523"/>
      <c r="H547" s="523"/>
      <c r="I547" s="523"/>
      <c r="J547" s="523"/>
      <c r="K547" s="523"/>
      <c r="L547" s="523"/>
      <c r="M547" s="523"/>
      <c r="N547" s="523"/>
      <c r="O547" s="523"/>
      <c r="P547" s="523"/>
      <c r="Q547" s="523"/>
      <c r="R547" s="523"/>
      <c r="S547" s="523"/>
      <c r="T547" s="523"/>
      <c r="U547" s="523"/>
      <c r="V547" s="523"/>
      <c r="W547" s="523"/>
      <c r="X547" s="523"/>
      <c r="Y547" s="523"/>
      <c r="Z547" s="523"/>
      <c r="AA547" s="523"/>
      <c r="AB547" s="523"/>
      <c r="AC547" s="523"/>
      <c r="AD547" s="523"/>
      <c r="AE547" s="523"/>
      <c r="AF547" s="523"/>
    </row>
    <row r="548" spans="1:32" ht="14.25" customHeight="1">
      <c r="A548" s="523"/>
      <c r="B548" s="523"/>
      <c r="C548" s="523"/>
      <c r="D548" s="523"/>
      <c r="E548" s="523"/>
      <c r="F548" s="523"/>
      <c r="G548" s="523"/>
      <c r="H548" s="523"/>
      <c r="I548" s="523"/>
      <c r="J548" s="523"/>
      <c r="K548" s="523"/>
      <c r="L548" s="523"/>
      <c r="M548" s="523"/>
      <c r="N548" s="523"/>
      <c r="O548" s="523"/>
      <c r="P548" s="523"/>
      <c r="Q548" s="523"/>
      <c r="R548" s="523"/>
      <c r="S548" s="523"/>
      <c r="T548" s="523"/>
      <c r="U548" s="523"/>
      <c r="V548" s="523"/>
      <c r="W548" s="523"/>
      <c r="X548" s="523"/>
      <c r="Y548" s="523"/>
      <c r="Z548" s="523"/>
      <c r="AA548" s="523"/>
      <c r="AB548" s="523"/>
      <c r="AC548" s="523"/>
      <c r="AD548" s="523"/>
      <c r="AE548" s="523"/>
      <c r="AF548" s="523"/>
    </row>
    <row r="549" spans="1:32" ht="14.25" customHeight="1">
      <c r="A549" s="523"/>
      <c r="B549" s="523"/>
      <c r="C549" s="523"/>
      <c r="D549" s="523"/>
      <c r="E549" s="523"/>
      <c r="F549" s="523"/>
      <c r="G549" s="523"/>
      <c r="H549" s="523"/>
      <c r="I549" s="523"/>
      <c r="J549" s="523"/>
      <c r="K549" s="523"/>
      <c r="L549" s="523"/>
      <c r="M549" s="523"/>
      <c r="N549" s="523"/>
      <c r="O549" s="523"/>
      <c r="P549" s="523"/>
      <c r="Q549" s="523"/>
      <c r="R549" s="523"/>
      <c r="S549" s="523"/>
      <c r="T549" s="523"/>
      <c r="U549" s="523"/>
      <c r="V549" s="523"/>
      <c r="W549" s="523"/>
      <c r="X549" s="523"/>
      <c r="Y549" s="523"/>
      <c r="Z549" s="523"/>
      <c r="AA549" s="523"/>
      <c r="AB549" s="523"/>
      <c r="AC549" s="523"/>
      <c r="AD549" s="523"/>
      <c r="AE549" s="523"/>
      <c r="AF549" s="523"/>
    </row>
    <row r="550" spans="1:32" ht="14.25" customHeight="1">
      <c r="A550" s="523"/>
      <c r="B550" s="523"/>
      <c r="C550" s="523"/>
      <c r="D550" s="523"/>
      <c r="E550" s="523"/>
      <c r="F550" s="523"/>
      <c r="G550" s="523"/>
      <c r="H550" s="523"/>
      <c r="I550" s="523"/>
      <c r="J550" s="523"/>
      <c r="K550" s="523"/>
      <c r="L550" s="523"/>
      <c r="M550" s="523"/>
      <c r="N550" s="523"/>
      <c r="O550" s="523"/>
      <c r="P550" s="523"/>
      <c r="Q550" s="523"/>
      <c r="R550" s="523"/>
      <c r="S550" s="523"/>
      <c r="T550" s="523"/>
      <c r="U550" s="523"/>
      <c r="V550" s="523"/>
      <c r="W550" s="523"/>
      <c r="X550" s="523"/>
      <c r="Y550" s="523"/>
      <c r="Z550" s="523"/>
      <c r="AA550" s="523"/>
      <c r="AB550" s="523"/>
      <c r="AC550" s="523"/>
      <c r="AD550" s="523"/>
      <c r="AE550" s="523"/>
      <c r="AF550" s="523"/>
    </row>
    <row r="551" spans="1:32" ht="14.25" customHeight="1">
      <c r="A551" s="523"/>
      <c r="B551" s="523"/>
      <c r="C551" s="523"/>
      <c r="D551" s="523"/>
      <c r="E551" s="523"/>
      <c r="F551" s="523"/>
      <c r="G551" s="523"/>
      <c r="H551" s="523"/>
      <c r="I551" s="523"/>
      <c r="J551" s="523"/>
      <c r="K551" s="523"/>
      <c r="L551" s="523"/>
      <c r="M551" s="523"/>
      <c r="N551" s="523"/>
      <c r="O551" s="523"/>
      <c r="P551" s="523"/>
      <c r="Q551" s="523"/>
      <c r="R551" s="523"/>
      <c r="S551" s="523"/>
      <c r="T551" s="523"/>
      <c r="U551" s="523"/>
      <c r="V551" s="523"/>
      <c r="W551" s="523"/>
      <c r="X551" s="523"/>
      <c r="Y551" s="523"/>
      <c r="Z551" s="523"/>
      <c r="AA551" s="523"/>
      <c r="AB551" s="523"/>
      <c r="AC551" s="523"/>
      <c r="AD551" s="523"/>
      <c r="AE551" s="523"/>
      <c r="AF551" s="523"/>
    </row>
    <row r="552" spans="1:32" ht="14.25" customHeight="1">
      <c r="A552" s="523"/>
      <c r="B552" s="523"/>
      <c r="C552" s="523"/>
      <c r="D552" s="523"/>
      <c r="E552" s="523"/>
      <c r="F552" s="523"/>
      <c r="G552" s="523"/>
      <c r="H552" s="523"/>
      <c r="I552" s="523"/>
      <c r="J552" s="523"/>
      <c r="K552" s="523"/>
      <c r="L552" s="523"/>
      <c r="M552" s="523"/>
      <c r="N552" s="523"/>
      <c r="O552" s="523"/>
      <c r="P552" s="523"/>
      <c r="Q552" s="523"/>
      <c r="R552" s="523"/>
      <c r="S552" s="523"/>
      <c r="T552" s="523"/>
      <c r="U552" s="523"/>
      <c r="V552" s="523"/>
      <c r="W552" s="523"/>
      <c r="X552" s="523"/>
      <c r="Y552" s="523"/>
      <c r="Z552" s="523"/>
      <c r="AA552" s="523"/>
      <c r="AB552" s="523"/>
      <c r="AC552" s="523"/>
      <c r="AD552" s="523"/>
      <c r="AE552" s="523"/>
      <c r="AF552" s="523"/>
    </row>
    <row r="553" spans="1:32" ht="14.25" customHeight="1">
      <c r="A553" s="523"/>
      <c r="B553" s="523"/>
      <c r="C553" s="523"/>
      <c r="D553" s="523"/>
      <c r="E553" s="523"/>
      <c r="F553" s="523"/>
      <c r="G553" s="523"/>
      <c r="H553" s="523"/>
      <c r="I553" s="523"/>
      <c r="J553" s="523"/>
      <c r="K553" s="523"/>
      <c r="L553" s="523"/>
      <c r="M553" s="523"/>
      <c r="N553" s="523"/>
      <c r="O553" s="523"/>
      <c r="P553" s="523"/>
      <c r="Q553" s="523"/>
      <c r="R553" s="523"/>
      <c r="S553" s="523"/>
      <c r="T553" s="523"/>
      <c r="U553" s="523"/>
      <c r="V553" s="523"/>
      <c r="W553" s="523"/>
      <c r="X553" s="523"/>
      <c r="Y553" s="523"/>
      <c r="Z553" s="523"/>
      <c r="AA553" s="523"/>
      <c r="AB553" s="523"/>
      <c r="AC553" s="523"/>
      <c r="AD553" s="523"/>
      <c r="AE553" s="523"/>
      <c r="AF553" s="523"/>
    </row>
    <row r="554" spans="1:32" ht="14.25" customHeight="1">
      <c r="A554" s="523"/>
      <c r="B554" s="523"/>
      <c r="C554" s="523"/>
      <c r="D554" s="523"/>
      <c r="E554" s="523"/>
      <c r="F554" s="523"/>
      <c r="G554" s="523"/>
      <c r="H554" s="523"/>
      <c r="I554" s="523"/>
      <c r="J554" s="523"/>
      <c r="K554" s="523"/>
      <c r="L554" s="523"/>
      <c r="M554" s="523"/>
      <c r="N554" s="523"/>
      <c r="O554" s="523"/>
      <c r="P554" s="523"/>
      <c r="Q554" s="523"/>
      <c r="R554" s="523"/>
      <c r="S554" s="523"/>
      <c r="T554" s="523"/>
      <c r="U554" s="523"/>
      <c r="V554" s="523"/>
      <c r="W554" s="523"/>
      <c r="X554" s="523"/>
      <c r="Y554" s="523"/>
      <c r="Z554" s="523"/>
      <c r="AA554" s="523"/>
      <c r="AB554" s="523"/>
      <c r="AC554" s="523"/>
      <c r="AD554" s="523"/>
      <c r="AE554" s="523"/>
      <c r="AF554" s="523"/>
    </row>
    <row r="555" spans="1:32" ht="14.25" customHeight="1">
      <c r="A555" s="523"/>
      <c r="B555" s="523"/>
      <c r="C555" s="523"/>
      <c r="D555" s="523"/>
      <c r="E555" s="523"/>
      <c r="F555" s="523"/>
      <c r="G555" s="523"/>
      <c r="H555" s="523"/>
      <c r="I555" s="523"/>
      <c r="J555" s="523"/>
      <c r="K555" s="523"/>
      <c r="L555" s="523"/>
      <c r="M555" s="523"/>
      <c r="N555" s="523"/>
      <c r="O555" s="523"/>
      <c r="P555" s="523"/>
      <c r="Q555" s="523"/>
      <c r="R555" s="523"/>
      <c r="S555" s="523"/>
      <c r="T555" s="523"/>
      <c r="U555" s="523"/>
      <c r="V555" s="523"/>
      <c r="W555" s="523"/>
      <c r="X555" s="523"/>
      <c r="Y555" s="523"/>
      <c r="Z555" s="523"/>
      <c r="AA555" s="523"/>
      <c r="AB555" s="523"/>
      <c r="AC555" s="523"/>
      <c r="AD555" s="523"/>
      <c r="AE555" s="523"/>
      <c r="AF555" s="523"/>
    </row>
    <row r="556" spans="1:32" ht="14.25" customHeight="1">
      <c r="A556" s="523"/>
      <c r="B556" s="523"/>
      <c r="C556" s="523"/>
      <c r="D556" s="523"/>
      <c r="E556" s="523"/>
      <c r="F556" s="523"/>
      <c r="G556" s="523"/>
      <c r="H556" s="523"/>
      <c r="I556" s="523"/>
      <c r="J556" s="523"/>
      <c r="K556" s="523"/>
      <c r="L556" s="523"/>
      <c r="M556" s="523"/>
      <c r="N556" s="523"/>
      <c r="O556" s="523"/>
      <c r="P556" s="523"/>
      <c r="Q556" s="523"/>
      <c r="R556" s="523"/>
      <c r="S556" s="523"/>
      <c r="T556" s="523"/>
      <c r="U556" s="523"/>
      <c r="V556" s="523"/>
      <c r="W556" s="523"/>
      <c r="X556" s="523"/>
      <c r="Y556" s="523"/>
      <c r="Z556" s="523"/>
      <c r="AA556" s="523"/>
      <c r="AB556" s="523"/>
      <c r="AC556" s="523"/>
      <c r="AD556" s="523"/>
      <c r="AE556" s="523"/>
      <c r="AF556" s="523"/>
    </row>
    <row r="557" spans="1:32" ht="14.25" customHeight="1">
      <c r="A557" s="523"/>
      <c r="B557" s="523"/>
      <c r="C557" s="523"/>
      <c r="D557" s="523"/>
      <c r="E557" s="523"/>
      <c r="F557" s="523"/>
      <c r="G557" s="523"/>
      <c r="H557" s="523"/>
      <c r="I557" s="523"/>
      <c r="J557" s="523"/>
      <c r="K557" s="523"/>
      <c r="L557" s="523"/>
      <c r="M557" s="523"/>
      <c r="N557" s="523"/>
      <c r="O557" s="523"/>
      <c r="P557" s="523"/>
      <c r="Q557" s="523"/>
      <c r="R557" s="523"/>
      <c r="S557" s="523"/>
      <c r="T557" s="523"/>
      <c r="U557" s="523"/>
      <c r="V557" s="523"/>
      <c r="W557" s="523"/>
      <c r="X557" s="523"/>
      <c r="Y557" s="523"/>
      <c r="Z557" s="523"/>
      <c r="AA557" s="523"/>
      <c r="AB557" s="523"/>
      <c r="AC557" s="523"/>
      <c r="AD557" s="523"/>
      <c r="AE557" s="523"/>
      <c r="AF557" s="523"/>
    </row>
    <row r="558" spans="1:32" ht="14.25" customHeight="1">
      <c r="A558" s="523"/>
      <c r="B558" s="523"/>
      <c r="C558" s="523"/>
      <c r="D558" s="523"/>
      <c r="E558" s="523"/>
      <c r="F558" s="523"/>
      <c r="G558" s="523"/>
      <c r="H558" s="523"/>
      <c r="I558" s="523"/>
      <c r="J558" s="523"/>
      <c r="K558" s="523"/>
      <c r="L558" s="523"/>
      <c r="M558" s="523"/>
      <c r="N558" s="523"/>
      <c r="O558" s="523"/>
      <c r="P558" s="523"/>
      <c r="Q558" s="523"/>
      <c r="R558" s="523"/>
      <c r="S558" s="523"/>
      <c r="T558" s="523"/>
      <c r="U558" s="523"/>
      <c r="V558" s="523"/>
      <c r="W558" s="523"/>
      <c r="X558" s="523"/>
      <c r="Y558" s="523"/>
      <c r="Z558" s="523"/>
      <c r="AA558" s="523"/>
      <c r="AB558" s="523"/>
      <c r="AC558" s="523"/>
      <c r="AD558" s="523"/>
      <c r="AE558" s="523"/>
      <c r="AF558" s="523"/>
    </row>
    <row r="559" spans="1:32" ht="14.25" customHeight="1">
      <c r="A559" s="523"/>
      <c r="B559" s="523"/>
      <c r="C559" s="523"/>
      <c r="D559" s="523"/>
      <c r="E559" s="523"/>
      <c r="F559" s="523"/>
      <c r="G559" s="523"/>
      <c r="H559" s="523"/>
      <c r="I559" s="523"/>
      <c r="J559" s="523"/>
      <c r="K559" s="523"/>
      <c r="L559" s="523"/>
      <c r="M559" s="523"/>
      <c r="N559" s="523"/>
      <c r="O559" s="523"/>
      <c r="P559" s="523"/>
      <c r="Q559" s="523"/>
      <c r="R559" s="523"/>
      <c r="S559" s="523"/>
      <c r="T559" s="523"/>
      <c r="U559" s="523"/>
      <c r="V559" s="523"/>
      <c r="W559" s="523"/>
      <c r="X559" s="523"/>
      <c r="Y559" s="523"/>
      <c r="Z559" s="523"/>
      <c r="AA559" s="523"/>
      <c r="AB559" s="523"/>
      <c r="AC559" s="523"/>
      <c r="AD559" s="523"/>
      <c r="AE559" s="523"/>
      <c r="AF559" s="523"/>
    </row>
    <row r="560" spans="1:32" ht="14.25" customHeight="1">
      <c r="A560" s="523"/>
      <c r="B560" s="523"/>
      <c r="C560" s="523"/>
      <c r="D560" s="523"/>
      <c r="E560" s="523"/>
      <c r="F560" s="523"/>
      <c r="G560" s="523"/>
      <c r="H560" s="523"/>
      <c r="I560" s="523"/>
      <c r="J560" s="523"/>
      <c r="K560" s="523"/>
      <c r="L560" s="523"/>
      <c r="M560" s="523"/>
      <c r="N560" s="523"/>
      <c r="O560" s="523"/>
      <c r="P560" s="523"/>
      <c r="Q560" s="523"/>
      <c r="R560" s="523"/>
      <c r="S560" s="523"/>
      <c r="T560" s="523"/>
      <c r="U560" s="523"/>
      <c r="V560" s="523"/>
      <c r="W560" s="523"/>
      <c r="X560" s="523"/>
      <c r="Y560" s="523"/>
      <c r="Z560" s="523"/>
      <c r="AA560" s="523"/>
      <c r="AB560" s="523"/>
      <c r="AC560" s="523"/>
      <c r="AD560" s="523"/>
      <c r="AE560" s="523"/>
      <c r="AF560" s="523"/>
    </row>
    <row r="561" spans="1:32" ht="14.25" customHeight="1">
      <c r="A561" s="523"/>
      <c r="B561" s="523"/>
      <c r="C561" s="523"/>
      <c r="D561" s="523"/>
      <c r="E561" s="523"/>
      <c r="F561" s="523"/>
      <c r="G561" s="523"/>
      <c r="H561" s="523"/>
      <c r="I561" s="523"/>
      <c r="J561" s="523"/>
      <c r="K561" s="523"/>
      <c r="L561" s="523"/>
      <c r="M561" s="523"/>
      <c r="N561" s="523"/>
      <c r="O561" s="523"/>
      <c r="P561" s="523"/>
      <c r="Q561" s="523"/>
      <c r="R561" s="523"/>
      <c r="S561" s="523"/>
      <c r="T561" s="523"/>
      <c r="U561" s="523"/>
      <c r="V561" s="523"/>
      <c r="W561" s="523"/>
      <c r="X561" s="523"/>
      <c r="Y561" s="523"/>
      <c r="Z561" s="523"/>
      <c r="AA561" s="523"/>
      <c r="AB561" s="523"/>
      <c r="AC561" s="523"/>
      <c r="AD561" s="523"/>
      <c r="AE561" s="523"/>
      <c r="AF561" s="523"/>
    </row>
    <row r="562" spans="1:32" ht="14.25" customHeight="1">
      <c r="A562" s="523"/>
      <c r="B562" s="523"/>
      <c r="C562" s="523"/>
      <c r="D562" s="523"/>
      <c r="E562" s="523"/>
      <c r="F562" s="523"/>
      <c r="G562" s="523"/>
      <c r="H562" s="523"/>
      <c r="I562" s="523"/>
      <c r="J562" s="523"/>
      <c r="K562" s="523"/>
      <c r="L562" s="523"/>
      <c r="M562" s="523"/>
      <c r="N562" s="523"/>
      <c r="O562" s="523"/>
      <c r="P562" s="523"/>
      <c r="Q562" s="523"/>
      <c r="R562" s="523"/>
      <c r="S562" s="523"/>
      <c r="T562" s="523"/>
      <c r="U562" s="523"/>
      <c r="V562" s="523"/>
      <c r="W562" s="523"/>
      <c r="X562" s="523"/>
      <c r="Y562" s="523"/>
      <c r="Z562" s="523"/>
      <c r="AA562" s="523"/>
      <c r="AB562" s="523"/>
      <c r="AC562" s="523"/>
      <c r="AD562" s="523"/>
      <c r="AE562" s="523"/>
      <c r="AF562" s="523"/>
    </row>
    <row r="563" spans="1:32" ht="14.25" customHeight="1">
      <c r="A563" s="523"/>
      <c r="B563" s="523"/>
      <c r="C563" s="523"/>
      <c r="D563" s="523"/>
      <c r="E563" s="523"/>
      <c r="F563" s="523"/>
      <c r="G563" s="523"/>
      <c r="H563" s="523"/>
      <c r="I563" s="523"/>
      <c r="J563" s="523"/>
      <c r="K563" s="523"/>
      <c r="L563" s="523"/>
      <c r="M563" s="523"/>
      <c r="N563" s="523"/>
      <c r="O563" s="523"/>
      <c r="P563" s="523"/>
      <c r="Q563" s="523"/>
      <c r="R563" s="523"/>
      <c r="S563" s="523"/>
      <c r="T563" s="523"/>
      <c r="U563" s="523"/>
      <c r="V563" s="523"/>
      <c r="W563" s="523"/>
      <c r="X563" s="523"/>
      <c r="Y563" s="523"/>
      <c r="Z563" s="523"/>
      <c r="AA563" s="523"/>
      <c r="AB563" s="523"/>
      <c r="AC563" s="523"/>
      <c r="AD563" s="523"/>
      <c r="AE563" s="523"/>
      <c r="AF563" s="523"/>
    </row>
    <row r="564" spans="1:32" ht="14.25" customHeight="1">
      <c r="A564" s="523"/>
      <c r="B564" s="523"/>
      <c r="C564" s="523"/>
      <c r="D564" s="523"/>
      <c r="E564" s="523"/>
      <c r="F564" s="523"/>
      <c r="G564" s="523"/>
      <c r="H564" s="523"/>
      <c r="I564" s="523"/>
      <c r="J564" s="523"/>
      <c r="K564" s="523"/>
      <c r="L564" s="523"/>
      <c r="M564" s="523"/>
      <c r="N564" s="523"/>
      <c r="O564" s="523"/>
      <c r="P564" s="523"/>
      <c r="Q564" s="523"/>
      <c r="R564" s="523"/>
      <c r="S564" s="523"/>
      <c r="T564" s="523"/>
      <c r="U564" s="523"/>
      <c r="V564" s="523"/>
      <c r="W564" s="523"/>
      <c r="X564" s="523"/>
      <c r="Y564" s="523"/>
      <c r="Z564" s="523"/>
      <c r="AA564" s="523"/>
      <c r="AB564" s="523"/>
      <c r="AC564" s="523"/>
      <c r="AD564" s="523"/>
      <c r="AE564" s="523"/>
      <c r="AF564" s="523"/>
    </row>
    <row r="565" spans="1:32" ht="14.25" customHeight="1">
      <c r="A565" s="523"/>
      <c r="B565" s="523"/>
      <c r="C565" s="523"/>
      <c r="D565" s="523"/>
      <c r="E565" s="523"/>
      <c r="F565" s="523"/>
      <c r="G565" s="523"/>
      <c r="H565" s="523"/>
      <c r="I565" s="523"/>
      <c r="J565" s="523"/>
      <c r="K565" s="523"/>
      <c r="L565" s="523"/>
      <c r="M565" s="523"/>
      <c r="N565" s="523"/>
      <c r="O565" s="523"/>
      <c r="P565" s="523"/>
      <c r="Q565" s="523"/>
      <c r="R565" s="523"/>
      <c r="S565" s="523"/>
      <c r="T565" s="523"/>
      <c r="U565" s="523"/>
      <c r="V565" s="523"/>
      <c r="W565" s="523"/>
      <c r="X565" s="523"/>
      <c r="Y565" s="523"/>
      <c r="Z565" s="523"/>
      <c r="AA565" s="523"/>
      <c r="AB565" s="523"/>
      <c r="AC565" s="523"/>
      <c r="AD565" s="523"/>
      <c r="AE565" s="523"/>
      <c r="AF565" s="523"/>
    </row>
    <row r="566" spans="1:32" ht="14.25" customHeight="1">
      <c r="A566" s="523"/>
      <c r="B566" s="523"/>
      <c r="C566" s="523"/>
      <c r="D566" s="523"/>
      <c r="E566" s="523"/>
      <c r="F566" s="523"/>
      <c r="G566" s="523"/>
      <c r="H566" s="523"/>
      <c r="I566" s="523"/>
      <c r="J566" s="523"/>
      <c r="K566" s="523"/>
      <c r="L566" s="523"/>
      <c r="M566" s="523"/>
      <c r="N566" s="523"/>
      <c r="O566" s="523"/>
      <c r="P566" s="523"/>
      <c r="Q566" s="523"/>
      <c r="R566" s="523"/>
      <c r="S566" s="523"/>
      <c r="T566" s="523"/>
      <c r="U566" s="523"/>
      <c r="V566" s="523"/>
      <c r="W566" s="523"/>
      <c r="X566" s="523"/>
      <c r="Y566" s="523"/>
      <c r="Z566" s="523"/>
      <c r="AA566" s="523"/>
      <c r="AB566" s="523"/>
      <c r="AC566" s="523"/>
      <c r="AD566" s="523"/>
      <c r="AE566" s="523"/>
      <c r="AF566" s="523"/>
    </row>
    <row r="567" spans="1:32" ht="14.25" customHeight="1">
      <c r="A567" s="523"/>
      <c r="B567" s="523"/>
      <c r="C567" s="523"/>
      <c r="D567" s="523"/>
      <c r="E567" s="523"/>
      <c r="F567" s="523"/>
      <c r="G567" s="523"/>
      <c r="H567" s="523"/>
      <c r="I567" s="523"/>
      <c r="J567" s="523"/>
      <c r="K567" s="523"/>
      <c r="L567" s="523"/>
      <c r="M567" s="523"/>
      <c r="N567" s="523"/>
      <c r="O567" s="523"/>
      <c r="P567" s="523"/>
      <c r="Q567" s="523"/>
      <c r="R567" s="523"/>
      <c r="S567" s="523"/>
      <c r="T567" s="523"/>
      <c r="U567" s="523"/>
      <c r="V567" s="523"/>
      <c r="W567" s="523"/>
      <c r="X567" s="523"/>
      <c r="Y567" s="523"/>
      <c r="Z567" s="523"/>
      <c r="AA567" s="523"/>
      <c r="AB567" s="523"/>
      <c r="AC567" s="523"/>
      <c r="AD567" s="523"/>
      <c r="AE567" s="523"/>
      <c r="AF567" s="523"/>
    </row>
    <row r="568" spans="1:32" ht="14.25" customHeight="1">
      <c r="A568" s="523"/>
      <c r="B568" s="523"/>
      <c r="C568" s="523"/>
      <c r="D568" s="523"/>
      <c r="E568" s="523"/>
      <c r="F568" s="523"/>
      <c r="G568" s="523"/>
      <c r="H568" s="523"/>
      <c r="I568" s="523"/>
      <c r="J568" s="523"/>
      <c r="K568" s="523"/>
      <c r="L568" s="523"/>
      <c r="M568" s="523"/>
      <c r="N568" s="523"/>
      <c r="O568" s="523"/>
      <c r="P568" s="523"/>
      <c r="Q568" s="523"/>
      <c r="R568" s="523"/>
      <c r="S568" s="523"/>
      <c r="T568" s="523"/>
      <c r="U568" s="523"/>
      <c r="V568" s="523"/>
      <c r="W568" s="523"/>
      <c r="X568" s="523"/>
      <c r="Y568" s="523"/>
      <c r="Z568" s="523"/>
      <c r="AA568" s="523"/>
      <c r="AB568" s="523"/>
      <c r="AC568" s="523"/>
      <c r="AD568" s="523"/>
      <c r="AE568" s="523"/>
      <c r="AF568" s="523"/>
    </row>
    <row r="569" spans="1:32" ht="14.25" customHeight="1">
      <c r="A569" s="523"/>
      <c r="B569" s="523"/>
      <c r="C569" s="523"/>
      <c r="D569" s="523"/>
      <c r="E569" s="523"/>
      <c r="F569" s="523"/>
      <c r="G569" s="523"/>
      <c r="H569" s="523"/>
      <c r="I569" s="523"/>
      <c r="J569" s="523"/>
      <c r="K569" s="523"/>
      <c r="L569" s="523"/>
      <c r="M569" s="523"/>
      <c r="N569" s="523"/>
      <c r="O569" s="523"/>
      <c r="P569" s="523"/>
      <c r="Q569" s="523"/>
      <c r="R569" s="523"/>
      <c r="S569" s="523"/>
      <c r="T569" s="523"/>
      <c r="U569" s="523"/>
      <c r="V569" s="523"/>
      <c r="W569" s="523"/>
      <c r="X569" s="523"/>
      <c r="Y569" s="523"/>
      <c r="Z569" s="523"/>
      <c r="AA569" s="523"/>
      <c r="AB569" s="523"/>
      <c r="AC569" s="523"/>
      <c r="AD569" s="523"/>
      <c r="AE569" s="523"/>
      <c r="AF569" s="523"/>
    </row>
    <row r="570" spans="1:32" ht="14.25" customHeight="1">
      <c r="A570" s="523"/>
      <c r="B570" s="523"/>
      <c r="C570" s="523"/>
      <c r="D570" s="523"/>
      <c r="E570" s="523"/>
      <c r="F570" s="523"/>
      <c r="G570" s="523"/>
      <c r="H570" s="523"/>
      <c r="I570" s="523"/>
      <c r="J570" s="523"/>
      <c r="K570" s="523"/>
      <c r="L570" s="523"/>
      <c r="M570" s="523"/>
      <c r="N570" s="523"/>
      <c r="O570" s="523"/>
      <c r="P570" s="523"/>
      <c r="Q570" s="523"/>
      <c r="R570" s="523"/>
      <c r="S570" s="523"/>
      <c r="T570" s="523"/>
      <c r="U570" s="523"/>
      <c r="V570" s="523"/>
      <c r="W570" s="523"/>
      <c r="X570" s="523"/>
      <c r="Y570" s="523"/>
      <c r="Z570" s="523"/>
      <c r="AA570" s="523"/>
      <c r="AB570" s="523"/>
      <c r="AC570" s="523"/>
      <c r="AD570" s="523"/>
      <c r="AE570" s="523"/>
      <c r="AF570" s="523"/>
    </row>
    <row r="571" spans="1:32" ht="14.25" customHeight="1">
      <c r="A571" s="523"/>
      <c r="B571" s="523"/>
      <c r="C571" s="523"/>
      <c r="D571" s="523"/>
      <c r="E571" s="523"/>
      <c r="F571" s="523"/>
      <c r="G571" s="523"/>
      <c r="H571" s="523"/>
      <c r="I571" s="523"/>
      <c r="J571" s="523"/>
      <c r="K571" s="523"/>
      <c r="L571" s="523"/>
      <c r="M571" s="523"/>
      <c r="N571" s="523"/>
      <c r="O571" s="523"/>
      <c r="P571" s="523"/>
      <c r="Q571" s="523"/>
      <c r="R571" s="523"/>
      <c r="S571" s="523"/>
      <c r="T571" s="523"/>
      <c r="U571" s="523"/>
      <c r="V571" s="523"/>
      <c r="W571" s="523"/>
      <c r="X571" s="523"/>
      <c r="Y571" s="523"/>
      <c r="Z571" s="523"/>
      <c r="AA571" s="523"/>
      <c r="AB571" s="523"/>
      <c r="AC571" s="523"/>
      <c r="AD571" s="523"/>
      <c r="AE571" s="523"/>
      <c r="AF571" s="523"/>
    </row>
    <row r="572" spans="1:32" ht="14.25" customHeight="1">
      <c r="A572" s="523"/>
      <c r="B572" s="523"/>
      <c r="C572" s="523"/>
      <c r="D572" s="523"/>
      <c r="E572" s="523"/>
      <c r="F572" s="523"/>
      <c r="G572" s="523"/>
      <c r="H572" s="523"/>
      <c r="I572" s="523"/>
      <c r="J572" s="523"/>
      <c r="K572" s="523"/>
      <c r="L572" s="523"/>
      <c r="M572" s="523"/>
      <c r="N572" s="523"/>
      <c r="O572" s="523"/>
      <c r="P572" s="523"/>
      <c r="Q572" s="523"/>
      <c r="R572" s="523"/>
      <c r="S572" s="523"/>
      <c r="T572" s="523"/>
      <c r="U572" s="523"/>
      <c r="V572" s="523"/>
      <c r="W572" s="523"/>
      <c r="X572" s="523"/>
      <c r="Y572" s="523"/>
      <c r="Z572" s="523"/>
      <c r="AA572" s="523"/>
      <c r="AB572" s="523"/>
      <c r="AC572" s="523"/>
      <c r="AD572" s="523"/>
      <c r="AE572" s="523"/>
      <c r="AF572" s="523"/>
    </row>
    <row r="573" spans="1:32" ht="14.25" customHeight="1">
      <c r="A573" s="523"/>
      <c r="B573" s="523"/>
      <c r="C573" s="523"/>
      <c r="D573" s="523"/>
      <c r="E573" s="523"/>
      <c r="F573" s="523"/>
      <c r="G573" s="523"/>
      <c r="H573" s="523"/>
      <c r="I573" s="523"/>
      <c r="J573" s="523"/>
      <c r="K573" s="523"/>
      <c r="L573" s="523"/>
      <c r="M573" s="523"/>
      <c r="N573" s="523"/>
      <c r="O573" s="523"/>
      <c r="P573" s="523"/>
      <c r="Q573" s="523"/>
      <c r="R573" s="523"/>
      <c r="S573" s="523"/>
      <c r="T573" s="523"/>
      <c r="U573" s="523"/>
      <c r="V573" s="523"/>
      <c r="W573" s="523"/>
      <c r="X573" s="523"/>
      <c r="Y573" s="523"/>
      <c r="Z573" s="523"/>
      <c r="AA573" s="523"/>
      <c r="AB573" s="523"/>
      <c r="AC573" s="523"/>
      <c r="AD573" s="523"/>
      <c r="AE573" s="523"/>
      <c r="AF573" s="523"/>
    </row>
    <row r="574" spans="1:32" ht="14.25" customHeight="1">
      <c r="A574" s="523"/>
      <c r="B574" s="523"/>
      <c r="C574" s="523"/>
      <c r="D574" s="523"/>
      <c r="E574" s="523"/>
      <c r="F574" s="523"/>
      <c r="G574" s="523"/>
      <c r="H574" s="523"/>
      <c r="I574" s="523"/>
      <c r="J574" s="523"/>
      <c r="K574" s="523"/>
      <c r="L574" s="523"/>
      <c r="M574" s="523"/>
      <c r="N574" s="523"/>
      <c r="O574" s="523"/>
      <c r="P574" s="523"/>
      <c r="Q574" s="523"/>
      <c r="R574" s="523"/>
      <c r="S574" s="523"/>
      <c r="T574" s="523"/>
      <c r="U574" s="523"/>
      <c r="V574" s="523"/>
      <c r="W574" s="523"/>
      <c r="X574" s="523"/>
      <c r="Y574" s="523"/>
      <c r="Z574" s="523"/>
      <c r="AA574" s="523"/>
      <c r="AB574" s="523"/>
      <c r="AC574" s="523"/>
      <c r="AD574" s="523"/>
      <c r="AE574" s="523"/>
      <c r="AF574" s="523"/>
    </row>
    <row r="575" spans="1:32" ht="14.25" customHeight="1">
      <c r="A575" s="523"/>
      <c r="B575" s="523"/>
      <c r="C575" s="523"/>
      <c r="D575" s="523"/>
      <c r="E575" s="523"/>
      <c r="F575" s="523"/>
      <c r="G575" s="523"/>
      <c r="H575" s="523"/>
      <c r="I575" s="523"/>
      <c r="J575" s="523"/>
      <c r="K575" s="523"/>
      <c r="L575" s="523"/>
      <c r="M575" s="523"/>
      <c r="N575" s="523"/>
      <c r="O575" s="523"/>
      <c r="P575" s="523"/>
      <c r="Q575" s="523"/>
      <c r="R575" s="523"/>
      <c r="S575" s="523"/>
      <c r="T575" s="523"/>
      <c r="U575" s="523"/>
      <c r="V575" s="523"/>
      <c r="W575" s="523"/>
      <c r="X575" s="523"/>
      <c r="Y575" s="523"/>
      <c r="Z575" s="523"/>
      <c r="AA575" s="523"/>
      <c r="AB575" s="523"/>
      <c r="AC575" s="523"/>
      <c r="AD575" s="523"/>
      <c r="AE575" s="523"/>
      <c r="AF575" s="523"/>
    </row>
    <row r="576" spans="1:32" ht="14.25" customHeight="1">
      <c r="A576" s="523"/>
      <c r="B576" s="523"/>
      <c r="C576" s="523"/>
      <c r="D576" s="523"/>
      <c r="E576" s="523"/>
      <c r="F576" s="523"/>
      <c r="G576" s="523"/>
      <c r="H576" s="523"/>
      <c r="I576" s="523"/>
      <c r="J576" s="523"/>
      <c r="K576" s="523"/>
      <c r="L576" s="523"/>
      <c r="M576" s="523"/>
      <c r="N576" s="523"/>
      <c r="O576" s="523"/>
      <c r="P576" s="523"/>
      <c r="Q576" s="523"/>
      <c r="R576" s="523"/>
      <c r="S576" s="523"/>
      <c r="T576" s="523"/>
      <c r="U576" s="523"/>
      <c r="V576" s="523"/>
      <c r="W576" s="523"/>
      <c r="X576" s="523"/>
      <c r="Y576" s="523"/>
      <c r="Z576" s="523"/>
      <c r="AA576" s="523"/>
      <c r="AB576" s="523"/>
      <c r="AC576" s="523"/>
      <c r="AD576" s="523"/>
      <c r="AE576" s="523"/>
      <c r="AF576" s="523"/>
    </row>
    <row r="577" spans="1:32" ht="14.25" customHeight="1">
      <c r="A577" s="523"/>
      <c r="B577" s="523"/>
      <c r="C577" s="523"/>
      <c r="D577" s="523"/>
      <c r="E577" s="523"/>
      <c r="F577" s="523"/>
      <c r="G577" s="523"/>
      <c r="H577" s="523"/>
      <c r="I577" s="523"/>
      <c r="J577" s="523"/>
      <c r="K577" s="523"/>
      <c r="L577" s="523"/>
      <c r="M577" s="523"/>
      <c r="N577" s="523"/>
      <c r="O577" s="523"/>
      <c r="P577" s="523"/>
      <c r="Q577" s="523"/>
      <c r="R577" s="523"/>
      <c r="S577" s="523"/>
      <c r="T577" s="523"/>
      <c r="U577" s="523"/>
      <c r="V577" s="523"/>
      <c r="W577" s="523"/>
      <c r="X577" s="523"/>
      <c r="Y577" s="523"/>
      <c r="Z577" s="523"/>
      <c r="AA577" s="523"/>
      <c r="AB577" s="523"/>
      <c r="AC577" s="523"/>
      <c r="AD577" s="523"/>
      <c r="AE577" s="523"/>
      <c r="AF577" s="523"/>
    </row>
    <row r="578" spans="1:32" ht="14.25" customHeight="1">
      <c r="A578" s="523"/>
      <c r="B578" s="523"/>
      <c r="C578" s="523"/>
      <c r="D578" s="523"/>
      <c r="E578" s="523"/>
      <c r="F578" s="523"/>
      <c r="G578" s="523"/>
      <c r="H578" s="523"/>
      <c r="I578" s="523"/>
      <c r="J578" s="523"/>
      <c r="K578" s="523"/>
      <c r="L578" s="523"/>
      <c r="M578" s="523"/>
      <c r="N578" s="523"/>
      <c r="O578" s="523"/>
      <c r="P578" s="523"/>
      <c r="Q578" s="523"/>
      <c r="R578" s="523"/>
      <c r="S578" s="523"/>
      <c r="T578" s="523"/>
      <c r="U578" s="523"/>
      <c r="V578" s="523"/>
      <c r="W578" s="523"/>
      <c r="X578" s="523"/>
      <c r="Y578" s="523"/>
      <c r="Z578" s="523"/>
      <c r="AA578" s="523"/>
      <c r="AB578" s="523"/>
      <c r="AC578" s="523"/>
      <c r="AD578" s="523"/>
      <c r="AE578" s="523"/>
      <c r="AF578" s="523"/>
    </row>
    <row r="579" spans="1:32" ht="14.25" customHeight="1">
      <c r="A579" s="523"/>
      <c r="B579" s="523"/>
      <c r="C579" s="523"/>
      <c r="D579" s="523"/>
      <c r="E579" s="523"/>
      <c r="F579" s="523"/>
      <c r="G579" s="523"/>
      <c r="H579" s="523"/>
      <c r="I579" s="523"/>
      <c r="J579" s="523"/>
      <c r="K579" s="523"/>
      <c r="L579" s="523"/>
      <c r="M579" s="523"/>
      <c r="N579" s="523"/>
      <c r="O579" s="523"/>
      <c r="P579" s="523"/>
      <c r="Q579" s="523"/>
      <c r="R579" s="523"/>
      <c r="S579" s="523"/>
      <c r="T579" s="523"/>
      <c r="U579" s="523"/>
      <c r="V579" s="523"/>
      <c r="W579" s="523"/>
      <c r="X579" s="523"/>
      <c r="Y579" s="523"/>
      <c r="Z579" s="523"/>
      <c r="AA579" s="523"/>
      <c r="AB579" s="523"/>
      <c r="AC579" s="523"/>
      <c r="AD579" s="523"/>
      <c r="AE579" s="523"/>
      <c r="AF579" s="523"/>
    </row>
    <row r="580" spans="1:32" ht="14.25" customHeight="1">
      <c r="A580" s="523"/>
      <c r="B580" s="523"/>
      <c r="C580" s="523"/>
      <c r="D580" s="523"/>
      <c r="E580" s="523"/>
      <c r="F580" s="523"/>
      <c r="G580" s="523"/>
      <c r="H580" s="523"/>
      <c r="I580" s="523"/>
      <c r="J580" s="523"/>
      <c r="K580" s="523"/>
      <c r="L580" s="523"/>
      <c r="M580" s="523"/>
      <c r="N580" s="523"/>
      <c r="O580" s="523"/>
      <c r="P580" s="523"/>
      <c r="Q580" s="523"/>
      <c r="R580" s="523"/>
      <c r="S580" s="523"/>
      <c r="T580" s="523"/>
      <c r="U580" s="523"/>
      <c r="V580" s="523"/>
      <c r="W580" s="523"/>
      <c r="X580" s="523"/>
      <c r="Y580" s="523"/>
      <c r="Z580" s="523"/>
      <c r="AA580" s="523"/>
      <c r="AB580" s="523"/>
      <c r="AC580" s="523"/>
      <c r="AD580" s="523"/>
      <c r="AE580" s="523"/>
      <c r="AF580" s="523"/>
    </row>
    <row r="581" spans="1:32" ht="14.25" customHeight="1">
      <c r="A581" s="523"/>
      <c r="B581" s="523"/>
      <c r="C581" s="523"/>
      <c r="D581" s="523"/>
      <c r="E581" s="523"/>
      <c r="F581" s="523"/>
      <c r="G581" s="523"/>
      <c r="H581" s="523"/>
      <c r="I581" s="523"/>
      <c r="J581" s="523"/>
      <c r="K581" s="523"/>
      <c r="L581" s="523"/>
      <c r="M581" s="523"/>
      <c r="N581" s="523"/>
      <c r="O581" s="523"/>
      <c r="P581" s="523"/>
      <c r="Q581" s="523"/>
      <c r="R581" s="523"/>
      <c r="S581" s="523"/>
      <c r="T581" s="523"/>
      <c r="U581" s="523"/>
      <c r="V581" s="523"/>
      <c r="W581" s="523"/>
      <c r="X581" s="523"/>
      <c r="Y581" s="523"/>
      <c r="Z581" s="523"/>
      <c r="AA581" s="523"/>
      <c r="AB581" s="523"/>
      <c r="AC581" s="523"/>
      <c r="AD581" s="523"/>
      <c r="AE581" s="523"/>
      <c r="AF581" s="523"/>
    </row>
    <row r="582" spans="1:32" ht="14.25" customHeight="1">
      <c r="A582" s="523"/>
      <c r="B582" s="523"/>
      <c r="C582" s="523"/>
      <c r="D582" s="523"/>
      <c r="E582" s="523"/>
      <c r="F582" s="523"/>
      <c r="G582" s="523"/>
      <c r="H582" s="523"/>
      <c r="I582" s="523"/>
      <c r="J582" s="523"/>
      <c r="K582" s="523"/>
      <c r="L582" s="523"/>
      <c r="M582" s="523"/>
      <c r="N582" s="523"/>
      <c r="O582" s="523"/>
      <c r="P582" s="523"/>
      <c r="Q582" s="523"/>
      <c r="R582" s="523"/>
      <c r="S582" s="523"/>
      <c r="T582" s="523"/>
      <c r="U582" s="523"/>
      <c r="V582" s="523"/>
      <c r="W582" s="523"/>
      <c r="X582" s="523"/>
      <c r="Y582" s="523"/>
      <c r="Z582" s="523"/>
      <c r="AA582" s="523"/>
      <c r="AB582" s="523"/>
      <c r="AC582" s="523"/>
      <c r="AD582" s="523"/>
      <c r="AE582" s="523"/>
      <c r="AF582" s="523"/>
    </row>
    <row r="583" spans="1:32" ht="14.25" customHeight="1">
      <c r="A583" s="523"/>
      <c r="B583" s="523"/>
      <c r="C583" s="523"/>
      <c r="D583" s="523"/>
      <c r="E583" s="523"/>
      <c r="F583" s="523"/>
      <c r="G583" s="523"/>
      <c r="H583" s="523"/>
      <c r="I583" s="523"/>
      <c r="J583" s="523"/>
      <c r="K583" s="523"/>
      <c r="L583" s="523"/>
      <c r="M583" s="523"/>
      <c r="N583" s="523"/>
      <c r="O583" s="523"/>
      <c r="P583" s="523"/>
      <c r="Q583" s="523"/>
      <c r="R583" s="523"/>
      <c r="S583" s="523"/>
      <c r="T583" s="523"/>
      <c r="U583" s="523"/>
      <c r="V583" s="523"/>
      <c r="W583" s="523"/>
      <c r="X583" s="523"/>
      <c r="Y583" s="523"/>
      <c r="Z583" s="523"/>
      <c r="AA583" s="523"/>
      <c r="AB583" s="523"/>
      <c r="AC583" s="523"/>
      <c r="AD583" s="523"/>
      <c r="AE583" s="523"/>
      <c r="AF583" s="523"/>
    </row>
    <row r="584" spans="1:32" ht="14.25" customHeight="1">
      <c r="A584" s="523"/>
      <c r="B584" s="523"/>
      <c r="C584" s="523"/>
      <c r="D584" s="523"/>
      <c r="E584" s="523"/>
      <c r="F584" s="523"/>
      <c r="G584" s="523"/>
      <c r="H584" s="523"/>
      <c r="I584" s="523"/>
      <c r="J584" s="523"/>
      <c r="K584" s="523"/>
      <c r="L584" s="523"/>
      <c r="M584" s="523"/>
      <c r="N584" s="523"/>
      <c r="O584" s="523"/>
      <c r="P584" s="523"/>
      <c r="Q584" s="523"/>
      <c r="R584" s="523"/>
      <c r="S584" s="523"/>
      <c r="T584" s="523"/>
      <c r="U584" s="523"/>
      <c r="V584" s="523"/>
      <c r="W584" s="523"/>
      <c r="X584" s="523"/>
      <c r="Y584" s="523"/>
      <c r="Z584" s="523"/>
      <c r="AA584" s="523"/>
      <c r="AB584" s="523"/>
      <c r="AC584" s="523"/>
      <c r="AD584" s="523"/>
      <c r="AE584" s="523"/>
      <c r="AF584" s="523"/>
    </row>
    <row r="585" spans="1:32" ht="14.25" customHeight="1">
      <c r="A585" s="523"/>
      <c r="B585" s="523"/>
      <c r="C585" s="523"/>
      <c r="D585" s="523"/>
      <c r="E585" s="523"/>
      <c r="F585" s="523"/>
      <c r="G585" s="523"/>
      <c r="H585" s="523"/>
      <c r="I585" s="523"/>
      <c r="J585" s="523"/>
      <c r="K585" s="523"/>
      <c r="L585" s="523"/>
      <c r="M585" s="523"/>
      <c r="N585" s="523"/>
      <c r="O585" s="523"/>
      <c r="P585" s="523"/>
      <c r="Q585" s="523"/>
      <c r="R585" s="523"/>
      <c r="S585" s="523"/>
      <c r="T585" s="523"/>
      <c r="U585" s="523"/>
      <c r="V585" s="523"/>
      <c r="W585" s="523"/>
      <c r="X585" s="523"/>
      <c r="Y585" s="523"/>
      <c r="Z585" s="523"/>
      <c r="AA585" s="523"/>
      <c r="AB585" s="523"/>
      <c r="AC585" s="523"/>
      <c r="AD585" s="523"/>
      <c r="AE585" s="523"/>
      <c r="AF585" s="523"/>
    </row>
    <row r="586" spans="1:32" ht="14.25" customHeight="1">
      <c r="A586" s="523"/>
      <c r="B586" s="523"/>
      <c r="C586" s="523"/>
      <c r="D586" s="523"/>
      <c r="E586" s="523"/>
      <c r="F586" s="523"/>
      <c r="G586" s="523"/>
      <c r="H586" s="523"/>
      <c r="I586" s="523"/>
      <c r="J586" s="523"/>
      <c r="K586" s="523"/>
      <c r="L586" s="523"/>
      <c r="M586" s="523"/>
      <c r="N586" s="523"/>
      <c r="O586" s="523"/>
      <c r="P586" s="523"/>
      <c r="Q586" s="523"/>
      <c r="R586" s="523"/>
      <c r="S586" s="523"/>
      <c r="T586" s="523"/>
      <c r="U586" s="523"/>
      <c r="V586" s="523"/>
      <c r="W586" s="523"/>
      <c r="X586" s="523"/>
      <c r="Y586" s="523"/>
      <c r="Z586" s="523"/>
      <c r="AA586" s="523"/>
      <c r="AB586" s="523"/>
      <c r="AC586" s="523"/>
      <c r="AD586" s="523"/>
      <c r="AE586" s="523"/>
      <c r="AF586" s="523"/>
    </row>
    <row r="587" spans="1:32" ht="14.25" customHeight="1">
      <c r="A587" s="523"/>
      <c r="B587" s="523"/>
      <c r="C587" s="523"/>
      <c r="D587" s="523"/>
      <c r="E587" s="523"/>
      <c r="F587" s="523"/>
      <c r="G587" s="523"/>
      <c r="H587" s="523"/>
      <c r="I587" s="523"/>
      <c r="J587" s="523"/>
      <c r="K587" s="523"/>
      <c r="L587" s="523"/>
      <c r="M587" s="523"/>
      <c r="N587" s="523"/>
      <c r="O587" s="523"/>
      <c r="P587" s="523"/>
      <c r="Q587" s="523"/>
      <c r="R587" s="523"/>
      <c r="S587" s="523"/>
      <c r="T587" s="523"/>
      <c r="U587" s="523"/>
      <c r="V587" s="523"/>
      <c r="W587" s="523"/>
      <c r="X587" s="523"/>
      <c r="Y587" s="523"/>
      <c r="Z587" s="523"/>
      <c r="AA587" s="523"/>
      <c r="AB587" s="523"/>
      <c r="AC587" s="523"/>
      <c r="AD587" s="523"/>
      <c r="AE587" s="523"/>
      <c r="AF587" s="523"/>
    </row>
    <row r="588" spans="1:32" ht="14.25" customHeight="1">
      <c r="A588" s="523"/>
      <c r="B588" s="523"/>
      <c r="C588" s="523"/>
      <c r="D588" s="523"/>
      <c r="E588" s="523"/>
      <c r="F588" s="523"/>
      <c r="G588" s="523"/>
      <c r="H588" s="523"/>
      <c r="I588" s="523"/>
      <c r="J588" s="523"/>
      <c r="K588" s="523"/>
      <c r="L588" s="523"/>
      <c r="M588" s="523"/>
      <c r="N588" s="523"/>
      <c r="O588" s="523"/>
      <c r="P588" s="523"/>
      <c r="Q588" s="523"/>
      <c r="R588" s="523"/>
      <c r="S588" s="523"/>
      <c r="T588" s="523"/>
      <c r="U588" s="523"/>
      <c r="V588" s="523"/>
      <c r="W588" s="523"/>
      <c r="X588" s="523"/>
      <c r="Y588" s="523"/>
      <c r="Z588" s="523"/>
      <c r="AA588" s="523"/>
      <c r="AB588" s="523"/>
      <c r="AC588" s="523"/>
      <c r="AD588" s="523"/>
      <c r="AE588" s="523"/>
      <c r="AF588" s="523"/>
    </row>
    <row r="589" spans="1:32" ht="14.25" customHeight="1">
      <c r="A589" s="523"/>
      <c r="B589" s="523"/>
      <c r="C589" s="523"/>
      <c r="D589" s="523"/>
      <c r="E589" s="523"/>
      <c r="F589" s="523"/>
      <c r="G589" s="523"/>
      <c r="H589" s="523"/>
      <c r="I589" s="523"/>
      <c r="J589" s="523"/>
      <c r="K589" s="523"/>
      <c r="L589" s="523"/>
      <c r="M589" s="523"/>
      <c r="N589" s="523"/>
      <c r="O589" s="523"/>
      <c r="P589" s="523"/>
      <c r="Q589" s="523"/>
      <c r="R589" s="523"/>
      <c r="S589" s="523"/>
      <c r="T589" s="523"/>
      <c r="U589" s="523"/>
      <c r="V589" s="523"/>
      <c r="W589" s="523"/>
      <c r="X589" s="523"/>
      <c r="Y589" s="523"/>
      <c r="Z589" s="523"/>
      <c r="AA589" s="523"/>
      <c r="AB589" s="523"/>
      <c r="AC589" s="523"/>
      <c r="AD589" s="523"/>
      <c r="AE589" s="523"/>
      <c r="AF589" s="523"/>
    </row>
    <row r="590" spans="1:32" ht="14.25" customHeight="1">
      <c r="A590" s="523"/>
      <c r="B590" s="523"/>
      <c r="C590" s="523"/>
      <c r="D590" s="523"/>
      <c r="E590" s="523"/>
      <c r="F590" s="523"/>
      <c r="G590" s="523"/>
      <c r="H590" s="523"/>
      <c r="I590" s="523"/>
      <c r="J590" s="523"/>
      <c r="K590" s="523"/>
      <c r="L590" s="523"/>
      <c r="M590" s="523"/>
      <c r="N590" s="523"/>
      <c r="O590" s="523"/>
      <c r="P590" s="523"/>
      <c r="Q590" s="523"/>
      <c r="R590" s="523"/>
      <c r="S590" s="523"/>
      <c r="T590" s="523"/>
      <c r="U590" s="523"/>
      <c r="V590" s="523"/>
      <c r="W590" s="523"/>
      <c r="X590" s="523"/>
      <c r="Y590" s="523"/>
      <c r="Z590" s="523"/>
      <c r="AA590" s="523"/>
      <c r="AB590" s="523"/>
      <c r="AC590" s="523"/>
      <c r="AD590" s="523"/>
      <c r="AE590" s="523"/>
      <c r="AF590" s="523"/>
    </row>
    <row r="591" spans="1:32" ht="14.25" customHeight="1">
      <c r="A591" s="523"/>
      <c r="B591" s="523"/>
      <c r="C591" s="523"/>
      <c r="D591" s="523"/>
      <c r="E591" s="523"/>
      <c r="F591" s="523"/>
      <c r="G591" s="523"/>
      <c r="H591" s="523"/>
      <c r="I591" s="523"/>
      <c r="J591" s="523"/>
      <c r="K591" s="523"/>
      <c r="L591" s="523"/>
      <c r="M591" s="523"/>
      <c r="N591" s="523"/>
      <c r="O591" s="523"/>
      <c r="P591" s="523"/>
      <c r="Q591" s="523"/>
      <c r="R591" s="523"/>
      <c r="S591" s="523"/>
      <c r="T591" s="523"/>
      <c r="U591" s="523"/>
      <c r="V591" s="523"/>
      <c r="W591" s="523"/>
      <c r="X591" s="523"/>
      <c r="Y591" s="523"/>
      <c r="Z591" s="523"/>
      <c r="AA591" s="523"/>
      <c r="AB591" s="523"/>
      <c r="AC591" s="523"/>
      <c r="AD591" s="523"/>
      <c r="AE591" s="523"/>
      <c r="AF591" s="523"/>
    </row>
    <row r="592" spans="1:32" ht="14.25" customHeight="1">
      <c r="A592" s="523"/>
      <c r="B592" s="523"/>
      <c r="C592" s="523"/>
      <c r="D592" s="523"/>
      <c r="E592" s="523"/>
      <c r="F592" s="523"/>
      <c r="G592" s="523"/>
      <c r="H592" s="523"/>
      <c r="I592" s="523"/>
      <c r="J592" s="523"/>
      <c r="K592" s="523"/>
      <c r="L592" s="523"/>
      <c r="M592" s="523"/>
      <c r="N592" s="523"/>
      <c r="O592" s="523"/>
      <c r="P592" s="523"/>
      <c r="Q592" s="523"/>
      <c r="R592" s="523"/>
      <c r="S592" s="523"/>
      <c r="T592" s="523"/>
      <c r="U592" s="523"/>
      <c r="V592" s="523"/>
      <c r="W592" s="523"/>
      <c r="X592" s="523"/>
      <c r="Y592" s="523"/>
      <c r="Z592" s="523"/>
      <c r="AA592" s="523"/>
      <c r="AB592" s="523"/>
      <c r="AC592" s="523"/>
      <c r="AD592" s="523"/>
      <c r="AE592" s="523"/>
      <c r="AF592" s="523"/>
    </row>
    <row r="593" spans="1:32" ht="14.25" customHeight="1">
      <c r="A593" s="523"/>
      <c r="B593" s="523"/>
      <c r="C593" s="523"/>
      <c r="D593" s="523"/>
      <c r="E593" s="523"/>
      <c r="F593" s="523"/>
      <c r="G593" s="523"/>
      <c r="H593" s="523"/>
      <c r="I593" s="523"/>
      <c r="J593" s="523"/>
      <c r="K593" s="523"/>
      <c r="L593" s="523"/>
      <c r="M593" s="523"/>
      <c r="N593" s="523"/>
      <c r="O593" s="523"/>
      <c r="P593" s="523"/>
      <c r="Q593" s="523"/>
      <c r="R593" s="523"/>
      <c r="S593" s="523"/>
      <c r="T593" s="523"/>
      <c r="U593" s="523"/>
      <c r="V593" s="523"/>
      <c r="W593" s="523"/>
      <c r="X593" s="523"/>
      <c r="Y593" s="523"/>
      <c r="Z593" s="523"/>
      <c r="AA593" s="523"/>
      <c r="AB593" s="523"/>
      <c r="AC593" s="523"/>
      <c r="AD593" s="523"/>
      <c r="AE593" s="523"/>
      <c r="AF593" s="523"/>
    </row>
    <row r="594" spans="1:32" ht="14.25" customHeight="1">
      <c r="A594" s="523"/>
      <c r="B594" s="523"/>
      <c r="C594" s="523"/>
      <c r="D594" s="523"/>
      <c r="E594" s="523"/>
      <c r="F594" s="523"/>
      <c r="G594" s="523"/>
      <c r="H594" s="523"/>
      <c r="I594" s="523"/>
      <c r="J594" s="523"/>
      <c r="K594" s="523"/>
      <c r="L594" s="523"/>
      <c r="M594" s="523"/>
      <c r="N594" s="523"/>
      <c r="O594" s="523"/>
      <c r="P594" s="523"/>
      <c r="Q594" s="523"/>
      <c r="R594" s="523"/>
      <c r="S594" s="523"/>
      <c r="T594" s="523"/>
      <c r="U594" s="523"/>
      <c r="V594" s="523"/>
      <c r="W594" s="523"/>
      <c r="X594" s="523"/>
      <c r="Y594" s="523"/>
      <c r="Z594" s="523"/>
      <c r="AA594" s="523"/>
      <c r="AB594" s="523"/>
      <c r="AC594" s="523"/>
      <c r="AD594" s="523"/>
      <c r="AE594" s="523"/>
      <c r="AF594" s="523"/>
    </row>
    <row r="595" spans="1:32" ht="14.25" customHeight="1">
      <c r="A595" s="523"/>
      <c r="B595" s="523"/>
      <c r="C595" s="523"/>
      <c r="D595" s="523"/>
      <c r="E595" s="523"/>
      <c r="F595" s="523"/>
      <c r="G595" s="523"/>
      <c r="H595" s="523"/>
      <c r="I595" s="523"/>
      <c r="J595" s="523"/>
      <c r="K595" s="523"/>
      <c r="L595" s="523"/>
      <c r="M595" s="523"/>
      <c r="N595" s="523"/>
      <c r="O595" s="523"/>
      <c r="P595" s="523"/>
      <c r="Q595" s="523"/>
      <c r="R595" s="523"/>
      <c r="S595" s="523"/>
      <c r="T595" s="523"/>
      <c r="U595" s="523"/>
      <c r="V595" s="523"/>
      <c r="W595" s="523"/>
      <c r="X595" s="523"/>
      <c r="Y595" s="523"/>
      <c r="Z595" s="523"/>
      <c r="AA595" s="523"/>
      <c r="AB595" s="523"/>
      <c r="AC595" s="523"/>
      <c r="AD595" s="523"/>
      <c r="AE595" s="523"/>
      <c r="AF595" s="523"/>
    </row>
    <row r="596" spans="1:32" ht="14.25" customHeight="1">
      <c r="A596" s="523"/>
      <c r="B596" s="523"/>
      <c r="C596" s="523"/>
      <c r="D596" s="523"/>
      <c r="E596" s="523"/>
      <c r="F596" s="523"/>
      <c r="G596" s="523"/>
      <c r="H596" s="523"/>
      <c r="I596" s="523"/>
      <c r="J596" s="523"/>
      <c r="K596" s="523"/>
      <c r="L596" s="523"/>
      <c r="M596" s="523"/>
      <c r="N596" s="523"/>
      <c r="O596" s="523"/>
      <c r="P596" s="523"/>
      <c r="Q596" s="523"/>
      <c r="R596" s="523"/>
      <c r="S596" s="523"/>
      <c r="T596" s="523"/>
      <c r="U596" s="523"/>
      <c r="V596" s="523"/>
      <c r="W596" s="523"/>
      <c r="X596" s="523"/>
      <c r="Y596" s="523"/>
      <c r="Z596" s="523"/>
      <c r="AA596" s="523"/>
      <c r="AB596" s="523"/>
      <c r="AC596" s="523"/>
      <c r="AD596" s="523"/>
      <c r="AE596" s="523"/>
      <c r="AF596" s="523"/>
    </row>
    <row r="597" spans="1:32" ht="14.25" customHeight="1">
      <c r="A597" s="523"/>
      <c r="B597" s="523"/>
      <c r="C597" s="523"/>
      <c r="D597" s="523"/>
      <c r="E597" s="523"/>
      <c r="F597" s="523"/>
      <c r="G597" s="523"/>
      <c r="H597" s="523"/>
      <c r="I597" s="523"/>
      <c r="J597" s="523"/>
      <c r="K597" s="523"/>
      <c r="L597" s="523"/>
      <c r="M597" s="523"/>
      <c r="N597" s="523"/>
      <c r="O597" s="523"/>
      <c r="P597" s="523"/>
      <c r="Q597" s="523"/>
      <c r="R597" s="523"/>
      <c r="S597" s="523"/>
      <c r="T597" s="523"/>
      <c r="U597" s="523"/>
      <c r="V597" s="523"/>
      <c r="W597" s="523"/>
      <c r="X597" s="523"/>
      <c r="Y597" s="523"/>
      <c r="Z597" s="523"/>
      <c r="AA597" s="523"/>
      <c r="AB597" s="523"/>
      <c r="AC597" s="523"/>
      <c r="AD597" s="523"/>
      <c r="AE597" s="523"/>
      <c r="AF597" s="523"/>
    </row>
    <row r="598" spans="1:32" ht="14.25" customHeight="1">
      <c r="A598" s="523"/>
      <c r="B598" s="523"/>
      <c r="C598" s="523"/>
      <c r="D598" s="523"/>
      <c r="E598" s="523"/>
      <c r="F598" s="523"/>
      <c r="G598" s="523"/>
      <c r="H598" s="523"/>
      <c r="I598" s="523"/>
      <c r="J598" s="523"/>
      <c r="K598" s="523"/>
      <c r="L598" s="523"/>
      <c r="M598" s="523"/>
      <c r="N598" s="523"/>
      <c r="O598" s="523"/>
      <c r="P598" s="523"/>
      <c r="Q598" s="523"/>
      <c r="R598" s="523"/>
      <c r="S598" s="523"/>
      <c r="T598" s="523"/>
      <c r="U598" s="523"/>
      <c r="V598" s="523"/>
      <c r="W598" s="523"/>
      <c r="X598" s="523"/>
      <c r="Y598" s="523"/>
      <c r="Z598" s="523"/>
      <c r="AA598" s="523"/>
      <c r="AB598" s="523"/>
      <c r="AC598" s="523"/>
      <c r="AD598" s="523"/>
      <c r="AE598" s="523"/>
      <c r="AF598" s="523"/>
    </row>
    <row r="599" spans="1:32" ht="14.25" customHeight="1">
      <c r="A599" s="523"/>
      <c r="B599" s="523"/>
      <c r="C599" s="523"/>
      <c r="D599" s="523"/>
      <c r="E599" s="523"/>
      <c r="F599" s="523"/>
      <c r="G599" s="523"/>
      <c r="H599" s="523"/>
      <c r="I599" s="523"/>
      <c r="J599" s="523"/>
      <c r="K599" s="523"/>
      <c r="L599" s="523"/>
      <c r="M599" s="523"/>
      <c r="N599" s="523"/>
      <c r="O599" s="523"/>
      <c r="P599" s="523"/>
      <c r="Q599" s="523"/>
      <c r="R599" s="523"/>
      <c r="S599" s="523"/>
      <c r="T599" s="523"/>
      <c r="U599" s="523"/>
      <c r="V599" s="523"/>
      <c r="W599" s="523"/>
      <c r="X599" s="523"/>
      <c r="Y599" s="523"/>
      <c r="Z599" s="523"/>
      <c r="AA599" s="523"/>
      <c r="AB599" s="523"/>
      <c r="AC599" s="523"/>
      <c r="AD599" s="523"/>
      <c r="AE599" s="523"/>
      <c r="AF599" s="523"/>
    </row>
    <row r="600" spans="1:32" ht="14.25" customHeight="1">
      <c r="A600" s="523"/>
      <c r="B600" s="523"/>
      <c r="C600" s="523"/>
      <c r="D600" s="523"/>
      <c r="E600" s="523"/>
      <c r="F600" s="523"/>
      <c r="G600" s="523"/>
      <c r="H600" s="523"/>
      <c r="I600" s="523"/>
      <c r="J600" s="523"/>
      <c r="K600" s="523"/>
      <c r="L600" s="523"/>
      <c r="M600" s="523"/>
      <c r="N600" s="523"/>
      <c r="O600" s="523"/>
      <c r="P600" s="523"/>
      <c r="Q600" s="523"/>
      <c r="R600" s="523"/>
      <c r="S600" s="523"/>
      <c r="T600" s="523"/>
      <c r="U600" s="523"/>
      <c r="V600" s="523"/>
      <c r="W600" s="523"/>
      <c r="X600" s="523"/>
      <c r="Y600" s="523"/>
      <c r="Z600" s="523"/>
      <c r="AA600" s="523"/>
      <c r="AB600" s="523"/>
      <c r="AC600" s="523"/>
      <c r="AD600" s="523"/>
      <c r="AE600" s="523"/>
      <c r="AF600" s="523"/>
    </row>
    <row r="601" spans="1:32" ht="14.25" customHeight="1">
      <c r="A601" s="523"/>
      <c r="B601" s="523"/>
      <c r="C601" s="523"/>
      <c r="D601" s="523"/>
      <c r="E601" s="523"/>
      <c r="F601" s="523"/>
      <c r="G601" s="523"/>
      <c r="H601" s="523"/>
      <c r="I601" s="523"/>
      <c r="J601" s="523"/>
      <c r="K601" s="523"/>
      <c r="L601" s="523"/>
      <c r="M601" s="523"/>
      <c r="N601" s="523"/>
      <c r="O601" s="523"/>
      <c r="P601" s="523"/>
      <c r="Q601" s="523"/>
      <c r="R601" s="523"/>
      <c r="S601" s="523"/>
      <c r="T601" s="523"/>
      <c r="U601" s="523"/>
      <c r="V601" s="523"/>
      <c r="W601" s="523"/>
      <c r="X601" s="523"/>
      <c r="Y601" s="523"/>
      <c r="Z601" s="523"/>
      <c r="AA601" s="523"/>
      <c r="AB601" s="523"/>
      <c r="AC601" s="523"/>
      <c r="AD601" s="523"/>
      <c r="AE601" s="523"/>
      <c r="AF601" s="523"/>
    </row>
    <row r="602" spans="1:32" ht="14.25" customHeight="1">
      <c r="A602" s="523"/>
      <c r="B602" s="523"/>
      <c r="C602" s="523"/>
      <c r="D602" s="523"/>
      <c r="E602" s="523"/>
      <c r="F602" s="523"/>
      <c r="G602" s="523"/>
      <c r="H602" s="523"/>
      <c r="I602" s="523"/>
      <c r="J602" s="523"/>
      <c r="K602" s="523"/>
      <c r="L602" s="523"/>
      <c r="M602" s="523"/>
      <c r="N602" s="523"/>
      <c r="O602" s="523"/>
      <c r="P602" s="523"/>
      <c r="Q602" s="523"/>
      <c r="R602" s="523"/>
      <c r="S602" s="523"/>
      <c r="T602" s="523"/>
      <c r="U602" s="523"/>
      <c r="V602" s="523"/>
      <c r="W602" s="523"/>
      <c r="X602" s="523"/>
      <c r="Y602" s="523"/>
      <c r="Z602" s="523"/>
      <c r="AA602" s="523"/>
      <c r="AB602" s="523"/>
      <c r="AC602" s="523"/>
      <c r="AD602" s="523"/>
      <c r="AE602" s="523"/>
      <c r="AF602" s="523"/>
    </row>
    <row r="603" spans="1:32" ht="14.25" customHeight="1">
      <c r="A603" s="523"/>
      <c r="B603" s="523"/>
      <c r="C603" s="523"/>
      <c r="D603" s="523"/>
      <c r="E603" s="523"/>
      <c r="F603" s="523"/>
      <c r="G603" s="523"/>
      <c r="H603" s="523"/>
      <c r="I603" s="523"/>
      <c r="J603" s="523"/>
      <c r="K603" s="523"/>
      <c r="L603" s="523"/>
      <c r="M603" s="523"/>
      <c r="N603" s="523"/>
      <c r="O603" s="523"/>
      <c r="P603" s="523"/>
      <c r="Q603" s="523"/>
      <c r="R603" s="523"/>
      <c r="S603" s="523"/>
      <c r="T603" s="523"/>
      <c r="U603" s="523"/>
      <c r="V603" s="523"/>
      <c r="W603" s="523"/>
      <c r="X603" s="523"/>
      <c r="Y603" s="523"/>
      <c r="Z603" s="523"/>
      <c r="AA603" s="523"/>
      <c r="AB603" s="523"/>
      <c r="AC603" s="523"/>
      <c r="AD603" s="523"/>
      <c r="AE603" s="523"/>
      <c r="AF603" s="523"/>
    </row>
    <row r="604" spans="1:32" ht="14.25" customHeight="1">
      <c r="A604" s="523"/>
      <c r="B604" s="523"/>
      <c r="C604" s="523"/>
      <c r="D604" s="523"/>
      <c r="E604" s="523"/>
      <c r="F604" s="523"/>
      <c r="G604" s="523"/>
      <c r="H604" s="523"/>
      <c r="I604" s="523"/>
      <c r="J604" s="523"/>
      <c r="K604" s="523"/>
      <c r="L604" s="523"/>
      <c r="M604" s="523"/>
      <c r="N604" s="523"/>
      <c r="O604" s="523"/>
      <c r="P604" s="523"/>
      <c r="Q604" s="523"/>
      <c r="R604" s="523"/>
      <c r="S604" s="523"/>
      <c r="T604" s="523"/>
      <c r="U604" s="523"/>
      <c r="V604" s="523"/>
      <c r="W604" s="523"/>
      <c r="X604" s="523"/>
      <c r="Y604" s="523"/>
      <c r="Z604" s="523"/>
      <c r="AA604" s="523"/>
      <c r="AB604" s="523"/>
      <c r="AC604" s="523"/>
      <c r="AD604" s="523"/>
      <c r="AE604" s="523"/>
      <c r="AF604" s="523"/>
    </row>
    <row r="605" spans="1:32" ht="14.25" customHeight="1">
      <c r="A605" s="523"/>
      <c r="B605" s="523"/>
      <c r="C605" s="523"/>
      <c r="D605" s="523"/>
      <c r="E605" s="523"/>
      <c r="F605" s="523"/>
      <c r="G605" s="523"/>
      <c r="H605" s="523"/>
      <c r="I605" s="523"/>
      <c r="J605" s="523"/>
      <c r="K605" s="523"/>
      <c r="L605" s="523"/>
      <c r="M605" s="523"/>
      <c r="N605" s="523"/>
      <c r="O605" s="523"/>
      <c r="P605" s="523"/>
      <c r="Q605" s="523"/>
      <c r="R605" s="523"/>
      <c r="S605" s="523"/>
      <c r="T605" s="523"/>
      <c r="U605" s="523"/>
      <c r="V605" s="523"/>
      <c r="W605" s="523"/>
      <c r="X605" s="523"/>
      <c r="Y605" s="523"/>
      <c r="Z605" s="523"/>
      <c r="AA605" s="523"/>
      <c r="AB605" s="523"/>
      <c r="AC605" s="523"/>
      <c r="AD605" s="523"/>
      <c r="AE605" s="523"/>
      <c r="AF605" s="523"/>
    </row>
    <row r="606" spans="1:32" ht="14.25" customHeight="1">
      <c r="A606" s="523"/>
      <c r="B606" s="523"/>
      <c r="C606" s="523"/>
      <c r="D606" s="523"/>
      <c r="E606" s="523"/>
      <c r="F606" s="523"/>
      <c r="G606" s="523"/>
      <c r="H606" s="523"/>
      <c r="I606" s="523"/>
      <c r="J606" s="523"/>
      <c r="K606" s="523"/>
      <c r="L606" s="523"/>
      <c r="M606" s="523"/>
      <c r="N606" s="523"/>
      <c r="O606" s="523"/>
      <c r="P606" s="523"/>
      <c r="Q606" s="523"/>
      <c r="R606" s="523"/>
      <c r="S606" s="523"/>
      <c r="T606" s="523"/>
      <c r="U606" s="523"/>
      <c r="V606" s="523"/>
      <c r="W606" s="523"/>
      <c r="X606" s="523"/>
      <c r="Y606" s="523"/>
      <c r="Z606" s="523"/>
      <c r="AA606" s="523"/>
      <c r="AB606" s="523"/>
      <c r="AC606" s="523"/>
      <c r="AD606" s="523"/>
      <c r="AE606" s="523"/>
      <c r="AF606" s="523"/>
    </row>
    <row r="607" spans="1:32" ht="14.25" customHeight="1">
      <c r="A607" s="523"/>
      <c r="B607" s="523"/>
      <c r="C607" s="523"/>
      <c r="D607" s="523"/>
      <c r="E607" s="523"/>
      <c r="F607" s="523"/>
      <c r="G607" s="523"/>
      <c r="H607" s="523"/>
      <c r="I607" s="523"/>
      <c r="J607" s="523"/>
      <c r="K607" s="523"/>
      <c r="L607" s="523"/>
      <c r="M607" s="523"/>
      <c r="N607" s="523"/>
      <c r="O607" s="523"/>
      <c r="P607" s="523"/>
      <c r="Q607" s="523"/>
      <c r="R607" s="523"/>
      <c r="S607" s="523"/>
      <c r="T607" s="523"/>
      <c r="U607" s="523"/>
      <c r="V607" s="523"/>
      <c r="W607" s="523"/>
      <c r="X607" s="523"/>
      <c r="Y607" s="523"/>
      <c r="Z607" s="523"/>
      <c r="AA607" s="523"/>
      <c r="AB607" s="523"/>
      <c r="AC607" s="523"/>
      <c r="AD607" s="523"/>
      <c r="AE607" s="523"/>
      <c r="AF607" s="523"/>
    </row>
    <row r="608" spans="1:32" ht="14.25" customHeight="1">
      <c r="A608" s="523"/>
      <c r="B608" s="523"/>
      <c r="C608" s="523"/>
      <c r="D608" s="523"/>
      <c r="E608" s="523"/>
      <c r="F608" s="523"/>
      <c r="G608" s="523"/>
      <c r="H608" s="523"/>
      <c r="I608" s="523"/>
      <c r="J608" s="523"/>
      <c r="K608" s="523"/>
      <c r="L608" s="523"/>
      <c r="M608" s="523"/>
      <c r="N608" s="523"/>
      <c r="O608" s="523"/>
      <c r="P608" s="523"/>
      <c r="Q608" s="523"/>
      <c r="R608" s="523"/>
      <c r="S608" s="523"/>
      <c r="T608" s="523"/>
      <c r="U608" s="523"/>
      <c r="V608" s="523"/>
      <c r="W608" s="523"/>
      <c r="X608" s="523"/>
      <c r="Y608" s="523"/>
      <c r="Z608" s="523"/>
      <c r="AA608" s="523"/>
      <c r="AB608" s="523"/>
      <c r="AC608" s="523"/>
      <c r="AD608" s="523"/>
      <c r="AE608" s="523"/>
      <c r="AF608" s="523"/>
    </row>
    <row r="609" spans="1:32" ht="14.25" customHeight="1">
      <c r="A609" s="523"/>
      <c r="B609" s="523"/>
      <c r="C609" s="523"/>
      <c r="D609" s="523"/>
      <c r="E609" s="523"/>
      <c r="F609" s="523"/>
      <c r="G609" s="523"/>
      <c r="H609" s="523"/>
      <c r="I609" s="523"/>
      <c r="J609" s="523"/>
      <c r="K609" s="523"/>
      <c r="L609" s="523"/>
      <c r="M609" s="523"/>
      <c r="N609" s="523"/>
      <c r="O609" s="523"/>
      <c r="P609" s="523"/>
      <c r="Q609" s="523"/>
      <c r="R609" s="523"/>
      <c r="S609" s="523"/>
      <c r="T609" s="523"/>
      <c r="U609" s="523"/>
      <c r="V609" s="523"/>
      <c r="W609" s="523"/>
      <c r="X609" s="523"/>
      <c r="Y609" s="523"/>
      <c r="Z609" s="523"/>
      <c r="AA609" s="523"/>
      <c r="AB609" s="523"/>
      <c r="AC609" s="523"/>
      <c r="AD609" s="523"/>
      <c r="AE609" s="523"/>
      <c r="AF609" s="523"/>
    </row>
    <row r="610" spans="1:32" ht="14.25" customHeight="1">
      <c r="A610" s="523"/>
      <c r="B610" s="523"/>
      <c r="C610" s="523"/>
      <c r="D610" s="523"/>
      <c r="E610" s="523"/>
      <c r="F610" s="523"/>
      <c r="G610" s="523"/>
      <c r="H610" s="523"/>
      <c r="I610" s="523"/>
      <c r="J610" s="523"/>
      <c r="K610" s="523"/>
      <c r="L610" s="523"/>
      <c r="M610" s="523"/>
      <c r="N610" s="523"/>
      <c r="O610" s="523"/>
      <c r="P610" s="523"/>
      <c r="Q610" s="523"/>
      <c r="R610" s="523"/>
      <c r="S610" s="523"/>
      <c r="T610" s="523"/>
      <c r="U610" s="523"/>
      <c r="V610" s="523"/>
      <c r="W610" s="523"/>
      <c r="X610" s="523"/>
      <c r="Y610" s="523"/>
      <c r="Z610" s="523"/>
      <c r="AA610" s="523"/>
      <c r="AB610" s="523"/>
      <c r="AC610" s="523"/>
      <c r="AD610" s="523"/>
      <c r="AE610" s="523"/>
      <c r="AF610" s="523"/>
    </row>
    <row r="611" spans="1:32" ht="14.25" customHeight="1">
      <c r="A611" s="523"/>
      <c r="B611" s="523"/>
      <c r="C611" s="523"/>
      <c r="D611" s="523"/>
      <c r="E611" s="523"/>
      <c r="F611" s="523"/>
      <c r="G611" s="523"/>
      <c r="H611" s="523"/>
      <c r="I611" s="523"/>
      <c r="J611" s="523"/>
      <c r="K611" s="523"/>
      <c r="L611" s="523"/>
      <c r="M611" s="523"/>
      <c r="N611" s="523"/>
      <c r="O611" s="523"/>
      <c r="P611" s="523"/>
      <c r="Q611" s="523"/>
      <c r="R611" s="523"/>
      <c r="S611" s="523"/>
      <c r="T611" s="523"/>
      <c r="U611" s="523"/>
      <c r="V611" s="523"/>
      <c r="W611" s="523"/>
      <c r="X611" s="523"/>
      <c r="Y611" s="523"/>
      <c r="Z611" s="523"/>
      <c r="AA611" s="523"/>
      <c r="AB611" s="523"/>
      <c r="AC611" s="523"/>
      <c r="AD611" s="523"/>
      <c r="AE611" s="523"/>
      <c r="AF611" s="523"/>
    </row>
    <row r="612" spans="1:32" ht="14.25" customHeight="1">
      <c r="A612" s="523"/>
      <c r="B612" s="523"/>
      <c r="C612" s="523"/>
      <c r="D612" s="523"/>
      <c r="E612" s="523"/>
      <c r="F612" s="523"/>
      <c r="G612" s="523"/>
      <c r="H612" s="523"/>
      <c r="I612" s="523"/>
      <c r="J612" s="523"/>
      <c r="K612" s="523"/>
      <c r="L612" s="523"/>
      <c r="M612" s="523"/>
      <c r="N612" s="523"/>
      <c r="O612" s="523"/>
      <c r="P612" s="523"/>
      <c r="Q612" s="523"/>
      <c r="R612" s="523"/>
      <c r="S612" s="523"/>
      <c r="T612" s="523"/>
      <c r="U612" s="523"/>
      <c r="V612" s="523"/>
      <c r="W612" s="523"/>
      <c r="X612" s="523"/>
      <c r="Y612" s="523"/>
      <c r="Z612" s="523"/>
      <c r="AA612" s="523"/>
      <c r="AB612" s="523"/>
      <c r="AC612" s="523"/>
      <c r="AD612" s="523"/>
      <c r="AE612" s="523"/>
      <c r="AF612" s="523"/>
    </row>
    <row r="613" spans="1:32" ht="14.25" customHeight="1">
      <c r="A613" s="523"/>
      <c r="B613" s="523"/>
      <c r="C613" s="523"/>
      <c r="D613" s="523"/>
      <c r="E613" s="523"/>
      <c r="F613" s="523"/>
      <c r="G613" s="523"/>
      <c r="H613" s="523"/>
      <c r="I613" s="523"/>
      <c r="J613" s="523"/>
      <c r="K613" s="523"/>
      <c r="L613" s="523"/>
      <c r="M613" s="523"/>
      <c r="N613" s="523"/>
      <c r="O613" s="523"/>
      <c r="P613" s="523"/>
      <c r="Q613" s="523"/>
      <c r="R613" s="523"/>
      <c r="S613" s="523"/>
      <c r="T613" s="523"/>
      <c r="U613" s="523"/>
      <c r="V613" s="523"/>
      <c r="W613" s="523"/>
      <c r="X613" s="523"/>
      <c r="Y613" s="523"/>
      <c r="Z613" s="523"/>
      <c r="AA613" s="523"/>
      <c r="AB613" s="523"/>
      <c r="AC613" s="523"/>
      <c r="AD613" s="523"/>
      <c r="AE613" s="523"/>
      <c r="AF613" s="523"/>
    </row>
    <row r="614" spans="1:32" ht="14.25" customHeight="1">
      <c r="A614" s="523"/>
      <c r="B614" s="523"/>
      <c r="C614" s="523"/>
      <c r="D614" s="523"/>
      <c r="E614" s="523"/>
      <c r="F614" s="523"/>
      <c r="G614" s="523"/>
      <c r="H614" s="523"/>
      <c r="I614" s="523"/>
      <c r="J614" s="523"/>
      <c r="K614" s="523"/>
      <c r="L614" s="523"/>
      <c r="M614" s="523"/>
      <c r="N614" s="523"/>
      <c r="O614" s="523"/>
      <c r="P614" s="523"/>
      <c r="Q614" s="523"/>
      <c r="R614" s="523"/>
      <c r="S614" s="523"/>
      <c r="T614" s="523"/>
      <c r="U614" s="523"/>
      <c r="V614" s="523"/>
      <c r="W614" s="523"/>
      <c r="X614" s="523"/>
      <c r="Y614" s="523"/>
      <c r="Z614" s="523"/>
      <c r="AA614" s="523"/>
      <c r="AB614" s="523"/>
      <c r="AC614" s="523"/>
      <c r="AD614" s="523"/>
      <c r="AE614" s="523"/>
      <c r="AF614" s="523"/>
    </row>
    <row r="615" spans="1:32" ht="14.25" customHeight="1">
      <c r="A615" s="523"/>
      <c r="B615" s="523"/>
      <c r="C615" s="523"/>
      <c r="D615" s="523"/>
      <c r="E615" s="523"/>
      <c r="F615" s="523"/>
      <c r="G615" s="523"/>
      <c r="H615" s="523"/>
      <c r="I615" s="523"/>
      <c r="J615" s="523"/>
      <c r="K615" s="523"/>
      <c r="L615" s="523"/>
      <c r="M615" s="523"/>
      <c r="N615" s="523"/>
      <c r="O615" s="523"/>
      <c r="P615" s="523"/>
      <c r="Q615" s="523"/>
      <c r="R615" s="523"/>
      <c r="S615" s="523"/>
      <c r="T615" s="523"/>
      <c r="U615" s="523"/>
      <c r="V615" s="523"/>
      <c r="W615" s="523"/>
      <c r="X615" s="523"/>
      <c r="Y615" s="523"/>
      <c r="Z615" s="523"/>
      <c r="AA615" s="523"/>
      <c r="AB615" s="523"/>
      <c r="AC615" s="523"/>
      <c r="AD615" s="523"/>
      <c r="AE615" s="523"/>
      <c r="AF615" s="523"/>
    </row>
    <row r="616" spans="1:32" ht="14.25" customHeight="1">
      <c r="A616" s="523"/>
      <c r="B616" s="523"/>
      <c r="C616" s="523"/>
      <c r="D616" s="523"/>
      <c r="E616" s="523"/>
      <c r="F616" s="523"/>
      <c r="G616" s="523"/>
      <c r="H616" s="523"/>
      <c r="I616" s="523"/>
      <c r="J616" s="523"/>
      <c r="K616" s="523"/>
      <c r="L616" s="523"/>
      <c r="M616" s="523"/>
      <c r="N616" s="523"/>
      <c r="O616" s="523"/>
      <c r="P616" s="523"/>
      <c r="Q616" s="523"/>
      <c r="R616" s="523"/>
      <c r="S616" s="523"/>
      <c r="T616" s="523"/>
      <c r="U616" s="523"/>
      <c r="V616" s="523"/>
      <c r="W616" s="523"/>
      <c r="X616" s="523"/>
      <c r="Y616" s="523"/>
      <c r="Z616" s="523"/>
      <c r="AA616" s="523"/>
      <c r="AB616" s="523"/>
      <c r="AC616" s="523"/>
      <c r="AD616" s="523"/>
      <c r="AE616" s="523"/>
      <c r="AF616" s="523"/>
    </row>
    <row r="617" spans="1:32" ht="14.25" customHeight="1">
      <c r="A617" s="523"/>
      <c r="B617" s="523"/>
      <c r="C617" s="523"/>
      <c r="D617" s="523"/>
      <c r="E617" s="523"/>
      <c r="F617" s="523"/>
      <c r="G617" s="523"/>
      <c r="H617" s="523"/>
      <c r="I617" s="523"/>
      <c r="J617" s="523"/>
      <c r="K617" s="523"/>
      <c r="L617" s="523"/>
      <c r="M617" s="523"/>
      <c r="N617" s="523"/>
      <c r="O617" s="523"/>
      <c r="P617" s="523"/>
      <c r="Q617" s="523"/>
      <c r="R617" s="523"/>
      <c r="S617" s="523"/>
      <c r="T617" s="523"/>
      <c r="U617" s="523"/>
      <c r="V617" s="523"/>
      <c r="W617" s="523"/>
      <c r="X617" s="523"/>
      <c r="Y617" s="523"/>
      <c r="Z617" s="523"/>
      <c r="AA617" s="523"/>
      <c r="AB617" s="523"/>
      <c r="AC617" s="523"/>
      <c r="AD617" s="523"/>
      <c r="AE617" s="523"/>
      <c r="AF617" s="523"/>
    </row>
    <row r="618" spans="1:32" ht="14.25" customHeight="1">
      <c r="A618" s="523"/>
      <c r="B618" s="523"/>
      <c r="C618" s="523"/>
      <c r="D618" s="523"/>
      <c r="E618" s="523"/>
      <c r="F618" s="523"/>
      <c r="G618" s="523"/>
      <c r="H618" s="523"/>
      <c r="I618" s="523"/>
      <c r="J618" s="523"/>
      <c r="K618" s="523"/>
      <c r="L618" s="523"/>
      <c r="M618" s="523"/>
      <c r="N618" s="523"/>
      <c r="O618" s="523"/>
      <c r="P618" s="523"/>
      <c r="Q618" s="523"/>
      <c r="R618" s="523"/>
      <c r="S618" s="523"/>
      <c r="T618" s="523"/>
      <c r="U618" s="523"/>
      <c r="V618" s="523"/>
      <c r="W618" s="523"/>
      <c r="X618" s="523"/>
      <c r="Y618" s="523"/>
      <c r="Z618" s="523"/>
      <c r="AA618" s="523"/>
      <c r="AB618" s="523"/>
      <c r="AC618" s="523"/>
      <c r="AD618" s="523"/>
      <c r="AE618" s="523"/>
      <c r="AF618" s="523"/>
    </row>
    <row r="619" spans="1:32" ht="14.25" customHeight="1">
      <c r="A619" s="523"/>
      <c r="B619" s="523"/>
      <c r="C619" s="523"/>
      <c r="D619" s="523"/>
      <c r="E619" s="523"/>
      <c r="F619" s="523"/>
      <c r="G619" s="523"/>
      <c r="H619" s="523"/>
      <c r="I619" s="523"/>
      <c r="J619" s="523"/>
      <c r="K619" s="523"/>
      <c r="L619" s="523"/>
      <c r="M619" s="523"/>
      <c r="N619" s="523"/>
      <c r="O619" s="523"/>
      <c r="P619" s="523"/>
      <c r="Q619" s="523"/>
      <c r="R619" s="523"/>
      <c r="S619" s="523"/>
      <c r="T619" s="523"/>
      <c r="U619" s="523"/>
      <c r="V619" s="523"/>
      <c r="W619" s="523"/>
      <c r="X619" s="523"/>
      <c r="Y619" s="523"/>
      <c r="Z619" s="523"/>
      <c r="AA619" s="523"/>
      <c r="AB619" s="523"/>
      <c r="AC619" s="523"/>
      <c r="AD619" s="523"/>
      <c r="AE619" s="523"/>
      <c r="AF619" s="523"/>
    </row>
    <row r="620" spans="1:32" ht="14.25" customHeight="1">
      <c r="A620" s="523"/>
      <c r="B620" s="523"/>
      <c r="C620" s="523"/>
      <c r="D620" s="523"/>
      <c r="E620" s="523"/>
      <c r="F620" s="523"/>
      <c r="G620" s="523"/>
      <c r="H620" s="523"/>
      <c r="I620" s="523"/>
      <c r="J620" s="523"/>
      <c r="K620" s="523"/>
      <c r="L620" s="523"/>
      <c r="M620" s="523"/>
      <c r="N620" s="523"/>
      <c r="O620" s="523"/>
      <c r="P620" s="523"/>
      <c r="Q620" s="523"/>
      <c r="R620" s="523"/>
      <c r="S620" s="523"/>
      <c r="T620" s="523"/>
      <c r="U620" s="523"/>
      <c r="V620" s="523"/>
      <c r="W620" s="523"/>
      <c r="X620" s="523"/>
      <c r="Y620" s="523"/>
      <c r="Z620" s="523"/>
      <c r="AA620" s="523"/>
      <c r="AB620" s="523"/>
      <c r="AC620" s="523"/>
      <c r="AD620" s="523"/>
      <c r="AE620" s="523"/>
      <c r="AF620" s="523"/>
    </row>
    <row r="621" spans="1:32" ht="14.25" customHeight="1">
      <c r="A621" s="523"/>
      <c r="B621" s="523"/>
      <c r="C621" s="523"/>
      <c r="D621" s="523"/>
      <c r="E621" s="523"/>
      <c r="F621" s="523"/>
      <c r="G621" s="523"/>
      <c r="H621" s="523"/>
      <c r="I621" s="523"/>
      <c r="J621" s="523"/>
      <c r="K621" s="523"/>
      <c r="L621" s="523"/>
      <c r="M621" s="523"/>
      <c r="N621" s="523"/>
      <c r="O621" s="523"/>
      <c r="P621" s="523"/>
      <c r="Q621" s="523"/>
      <c r="R621" s="523"/>
      <c r="S621" s="523"/>
      <c r="T621" s="523"/>
      <c r="U621" s="523"/>
      <c r="V621" s="523"/>
      <c r="W621" s="523"/>
      <c r="X621" s="523"/>
      <c r="Y621" s="523"/>
      <c r="Z621" s="523"/>
      <c r="AA621" s="523"/>
      <c r="AB621" s="523"/>
      <c r="AC621" s="523"/>
      <c r="AD621" s="523"/>
      <c r="AE621" s="523"/>
      <c r="AF621" s="523"/>
    </row>
    <row r="622" spans="1:32" ht="14.25" customHeight="1">
      <c r="A622" s="523"/>
      <c r="B622" s="523"/>
      <c r="C622" s="523"/>
      <c r="D622" s="523"/>
      <c r="E622" s="523"/>
      <c r="F622" s="523"/>
      <c r="G622" s="523"/>
      <c r="H622" s="523"/>
      <c r="I622" s="523"/>
      <c r="J622" s="523"/>
      <c r="K622" s="523"/>
      <c r="L622" s="523"/>
      <c r="M622" s="523"/>
      <c r="N622" s="523"/>
      <c r="O622" s="523"/>
      <c r="P622" s="523"/>
      <c r="Q622" s="523"/>
      <c r="R622" s="523"/>
      <c r="S622" s="523"/>
      <c r="T622" s="523"/>
      <c r="U622" s="523"/>
      <c r="V622" s="523"/>
      <c r="W622" s="523"/>
      <c r="X622" s="523"/>
      <c r="Y622" s="523"/>
      <c r="Z622" s="523"/>
      <c r="AA622" s="523"/>
      <c r="AB622" s="523"/>
      <c r="AC622" s="523"/>
      <c r="AD622" s="523"/>
      <c r="AE622" s="523"/>
      <c r="AF622" s="523"/>
    </row>
    <row r="623" spans="1:32" ht="14.25" customHeight="1">
      <c r="A623" s="523"/>
      <c r="B623" s="523"/>
      <c r="C623" s="523"/>
      <c r="D623" s="523"/>
      <c r="E623" s="523"/>
      <c r="F623" s="523"/>
      <c r="G623" s="523"/>
      <c r="H623" s="523"/>
      <c r="I623" s="523"/>
      <c r="J623" s="523"/>
      <c r="K623" s="523"/>
      <c r="L623" s="523"/>
      <c r="M623" s="523"/>
      <c r="N623" s="523"/>
      <c r="O623" s="523"/>
      <c r="P623" s="523"/>
      <c r="Q623" s="523"/>
      <c r="R623" s="523"/>
      <c r="S623" s="523"/>
      <c r="T623" s="523"/>
      <c r="U623" s="523"/>
      <c r="V623" s="523"/>
      <c r="W623" s="523"/>
      <c r="X623" s="523"/>
      <c r="Y623" s="523"/>
      <c r="Z623" s="523"/>
      <c r="AA623" s="523"/>
      <c r="AB623" s="523"/>
      <c r="AC623" s="523"/>
      <c r="AD623" s="523"/>
      <c r="AE623" s="523"/>
      <c r="AF623" s="523"/>
    </row>
    <row r="624" spans="1:32" ht="14.25" customHeight="1">
      <c r="A624" s="523"/>
      <c r="B624" s="523"/>
      <c r="C624" s="523"/>
      <c r="D624" s="523"/>
      <c r="E624" s="523"/>
      <c r="F624" s="523"/>
      <c r="G624" s="523"/>
      <c r="H624" s="523"/>
      <c r="I624" s="523"/>
      <c r="J624" s="523"/>
      <c r="K624" s="523"/>
      <c r="L624" s="523"/>
      <c r="M624" s="523"/>
      <c r="N624" s="523"/>
      <c r="O624" s="523"/>
      <c r="P624" s="523"/>
      <c r="Q624" s="523"/>
      <c r="R624" s="523"/>
      <c r="S624" s="523"/>
      <c r="T624" s="523"/>
      <c r="U624" s="523"/>
      <c r="V624" s="523"/>
      <c r="W624" s="523"/>
      <c r="X624" s="523"/>
      <c r="Y624" s="523"/>
      <c r="Z624" s="523"/>
      <c r="AA624" s="523"/>
      <c r="AB624" s="523"/>
      <c r="AC624" s="523"/>
      <c r="AD624" s="523"/>
      <c r="AE624" s="523"/>
      <c r="AF624" s="523"/>
    </row>
    <row r="625" spans="1:32" ht="14.25" customHeight="1">
      <c r="A625" s="523"/>
      <c r="B625" s="523"/>
      <c r="C625" s="523"/>
      <c r="D625" s="523"/>
      <c r="E625" s="523"/>
      <c r="F625" s="523"/>
      <c r="G625" s="523"/>
      <c r="H625" s="523"/>
      <c r="I625" s="523"/>
      <c r="J625" s="523"/>
      <c r="K625" s="523"/>
      <c r="L625" s="523"/>
      <c r="M625" s="523"/>
      <c r="N625" s="523"/>
      <c r="O625" s="523"/>
      <c r="P625" s="523"/>
      <c r="Q625" s="523"/>
      <c r="R625" s="523"/>
      <c r="S625" s="523"/>
      <c r="T625" s="523"/>
      <c r="U625" s="523"/>
      <c r="V625" s="523"/>
      <c r="W625" s="523"/>
      <c r="X625" s="523"/>
      <c r="Y625" s="523"/>
      <c r="Z625" s="523"/>
      <c r="AA625" s="523"/>
      <c r="AB625" s="523"/>
      <c r="AC625" s="523"/>
      <c r="AD625" s="523"/>
      <c r="AE625" s="523"/>
      <c r="AF625" s="523"/>
    </row>
    <row r="626" spans="1:32" ht="14.25" customHeight="1">
      <c r="A626" s="523"/>
      <c r="B626" s="523"/>
      <c r="C626" s="523"/>
      <c r="D626" s="523"/>
      <c r="E626" s="523"/>
      <c r="F626" s="523"/>
      <c r="G626" s="523"/>
      <c r="H626" s="523"/>
      <c r="I626" s="523"/>
      <c r="J626" s="523"/>
      <c r="K626" s="523"/>
      <c r="L626" s="523"/>
      <c r="M626" s="523"/>
      <c r="N626" s="523"/>
      <c r="O626" s="523"/>
      <c r="P626" s="523"/>
      <c r="Q626" s="523"/>
      <c r="R626" s="523"/>
      <c r="S626" s="523"/>
      <c r="T626" s="523"/>
      <c r="U626" s="523"/>
      <c r="V626" s="523"/>
      <c r="W626" s="523"/>
      <c r="X626" s="523"/>
      <c r="Y626" s="523"/>
      <c r="Z626" s="523"/>
      <c r="AA626" s="523"/>
      <c r="AB626" s="523"/>
      <c r="AC626" s="523"/>
      <c r="AD626" s="523"/>
      <c r="AE626" s="523"/>
      <c r="AF626" s="523"/>
    </row>
    <row r="627" spans="1:32" ht="14.25" customHeight="1">
      <c r="A627" s="523"/>
      <c r="B627" s="523"/>
      <c r="C627" s="523"/>
      <c r="D627" s="523"/>
      <c r="E627" s="523"/>
      <c r="F627" s="523"/>
      <c r="G627" s="523"/>
      <c r="H627" s="523"/>
      <c r="I627" s="523"/>
      <c r="J627" s="523"/>
      <c r="K627" s="523"/>
      <c r="L627" s="523"/>
      <c r="M627" s="523"/>
      <c r="N627" s="523"/>
      <c r="O627" s="523"/>
      <c r="P627" s="523"/>
      <c r="Q627" s="523"/>
      <c r="R627" s="523"/>
      <c r="S627" s="523"/>
      <c r="T627" s="523"/>
      <c r="U627" s="523"/>
      <c r="V627" s="523"/>
      <c r="W627" s="523"/>
      <c r="X627" s="523"/>
      <c r="Y627" s="523"/>
      <c r="Z627" s="523"/>
      <c r="AA627" s="523"/>
      <c r="AB627" s="523"/>
      <c r="AC627" s="523"/>
      <c r="AD627" s="523"/>
      <c r="AE627" s="523"/>
      <c r="AF627" s="523"/>
    </row>
    <row r="628" spans="1:32" ht="14.25" customHeight="1">
      <c r="A628" s="523"/>
      <c r="B628" s="523"/>
      <c r="C628" s="523"/>
      <c r="D628" s="523"/>
      <c r="E628" s="523"/>
      <c r="F628" s="523"/>
      <c r="G628" s="523"/>
      <c r="H628" s="523"/>
      <c r="I628" s="523"/>
      <c r="J628" s="523"/>
      <c r="K628" s="523"/>
      <c r="L628" s="523"/>
      <c r="M628" s="523"/>
      <c r="N628" s="523"/>
      <c r="O628" s="523"/>
      <c r="P628" s="523"/>
      <c r="Q628" s="523"/>
      <c r="R628" s="523"/>
      <c r="S628" s="523"/>
      <c r="T628" s="523"/>
      <c r="U628" s="523"/>
      <c r="V628" s="523"/>
      <c r="W628" s="523"/>
      <c r="X628" s="523"/>
      <c r="Y628" s="523"/>
      <c r="Z628" s="523"/>
      <c r="AA628" s="523"/>
      <c r="AB628" s="523"/>
      <c r="AC628" s="523"/>
      <c r="AD628" s="523"/>
      <c r="AE628" s="523"/>
      <c r="AF628" s="523"/>
    </row>
    <row r="629" spans="1:32" ht="14.25" customHeight="1">
      <c r="A629" s="523"/>
      <c r="B629" s="523"/>
      <c r="C629" s="523"/>
      <c r="D629" s="523"/>
      <c r="E629" s="523"/>
      <c r="F629" s="523"/>
      <c r="G629" s="523"/>
      <c r="H629" s="523"/>
      <c r="I629" s="523"/>
      <c r="J629" s="523"/>
      <c r="K629" s="523"/>
      <c r="L629" s="523"/>
      <c r="M629" s="523"/>
      <c r="N629" s="523"/>
      <c r="O629" s="523"/>
      <c r="P629" s="523"/>
      <c r="Q629" s="523"/>
      <c r="R629" s="523"/>
      <c r="S629" s="523"/>
      <c r="T629" s="523"/>
      <c r="U629" s="523"/>
      <c r="V629" s="523"/>
      <c r="W629" s="523"/>
      <c r="X629" s="523"/>
      <c r="Y629" s="523"/>
      <c r="Z629" s="523"/>
      <c r="AA629" s="523"/>
      <c r="AB629" s="523"/>
      <c r="AC629" s="523"/>
      <c r="AD629" s="523"/>
      <c r="AE629" s="523"/>
      <c r="AF629" s="523"/>
    </row>
    <row r="630" spans="1:32" ht="14.25" customHeight="1">
      <c r="A630" s="523"/>
      <c r="B630" s="523"/>
      <c r="C630" s="523"/>
      <c r="D630" s="523"/>
      <c r="E630" s="523"/>
      <c r="F630" s="523"/>
      <c r="G630" s="523"/>
      <c r="H630" s="523"/>
      <c r="I630" s="523"/>
      <c r="J630" s="523"/>
      <c r="K630" s="523"/>
      <c r="L630" s="523"/>
      <c r="M630" s="523"/>
      <c r="N630" s="523"/>
      <c r="O630" s="523"/>
      <c r="P630" s="523"/>
      <c r="Q630" s="523"/>
      <c r="R630" s="523"/>
      <c r="S630" s="523"/>
      <c r="T630" s="523"/>
      <c r="U630" s="523"/>
      <c r="V630" s="523"/>
      <c r="W630" s="523"/>
      <c r="X630" s="523"/>
      <c r="Y630" s="523"/>
      <c r="Z630" s="523"/>
      <c r="AA630" s="523"/>
      <c r="AB630" s="523"/>
      <c r="AC630" s="523"/>
      <c r="AD630" s="523"/>
      <c r="AE630" s="523"/>
      <c r="AF630" s="523"/>
    </row>
    <row r="631" spans="1:32" ht="14.25" customHeight="1">
      <c r="A631" s="523"/>
      <c r="B631" s="523"/>
      <c r="C631" s="523"/>
      <c r="D631" s="523"/>
      <c r="E631" s="523"/>
      <c r="F631" s="523"/>
      <c r="G631" s="523"/>
      <c r="H631" s="523"/>
      <c r="I631" s="523"/>
      <c r="J631" s="523"/>
      <c r="K631" s="523"/>
      <c r="L631" s="523"/>
      <c r="M631" s="523"/>
      <c r="N631" s="523"/>
      <c r="O631" s="523"/>
      <c r="P631" s="523"/>
      <c r="Q631" s="523"/>
      <c r="R631" s="523"/>
      <c r="S631" s="523"/>
      <c r="T631" s="523"/>
      <c r="U631" s="523"/>
      <c r="V631" s="523"/>
      <c r="W631" s="523"/>
      <c r="X631" s="523"/>
      <c r="Y631" s="523"/>
      <c r="Z631" s="523"/>
      <c r="AA631" s="523"/>
      <c r="AB631" s="523"/>
      <c r="AC631" s="523"/>
      <c r="AD631" s="523"/>
      <c r="AE631" s="523"/>
      <c r="AF631" s="523"/>
    </row>
    <row r="632" spans="1:32" ht="14.25" customHeight="1">
      <c r="A632" s="523"/>
      <c r="B632" s="523"/>
      <c r="C632" s="523"/>
      <c r="D632" s="523"/>
      <c r="E632" s="523"/>
      <c r="F632" s="523"/>
      <c r="G632" s="523"/>
      <c r="H632" s="523"/>
      <c r="I632" s="523"/>
      <c r="J632" s="523"/>
      <c r="K632" s="523"/>
      <c r="L632" s="523"/>
      <c r="M632" s="523"/>
      <c r="N632" s="523"/>
      <c r="O632" s="523"/>
      <c r="P632" s="523"/>
      <c r="Q632" s="523"/>
      <c r="R632" s="523"/>
      <c r="S632" s="523"/>
      <c r="T632" s="523"/>
      <c r="U632" s="523"/>
      <c r="V632" s="523"/>
      <c r="W632" s="523"/>
      <c r="X632" s="523"/>
      <c r="Y632" s="523"/>
      <c r="Z632" s="523"/>
      <c r="AA632" s="523"/>
      <c r="AB632" s="523"/>
      <c r="AC632" s="523"/>
      <c r="AD632" s="523"/>
      <c r="AE632" s="523"/>
      <c r="AF632" s="523"/>
    </row>
    <row r="633" spans="1:32" ht="14.25" customHeight="1">
      <c r="A633" s="523"/>
      <c r="B633" s="523"/>
      <c r="C633" s="523"/>
      <c r="D633" s="523"/>
      <c r="E633" s="523"/>
      <c r="F633" s="523"/>
      <c r="G633" s="523"/>
      <c r="H633" s="523"/>
      <c r="I633" s="523"/>
      <c r="J633" s="523"/>
      <c r="K633" s="523"/>
      <c r="L633" s="523"/>
      <c r="M633" s="523"/>
      <c r="N633" s="523"/>
      <c r="O633" s="523"/>
      <c r="P633" s="523"/>
      <c r="Q633" s="523"/>
      <c r="R633" s="523"/>
      <c r="S633" s="523"/>
      <c r="T633" s="523"/>
      <c r="U633" s="523"/>
      <c r="V633" s="523"/>
      <c r="W633" s="523"/>
      <c r="X633" s="523"/>
      <c r="Y633" s="523"/>
      <c r="Z633" s="523"/>
      <c r="AA633" s="523"/>
      <c r="AB633" s="523"/>
      <c r="AC633" s="523"/>
      <c r="AD633" s="523"/>
      <c r="AE633" s="523"/>
      <c r="AF633" s="523"/>
    </row>
    <row r="634" spans="1:32" ht="14.25" customHeight="1">
      <c r="A634" s="523"/>
      <c r="B634" s="523"/>
      <c r="C634" s="523"/>
      <c r="D634" s="523"/>
      <c r="E634" s="523"/>
      <c r="F634" s="523"/>
      <c r="G634" s="523"/>
      <c r="H634" s="523"/>
      <c r="I634" s="523"/>
      <c r="J634" s="523"/>
      <c r="K634" s="523"/>
      <c r="L634" s="523"/>
      <c r="M634" s="523"/>
      <c r="N634" s="523"/>
      <c r="O634" s="523"/>
      <c r="P634" s="523"/>
      <c r="Q634" s="523"/>
      <c r="R634" s="523"/>
      <c r="S634" s="523"/>
      <c r="T634" s="523"/>
      <c r="U634" s="523"/>
      <c r="V634" s="523"/>
      <c r="W634" s="523"/>
      <c r="X634" s="523"/>
      <c r="Y634" s="523"/>
      <c r="Z634" s="523"/>
      <c r="AA634" s="523"/>
      <c r="AB634" s="523"/>
      <c r="AC634" s="523"/>
      <c r="AD634" s="523"/>
      <c r="AE634" s="523"/>
      <c r="AF634" s="523"/>
    </row>
    <row r="635" spans="1:32" ht="14.25" customHeight="1">
      <c r="A635" s="523"/>
      <c r="B635" s="523"/>
      <c r="C635" s="523"/>
      <c r="D635" s="523"/>
      <c r="E635" s="523"/>
      <c r="F635" s="523"/>
      <c r="G635" s="523"/>
      <c r="H635" s="523"/>
      <c r="I635" s="523"/>
      <c r="J635" s="523"/>
      <c r="K635" s="523"/>
      <c r="L635" s="523"/>
      <c r="M635" s="523"/>
      <c r="N635" s="523"/>
      <c r="O635" s="523"/>
      <c r="P635" s="523"/>
      <c r="Q635" s="523"/>
      <c r="R635" s="523"/>
      <c r="S635" s="523"/>
      <c r="T635" s="523"/>
      <c r="U635" s="523"/>
      <c r="V635" s="523"/>
      <c r="W635" s="523"/>
      <c r="X635" s="523"/>
      <c r="Y635" s="523"/>
      <c r="Z635" s="523"/>
      <c r="AA635" s="523"/>
      <c r="AB635" s="523"/>
      <c r="AC635" s="523"/>
      <c r="AD635" s="523"/>
      <c r="AE635" s="523"/>
      <c r="AF635" s="523"/>
    </row>
    <row r="636" spans="1:32" ht="14.25" customHeight="1">
      <c r="A636" s="523"/>
      <c r="B636" s="523"/>
      <c r="C636" s="523"/>
      <c r="D636" s="523"/>
      <c r="E636" s="523"/>
      <c r="F636" s="523"/>
      <c r="G636" s="523"/>
      <c r="H636" s="523"/>
      <c r="I636" s="523"/>
      <c r="J636" s="523"/>
      <c r="K636" s="523"/>
      <c r="L636" s="523"/>
      <c r="M636" s="523"/>
      <c r="N636" s="523"/>
      <c r="O636" s="523"/>
      <c r="P636" s="523"/>
      <c r="Q636" s="523"/>
      <c r="R636" s="523"/>
      <c r="S636" s="523"/>
      <c r="T636" s="523"/>
      <c r="U636" s="523"/>
      <c r="V636" s="523"/>
      <c r="W636" s="523"/>
      <c r="X636" s="523"/>
      <c r="Y636" s="523"/>
      <c r="Z636" s="523"/>
      <c r="AA636" s="523"/>
      <c r="AB636" s="523"/>
      <c r="AC636" s="523"/>
      <c r="AD636" s="523"/>
      <c r="AE636" s="523"/>
      <c r="AF636" s="523"/>
    </row>
    <row r="637" spans="1:32" ht="14.25" customHeight="1">
      <c r="A637" s="523"/>
      <c r="B637" s="523"/>
      <c r="C637" s="523"/>
      <c r="D637" s="523"/>
      <c r="E637" s="523"/>
      <c r="F637" s="523"/>
      <c r="G637" s="523"/>
      <c r="H637" s="523"/>
      <c r="I637" s="523"/>
      <c r="J637" s="523"/>
      <c r="K637" s="523"/>
      <c r="L637" s="523"/>
      <c r="M637" s="523"/>
      <c r="N637" s="523"/>
      <c r="O637" s="523"/>
      <c r="P637" s="523"/>
      <c r="Q637" s="523"/>
      <c r="R637" s="523"/>
      <c r="S637" s="523"/>
      <c r="T637" s="523"/>
      <c r="U637" s="523"/>
      <c r="V637" s="523"/>
      <c r="W637" s="523"/>
      <c r="X637" s="523"/>
      <c r="Y637" s="523"/>
      <c r="Z637" s="523"/>
      <c r="AA637" s="523"/>
      <c r="AB637" s="523"/>
      <c r="AC637" s="523"/>
      <c r="AD637" s="523"/>
      <c r="AE637" s="523"/>
      <c r="AF637" s="523"/>
    </row>
    <row r="638" spans="1:32" ht="14.25" customHeight="1">
      <c r="A638" s="523"/>
      <c r="B638" s="523"/>
      <c r="C638" s="523"/>
      <c r="D638" s="523"/>
      <c r="E638" s="523"/>
      <c r="F638" s="523"/>
      <c r="G638" s="523"/>
      <c r="H638" s="523"/>
      <c r="I638" s="523"/>
      <c r="J638" s="523"/>
      <c r="K638" s="523"/>
      <c r="L638" s="523"/>
      <c r="M638" s="523"/>
      <c r="N638" s="523"/>
      <c r="O638" s="523"/>
      <c r="P638" s="523"/>
      <c r="Q638" s="523"/>
      <c r="R638" s="523"/>
      <c r="S638" s="523"/>
      <c r="T638" s="523"/>
      <c r="U638" s="523"/>
      <c r="V638" s="523"/>
      <c r="W638" s="523"/>
      <c r="X638" s="523"/>
      <c r="Y638" s="523"/>
      <c r="Z638" s="523"/>
      <c r="AA638" s="523"/>
      <c r="AB638" s="523"/>
      <c r="AC638" s="523"/>
      <c r="AD638" s="523"/>
      <c r="AE638" s="523"/>
      <c r="AF638" s="523"/>
    </row>
    <row r="639" spans="1:32" ht="14.25" customHeight="1">
      <c r="A639" s="523"/>
      <c r="B639" s="523"/>
      <c r="C639" s="523"/>
      <c r="D639" s="523"/>
      <c r="E639" s="523"/>
      <c r="F639" s="523"/>
      <c r="G639" s="523"/>
      <c r="H639" s="523"/>
      <c r="I639" s="523"/>
      <c r="J639" s="523"/>
      <c r="K639" s="523"/>
      <c r="L639" s="523"/>
      <c r="M639" s="523"/>
      <c r="N639" s="523"/>
      <c r="O639" s="523"/>
      <c r="P639" s="523"/>
      <c r="Q639" s="523"/>
      <c r="R639" s="523"/>
      <c r="S639" s="523"/>
      <c r="T639" s="523"/>
      <c r="U639" s="523"/>
      <c r="V639" s="523"/>
      <c r="W639" s="523"/>
      <c r="X639" s="523"/>
      <c r="Y639" s="523"/>
      <c r="Z639" s="523"/>
      <c r="AA639" s="523"/>
      <c r="AB639" s="523"/>
      <c r="AC639" s="523"/>
      <c r="AD639" s="523"/>
      <c r="AE639" s="523"/>
      <c r="AF639" s="523"/>
    </row>
    <row r="640" spans="1:32" ht="14.25" customHeight="1">
      <c r="A640" s="523"/>
      <c r="B640" s="523"/>
      <c r="C640" s="523"/>
      <c r="D640" s="523"/>
      <c r="E640" s="523"/>
      <c r="F640" s="523"/>
      <c r="G640" s="523"/>
      <c r="H640" s="523"/>
      <c r="I640" s="523"/>
      <c r="J640" s="523"/>
      <c r="K640" s="523"/>
      <c r="L640" s="523"/>
      <c r="M640" s="523"/>
      <c r="N640" s="523"/>
      <c r="O640" s="523"/>
      <c r="P640" s="523"/>
      <c r="Q640" s="523"/>
      <c r="R640" s="523"/>
      <c r="S640" s="523"/>
      <c r="T640" s="523"/>
      <c r="U640" s="523"/>
      <c r="V640" s="523"/>
      <c r="W640" s="523"/>
      <c r="X640" s="523"/>
      <c r="Y640" s="523"/>
      <c r="Z640" s="523"/>
      <c r="AA640" s="523"/>
      <c r="AB640" s="523"/>
      <c r="AC640" s="523"/>
      <c r="AD640" s="523"/>
      <c r="AE640" s="523"/>
      <c r="AF640" s="523"/>
    </row>
    <row r="641" spans="1:32" ht="14.25" customHeight="1">
      <c r="A641" s="523"/>
      <c r="B641" s="523"/>
      <c r="C641" s="523"/>
      <c r="D641" s="523"/>
      <c r="E641" s="523"/>
      <c r="F641" s="523"/>
      <c r="G641" s="523"/>
      <c r="H641" s="523"/>
      <c r="I641" s="523"/>
      <c r="J641" s="523"/>
      <c r="K641" s="523"/>
      <c r="L641" s="523"/>
      <c r="M641" s="523"/>
      <c r="N641" s="523"/>
      <c r="O641" s="523"/>
      <c r="P641" s="523"/>
      <c r="Q641" s="523"/>
      <c r="R641" s="523"/>
      <c r="S641" s="523"/>
      <c r="T641" s="523"/>
      <c r="U641" s="523"/>
      <c r="V641" s="523"/>
      <c r="W641" s="523"/>
      <c r="X641" s="523"/>
      <c r="Y641" s="523"/>
      <c r="Z641" s="523"/>
      <c r="AA641" s="523"/>
      <c r="AB641" s="523"/>
      <c r="AC641" s="523"/>
      <c r="AD641" s="523"/>
      <c r="AE641" s="523"/>
      <c r="AF641" s="523"/>
    </row>
    <row r="642" spans="1:32" ht="14.25" customHeight="1">
      <c r="A642" s="523"/>
      <c r="B642" s="523"/>
      <c r="C642" s="523"/>
      <c r="D642" s="523"/>
      <c r="E642" s="523"/>
      <c r="F642" s="523"/>
      <c r="G642" s="523"/>
      <c r="H642" s="523"/>
      <c r="I642" s="523"/>
      <c r="J642" s="523"/>
      <c r="K642" s="523"/>
      <c r="L642" s="523"/>
      <c r="M642" s="523"/>
      <c r="N642" s="523"/>
      <c r="O642" s="523"/>
      <c r="P642" s="523"/>
      <c r="Q642" s="523"/>
      <c r="R642" s="523"/>
      <c r="S642" s="523"/>
      <c r="T642" s="523"/>
      <c r="U642" s="523"/>
      <c r="V642" s="523"/>
      <c r="W642" s="523"/>
      <c r="X642" s="523"/>
      <c r="Y642" s="523"/>
      <c r="Z642" s="523"/>
      <c r="AA642" s="523"/>
      <c r="AB642" s="523"/>
      <c r="AC642" s="523"/>
      <c r="AD642" s="523"/>
      <c r="AE642" s="523"/>
      <c r="AF642" s="523"/>
    </row>
    <row r="643" spans="1:32" ht="14.25" customHeight="1">
      <c r="A643" s="523"/>
      <c r="B643" s="523"/>
      <c r="C643" s="523"/>
      <c r="D643" s="523"/>
      <c r="E643" s="523"/>
      <c r="F643" s="523"/>
      <c r="G643" s="523"/>
      <c r="H643" s="523"/>
      <c r="I643" s="523"/>
      <c r="J643" s="523"/>
      <c r="K643" s="523"/>
      <c r="L643" s="523"/>
      <c r="M643" s="523"/>
      <c r="N643" s="523"/>
      <c r="O643" s="523"/>
      <c r="P643" s="523"/>
      <c r="Q643" s="523"/>
      <c r="R643" s="523"/>
      <c r="S643" s="523"/>
      <c r="T643" s="523"/>
      <c r="U643" s="523"/>
      <c r="V643" s="523"/>
      <c r="W643" s="523"/>
      <c r="X643" s="523"/>
      <c r="Y643" s="523"/>
      <c r="Z643" s="523"/>
      <c r="AA643" s="523"/>
      <c r="AB643" s="523"/>
      <c r="AC643" s="523"/>
      <c r="AD643" s="523"/>
      <c r="AE643" s="523"/>
      <c r="AF643" s="523"/>
    </row>
    <row r="644" spans="1:32" ht="14.25" customHeight="1">
      <c r="A644" s="523"/>
      <c r="B644" s="523"/>
      <c r="C644" s="523"/>
      <c r="D644" s="523"/>
      <c r="E644" s="523"/>
      <c r="F644" s="523"/>
      <c r="G644" s="523"/>
      <c r="H644" s="523"/>
      <c r="I644" s="523"/>
      <c r="J644" s="523"/>
      <c r="K644" s="523"/>
      <c r="L644" s="523"/>
      <c r="M644" s="523"/>
      <c r="N644" s="523"/>
      <c r="O644" s="523"/>
      <c r="P644" s="523"/>
      <c r="Q644" s="523"/>
      <c r="R644" s="523"/>
      <c r="S644" s="523"/>
      <c r="T644" s="523"/>
      <c r="U644" s="523"/>
      <c r="V644" s="523"/>
      <c r="W644" s="523"/>
      <c r="X644" s="523"/>
      <c r="Y644" s="523"/>
      <c r="Z644" s="523"/>
      <c r="AA644" s="523"/>
      <c r="AB644" s="523"/>
      <c r="AC644" s="523"/>
      <c r="AD644" s="523"/>
      <c r="AE644" s="523"/>
      <c r="AF644" s="523"/>
    </row>
    <row r="645" spans="1:32" ht="14.25" customHeight="1">
      <c r="A645" s="523"/>
      <c r="B645" s="523"/>
      <c r="C645" s="523"/>
      <c r="D645" s="523"/>
      <c r="E645" s="523"/>
      <c r="F645" s="523"/>
      <c r="G645" s="523"/>
      <c r="H645" s="523"/>
      <c r="I645" s="523"/>
      <c r="J645" s="523"/>
      <c r="K645" s="523"/>
      <c r="L645" s="523"/>
      <c r="M645" s="523"/>
      <c r="N645" s="523"/>
      <c r="O645" s="523"/>
      <c r="P645" s="523"/>
      <c r="Q645" s="523"/>
      <c r="R645" s="523"/>
      <c r="S645" s="523"/>
      <c r="T645" s="523"/>
      <c r="U645" s="523"/>
      <c r="V645" s="523"/>
      <c r="W645" s="523"/>
      <c r="X645" s="523"/>
      <c r="Y645" s="523"/>
      <c r="Z645" s="523"/>
      <c r="AA645" s="523"/>
      <c r="AB645" s="523"/>
      <c r="AC645" s="523"/>
      <c r="AD645" s="523"/>
      <c r="AE645" s="523"/>
      <c r="AF645" s="523"/>
    </row>
    <row r="646" spans="1:32" ht="14.25" customHeight="1">
      <c r="A646" s="523"/>
      <c r="B646" s="523"/>
      <c r="C646" s="523"/>
      <c r="D646" s="523"/>
      <c r="E646" s="523"/>
      <c r="F646" s="523"/>
      <c r="G646" s="523"/>
      <c r="H646" s="523"/>
      <c r="I646" s="523"/>
      <c r="J646" s="523"/>
      <c r="K646" s="523"/>
      <c r="L646" s="523"/>
      <c r="M646" s="523"/>
      <c r="N646" s="523"/>
      <c r="O646" s="523"/>
      <c r="P646" s="523"/>
      <c r="Q646" s="523"/>
      <c r="R646" s="523"/>
      <c r="S646" s="523"/>
      <c r="T646" s="523"/>
      <c r="U646" s="523"/>
      <c r="V646" s="523"/>
      <c r="W646" s="523"/>
      <c r="X646" s="523"/>
      <c r="Y646" s="523"/>
      <c r="Z646" s="523"/>
      <c r="AA646" s="523"/>
      <c r="AB646" s="523"/>
      <c r="AC646" s="523"/>
      <c r="AD646" s="523"/>
      <c r="AE646" s="523"/>
      <c r="AF646" s="523"/>
    </row>
    <row r="647" spans="1:32" ht="14.25" customHeight="1">
      <c r="A647" s="523"/>
      <c r="B647" s="523"/>
      <c r="C647" s="523"/>
      <c r="D647" s="523"/>
      <c r="E647" s="523"/>
      <c r="F647" s="523"/>
      <c r="G647" s="523"/>
      <c r="H647" s="523"/>
      <c r="I647" s="523"/>
      <c r="J647" s="523"/>
      <c r="K647" s="523"/>
      <c r="L647" s="523"/>
      <c r="M647" s="523"/>
      <c r="N647" s="523"/>
      <c r="O647" s="523"/>
      <c r="P647" s="523"/>
      <c r="Q647" s="523"/>
      <c r="R647" s="523"/>
      <c r="S647" s="523"/>
      <c r="T647" s="523"/>
      <c r="U647" s="523"/>
      <c r="V647" s="523"/>
      <c r="W647" s="523"/>
      <c r="X647" s="523"/>
      <c r="Y647" s="523"/>
      <c r="Z647" s="523"/>
      <c r="AA647" s="523"/>
      <c r="AB647" s="523"/>
      <c r="AC647" s="523"/>
      <c r="AD647" s="523"/>
      <c r="AE647" s="523"/>
      <c r="AF647" s="523"/>
    </row>
    <row r="648" spans="1:32" ht="14.25" customHeight="1">
      <c r="A648" s="523"/>
      <c r="B648" s="523"/>
      <c r="C648" s="523"/>
      <c r="D648" s="523"/>
      <c r="E648" s="523"/>
      <c r="F648" s="523"/>
      <c r="G648" s="523"/>
      <c r="H648" s="523"/>
      <c r="I648" s="523"/>
      <c r="J648" s="523"/>
      <c r="K648" s="523"/>
      <c r="L648" s="523"/>
      <c r="M648" s="523"/>
      <c r="N648" s="523"/>
      <c r="O648" s="523"/>
      <c r="P648" s="523"/>
      <c r="Q648" s="523"/>
      <c r="R648" s="523"/>
      <c r="S648" s="523"/>
      <c r="T648" s="523"/>
      <c r="U648" s="523"/>
      <c r="V648" s="523"/>
      <c r="W648" s="523"/>
      <c r="X648" s="523"/>
      <c r="Y648" s="523"/>
      <c r="Z648" s="523"/>
      <c r="AA648" s="523"/>
      <c r="AB648" s="523"/>
      <c r="AC648" s="523"/>
      <c r="AD648" s="523"/>
      <c r="AE648" s="523"/>
      <c r="AF648" s="523"/>
    </row>
    <row r="649" spans="1:32" ht="14.25" customHeight="1">
      <c r="A649" s="523"/>
      <c r="B649" s="523"/>
      <c r="C649" s="523"/>
      <c r="D649" s="523"/>
      <c r="E649" s="523"/>
      <c r="F649" s="523"/>
      <c r="G649" s="523"/>
      <c r="H649" s="523"/>
      <c r="I649" s="523"/>
      <c r="J649" s="523"/>
      <c r="K649" s="523"/>
      <c r="L649" s="523"/>
      <c r="M649" s="523"/>
      <c r="N649" s="523"/>
      <c r="O649" s="523"/>
      <c r="P649" s="523"/>
      <c r="Q649" s="523"/>
      <c r="R649" s="523"/>
      <c r="S649" s="523"/>
      <c r="T649" s="523"/>
      <c r="U649" s="523"/>
      <c r="V649" s="523"/>
      <c r="W649" s="523"/>
      <c r="X649" s="523"/>
      <c r="Y649" s="523"/>
      <c r="Z649" s="523"/>
      <c r="AA649" s="523"/>
      <c r="AB649" s="523"/>
      <c r="AC649" s="523"/>
      <c r="AD649" s="523"/>
      <c r="AE649" s="523"/>
      <c r="AF649" s="523"/>
    </row>
    <row r="650" spans="1:32" ht="14.25" customHeight="1">
      <c r="A650" s="523"/>
      <c r="B650" s="523"/>
      <c r="C650" s="523"/>
      <c r="D650" s="523"/>
      <c r="E650" s="523"/>
      <c r="F650" s="523"/>
      <c r="G650" s="523"/>
      <c r="H650" s="523"/>
      <c r="I650" s="523"/>
      <c r="J650" s="523"/>
      <c r="K650" s="523"/>
      <c r="L650" s="523"/>
      <c r="M650" s="523"/>
      <c r="N650" s="523"/>
      <c r="O650" s="523"/>
      <c r="P650" s="523"/>
      <c r="Q650" s="523"/>
      <c r="R650" s="523"/>
      <c r="S650" s="523"/>
      <c r="T650" s="523"/>
      <c r="U650" s="523"/>
      <c r="V650" s="523"/>
      <c r="W650" s="523"/>
      <c r="X650" s="523"/>
      <c r="Y650" s="523"/>
      <c r="Z650" s="523"/>
      <c r="AA650" s="523"/>
      <c r="AB650" s="523"/>
      <c r="AC650" s="523"/>
      <c r="AD650" s="523"/>
      <c r="AE650" s="523"/>
      <c r="AF650" s="523"/>
    </row>
    <row r="651" spans="1:32" ht="14.25" customHeight="1">
      <c r="A651" s="523"/>
      <c r="B651" s="523"/>
      <c r="C651" s="523"/>
      <c r="D651" s="523"/>
      <c r="E651" s="523"/>
      <c r="F651" s="523"/>
      <c r="G651" s="523"/>
      <c r="H651" s="523"/>
      <c r="I651" s="523"/>
      <c r="J651" s="523"/>
      <c r="K651" s="523"/>
      <c r="L651" s="523"/>
      <c r="M651" s="523"/>
      <c r="N651" s="523"/>
      <c r="O651" s="523"/>
      <c r="P651" s="523"/>
      <c r="Q651" s="523"/>
      <c r="R651" s="523"/>
      <c r="S651" s="523"/>
      <c r="T651" s="523"/>
      <c r="U651" s="523"/>
      <c r="V651" s="523"/>
      <c r="W651" s="523"/>
      <c r="X651" s="523"/>
      <c r="Y651" s="523"/>
      <c r="Z651" s="523"/>
      <c r="AA651" s="523"/>
      <c r="AB651" s="523"/>
      <c r="AC651" s="523"/>
      <c r="AD651" s="523"/>
      <c r="AE651" s="523"/>
      <c r="AF651" s="523"/>
    </row>
    <row r="652" spans="1:32" ht="14.25" customHeight="1">
      <c r="A652" s="523"/>
      <c r="B652" s="523"/>
      <c r="C652" s="523"/>
      <c r="D652" s="523"/>
      <c r="E652" s="523"/>
      <c r="F652" s="523"/>
      <c r="G652" s="523"/>
      <c r="H652" s="523"/>
      <c r="I652" s="523"/>
      <c r="J652" s="523"/>
      <c r="K652" s="523"/>
      <c r="L652" s="523"/>
      <c r="M652" s="523"/>
      <c r="N652" s="523"/>
      <c r="O652" s="523"/>
      <c r="P652" s="523"/>
      <c r="Q652" s="523"/>
      <c r="R652" s="523"/>
      <c r="S652" s="523"/>
      <c r="T652" s="523"/>
      <c r="U652" s="523"/>
      <c r="V652" s="523"/>
      <c r="W652" s="523"/>
      <c r="X652" s="523"/>
      <c r="Y652" s="523"/>
      <c r="Z652" s="523"/>
      <c r="AA652" s="523"/>
      <c r="AB652" s="523"/>
      <c r="AC652" s="523"/>
      <c r="AD652" s="523"/>
      <c r="AE652" s="523"/>
      <c r="AF652" s="523"/>
    </row>
    <row r="653" spans="1:32" ht="14.25" customHeight="1">
      <c r="A653" s="523"/>
      <c r="B653" s="523"/>
      <c r="C653" s="523"/>
      <c r="D653" s="523"/>
      <c r="E653" s="523"/>
      <c r="F653" s="523"/>
      <c r="G653" s="523"/>
      <c r="H653" s="523"/>
      <c r="I653" s="523"/>
      <c r="J653" s="523"/>
      <c r="K653" s="523"/>
      <c r="L653" s="523"/>
      <c r="M653" s="523"/>
      <c r="N653" s="523"/>
      <c r="O653" s="523"/>
      <c r="P653" s="523"/>
      <c r="Q653" s="523"/>
      <c r="R653" s="523"/>
      <c r="S653" s="523"/>
      <c r="T653" s="523"/>
      <c r="U653" s="523"/>
      <c r="V653" s="523"/>
      <c r="W653" s="523"/>
      <c r="X653" s="523"/>
      <c r="Y653" s="523"/>
      <c r="Z653" s="523"/>
      <c r="AA653" s="523"/>
      <c r="AB653" s="523"/>
      <c r="AC653" s="523"/>
      <c r="AD653" s="523"/>
      <c r="AE653" s="523"/>
      <c r="AF653" s="523"/>
    </row>
    <row r="654" spans="1:32" ht="14.25" customHeight="1">
      <c r="A654" s="523"/>
      <c r="B654" s="523"/>
      <c r="C654" s="523"/>
      <c r="D654" s="523"/>
      <c r="E654" s="523"/>
      <c r="F654" s="523"/>
      <c r="G654" s="523"/>
      <c r="H654" s="523"/>
      <c r="I654" s="523"/>
      <c r="J654" s="523"/>
      <c r="K654" s="523"/>
      <c r="L654" s="523"/>
      <c r="M654" s="523"/>
      <c r="N654" s="523"/>
      <c r="O654" s="523"/>
      <c r="P654" s="523"/>
      <c r="Q654" s="523"/>
      <c r="R654" s="523"/>
      <c r="S654" s="523"/>
      <c r="T654" s="523"/>
      <c r="U654" s="523"/>
      <c r="V654" s="523"/>
      <c r="W654" s="523"/>
      <c r="X654" s="523"/>
      <c r="Y654" s="523"/>
      <c r="Z654" s="523"/>
      <c r="AA654" s="523"/>
      <c r="AB654" s="523"/>
      <c r="AC654" s="523"/>
      <c r="AD654" s="523"/>
      <c r="AE654" s="523"/>
      <c r="AF654" s="523"/>
    </row>
    <row r="655" spans="1:32" ht="14.25" customHeight="1">
      <c r="A655" s="523"/>
      <c r="B655" s="523"/>
      <c r="C655" s="523"/>
      <c r="D655" s="523"/>
      <c r="E655" s="523"/>
      <c r="F655" s="523"/>
      <c r="G655" s="523"/>
      <c r="H655" s="523"/>
      <c r="I655" s="523"/>
      <c r="J655" s="523"/>
      <c r="K655" s="523"/>
      <c r="L655" s="523"/>
      <c r="M655" s="523"/>
      <c r="N655" s="523"/>
      <c r="O655" s="523"/>
      <c r="P655" s="523"/>
      <c r="Q655" s="523"/>
      <c r="R655" s="523"/>
      <c r="S655" s="523"/>
      <c r="T655" s="523"/>
      <c r="U655" s="523"/>
      <c r="V655" s="523"/>
      <c r="W655" s="523"/>
      <c r="X655" s="523"/>
      <c r="Y655" s="523"/>
      <c r="Z655" s="523"/>
      <c r="AA655" s="523"/>
      <c r="AB655" s="523"/>
      <c r="AC655" s="523"/>
      <c r="AD655" s="523"/>
      <c r="AE655" s="523"/>
      <c r="AF655" s="523"/>
    </row>
    <row r="656" spans="1:32" ht="14.25" customHeight="1">
      <c r="A656" s="523"/>
      <c r="B656" s="523"/>
      <c r="C656" s="523"/>
      <c r="D656" s="523"/>
      <c r="E656" s="523"/>
      <c r="F656" s="523"/>
      <c r="G656" s="523"/>
      <c r="H656" s="523"/>
      <c r="I656" s="523"/>
      <c r="J656" s="523"/>
      <c r="K656" s="523"/>
      <c r="L656" s="523"/>
      <c r="M656" s="523"/>
      <c r="N656" s="523"/>
      <c r="O656" s="523"/>
      <c r="P656" s="523"/>
      <c r="Q656" s="523"/>
      <c r="R656" s="523"/>
      <c r="S656" s="523"/>
      <c r="T656" s="523"/>
      <c r="U656" s="523"/>
      <c r="V656" s="523"/>
      <c r="W656" s="523"/>
      <c r="X656" s="523"/>
      <c r="Y656" s="523"/>
      <c r="Z656" s="523"/>
      <c r="AA656" s="523"/>
      <c r="AB656" s="523"/>
      <c r="AC656" s="523"/>
      <c r="AD656" s="523"/>
      <c r="AE656" s="523"/>
      <c r="AF656" s="523"/>
    </row>
    <row r="657" spans="1:32" ht="14.25" customHeight="1">
      <c r="A657" s="523"/>
      <c r="B657" s="523"/>
      <c r="C657" s="523"/>
      <c r="D657" s="523"/>
      <c r="E657" s="523"/>
      <c r="F657" s="523"/>
      <c r="G657" s="523"/>
      <c r="H657" s="523"/>
      <c r="I657" s="523"/>
      <c r="J657" s="523"/>
      <c r="K657" s="523"/>
      <c r="L657" s="523"/>
      <c r="M657" s="523"/>
      <c r="N657" s="523"/>
      <c r="O657" s="523"/>
      <c r="P657" s="523"/>
      <c r="Q657" s="523"/>
      <c r="R657" s="523"/>
      <c r="S657" s="523"/>
      <c r="T657" s="523"/>
      <c r="U657" s="523"/>
      <c r="V657" s="523"/>
      <c r="W657" s="523"/>
      <c r="X657" s="523"/>
      <c r="Y657" s="523"/>
      <c r="Z657" s="523"/>
      <c r="AA657" s="523"/>
      <c r="AB657" s="523"/>
      <c r="AC657" s="523"/>
      <c r="AD657" s="523"/>
      <c r="AE657" s="523"/>
      <c r="AF657" s="523"/>
    </row>
    <row r="658" spans="1:32" ht="14.25" customHeight="1">
      <c r="A658" s="523"/>
      <c r="B658" s="523"/>
      <c r="C658" s="523"/>
      <c r="D658" s="523"/>
      <c r="E658" s="523"/>
      <c r="F658" s="523"/>
      <c r="G658" s="523"/>
      <c r="H658" s="523"/>
      <c r="I658" s="523"/>
      <c r="J658" s="523"/>
      <c r="K658" s="523"/>
      <c r="L658" s="523"/>
      <c r="M658" s="523"/>
      <c r="N658" s="523"/>
      <c r="O658" s="523"/>
      <c r="P658" s="523"/>
      <c r="Q658" s="523"/>
      <c r="R658" s="523"/>
      <c r="S658" s="523"/>
      <c r="T658" s="523"/>
      <c r="U658" s="523"/>
      <c r="V658" s="523"/>
      <c r="W658" s="523"/>
      <c r="X658" s="523"/>
      <c r="Y658" s="523"/>
      <c r="Z658" s="523"/>
      <c r="AA658" s="523"/>
      <c r="AB658" s="523"/>
      <c r="AC658" s="523"/>
      <c r="AD658" s="523"/>
      <c r="AE658" s="523"/>
      <c r="AF658" s="523"/>
    </row>
    <row r="659" spans="1:32" ht="14.25" customHeight="1">
      <c r="A659" s="523"/>
      <c r="B659" s="523"/>
      <c r="C659" s="523"/>
      <c r="D659" s="523"/>
      <c r="E659" s="523"/>
      <c r="F659" s="523"/>
      <c r="G659" s="523"/>
      <c r="H659" s="523"/>
      <c r="I659" s="523"/>
      <c r="J659" s="523"/>
      <c r="K659" s="523"/>
      <c r="L659" s="523"/>
      <c r="M659" s="523"/>
      <c r="N659" s="523"/>
      <c r="O659" s="523"/>
      <c r="P659" s="523"/>
      <c r="Q659" s="523"/>
      <c r="R659" s="523"/>
      <c r="S659" s="523"/>
      <c r="T659" s="523"/>
      <c r="U659" s="523"/>
      <c r="V659" s="523"/>
      <c r="W659" s="523"/>
      <c r="X659" s="523"/>
      <c r="Y659" s="523"/>
      <c r="Z659" s="523"/>
      <c r="AA659" s="523"/>
      <c r="AB659" s="523"/>
      <c r="AC659" s="523"/>
      <c r="AD659" s="523"/>
      <c r="AE659" s="523"/>
      <c r="AF659" s="523"/>
    </row>
    <row r="660" spans="1:32" ht="14.25" customHeight="1">
      <c r="A660" s="523"/>
      <c r="B660" s="523"/>
      <c r="C660" s="523"/>
      <c r="D660" s="523"/>
      <c r="E660" s="523"/>
      <c r="F660" s="523"/>
      <c r="G660" s="523"/>
      <c r="H660" s="523"/>
      <c r="I660" s="523"/>
      <c r="J660" s="523"/>
      <c r="K660" s="523"/>
      <c r="L660" s="523"/>
      <c r="M660" s="523"/>
      <c r="N660" s="523"/>
      <c r="O660" s="523"/>
      <c r="P660" s="523"/>
      <c r="Q660" s="523"/>
      <c r="R660" s="523"/>
      <c r="S660" s="523"/>
      <c r="T660" s="523"/>
      <c r="U660" s="523"/>
      <c r="V660" s="523"/>
      <c r="W660" s="523"/>
      <c r="X660" s="523"/>
      <c r="Y660" s="523"/>
      <c r="Z660" s="523"/>
      <c r="AA660" s="523"/>
      <c r="AB660" s="523"/>
      <c r="AC660" s="523"/>
      <c r="AD660" s="523"/>
      <c r="AE660" s="523"/>
      <c r="AF660" s="523"/>
    </row>
    <row r="661" spans="1:32" ht="14.25" customHeight="1">
      <c r="A661" s="523"/>
      <c r="B661" s="523"/>
      <c r="C661" s="523"/>
      <c r="D661" s="523"/>
      <c r="E661" s="523"/>
      <c r="F661" s="523"/>
      <c r="G661" s="523"/>
      <c r="H661" s="523"/>
      <c r="I661" s="523"/>
      <c r="J661" s="523"/>
      <c r="K661" s="523"/>
      <c r="L661" s="523"/>
      <c r="M661" s="523"/>
      <c r="N661" s="523"/>
      <c r="O661" s="523"/>
      <c r="P661" s="523"/>
      <c r="Q661" s="523"/>
      <c r="R661" s="523"/>
      <c r="S661" s="523"/>
      <c r="T661" s="523"/>
      <c r="U661" s="523"/>
      <c r="V661" s="523"/>
      <c r="W661" s="523"/>
      <c r="X661" s="523"/>
      <c r="Y661" s="523"/>
      <c r="Z661" s="523"/>
      <c r="AA661" s="523"/>
      <c r="AB661" s="523"/>
      <c r="AC661" s="523"/>
      <c r="AD661" s="523"/>
      <c r="AE661" s="523"/>
      <c r="AF661" s="523"/>
    </row>
    <row r="662" spans="1:32" ht="14.25" customHeight="1">
      <c r="A662" s="523"/>
      <c r="B662" s="523"/>
      <c r="C662" s="523"/>
      <c r="D662" s="523"/>
      <c r="E662" s="523"/>
      <c r="F662" s="523"/>
      <c r="G662" s="523"/>
      <c r="H662" s="523"/>
      <c r="I662" s="523"/>
      <c r="J662" s="523"/>
      <c r="K662" s="523"/>
      <c r="L662" s="523"/>
      <c r="M662" s="523"/>
      <c r="N662" s="523"/>
      <c r="O662" s="523"/>
      <c r="P662" s="523"/>
      <c r="Q662" s="523"/>
      <c r="R662" s="523"/>
      <c r="S662" s="523"/>
      <c r="T662" s="523"/>
      <c r="U662" s="523"/>
      <c r="V662" s="523"/>
      <c r="W662" s="523"/>
      <c r="X662" s="523"/>
      <c r="Y662" s="523"/>
      <c r="Z662" s="523"/>
      <c r="AA662" s="523"/>
      <c r="AB662" s="523"/>
      <c r="AC662" s="523"/>
      <c r="AD662" s="523"/>
      <c r="AE662" s="523"/>
      <c r="AF662" s="523"/>
    </row>
    <row r="663" spans="1:32" ht="14.25" customHeight="1">
      <c r="A663" s="523"/>
      <c r="B663" s="523"/>
      <c r="C663" s="523"/>
      <c r="D663" s="523"/>
      <c r="E663" s="523"/>
      <c r="F663" s="523"/>
      <c r="G663" s="523"/>
      <c r="H663" s="523"/>
      <c r="I663" s="523"/>
      <c r="J663" s="523"/>
      <c r="K663" s="523"/>
      <c r="L663" s="523"/>
      <c r="M663" s="523"/>
      <c r="N663" s="523"/>
      <c r="O663" s="523"/>
      <c r="P663" s="523"/>
      <c r="Q663" s="523"/>
      <c r="R663" s="523"/>
      <c r="S663" s="523"/>
      <c r="T663" s="523"/>
      <c r="U663" s="523"/>
      <c r="V663" s="523"/>
      <c r="W663" s="523"/>
      <c r="X663" s="523"/>
      <c r="Y663" s="523"/>
      <c r="Z663" s="523"/>
      <c r="AA663" s="523"/>
      <c r="AB663" s="523"/>
      <c r="AC663" s="523"/>
      <c r="AD663" s="523"/>
      <c r="AE663" s="523"/>
      <c r="AF663" s="523"/>
    </row>
    <row r="664" spans="1:32" ht="14.25" customHeight="1">
      <c r="A664" s="523"/>
      <c r="B664" s="523"/>
      <c r="C664" s="523"/>
      <c r="D664" s="523"/>
      <c r="E664" s="523"/>
      <c r="F664" s="523"/>
      <c r="G664" s="523"/>
      <c r="H664" s="523"/>
      <c r="I664" s="523"/>
      <c r="J664" s="523"/>
      <c r="K664" s="523"/>
      <c r="L664" s="523"/>
      <c r="M664" s="523"/>
      <c r="N664" s="523"/>
      <c r="O664" s="523"/>
      <c r="P664" s="523"/>
      <c r="Q664" s="523"/>
      <c r="R664" s="523"/>
      <c r="S664" s="523"/>
      <c r="T664" s="523"/>
      <c r="U664" s="523"/>
      <c r="V664" s="523"/>
      <c r="W664" s="523"/>
      <c r="X664" s="523"/>
      <c r="Y664" s="523"/>
      <c r="Z664" s="523"/>
      <c r="AA664" s="523"/>
      <c r="AB664" s="523"/>
      <c r="AC664" s="523"/>
      <c r="AD664" s="523"/>
      <c r="AE664" s="523"/>
      <c r="AF664" s="523"/>
    </row>
    <row r="665" spans="1:32" ht="14.25" customHeight="1">
      <c r="A665" s="523"/>
      <c r="B665" s="523"/>
      <c r="C665" s="523"/>
      <c r="D665" s="523"/>
      <c r="E665" s="523"/>
      <c r="F665" s="523"/>
      <c r="G665" s="523"/>
      <c r="H665" s="523"/>
      <c r="I665" s="523"/>
      <c r="J665" s="523"/>
      <c r="K665" s="523"/>
      <c r="L665" s="523"/>
      <c r="M665" s="523"/>
      <c r="N665" s="523"/>
      <c r="O665" s="523"/>
      <c r="P665" s="523"/>
      <c r="Q665" s="523"/>
      <c r="R665" s="523"/>
      <c r="S665" s="523"/>
      <c r="T665" s="523"/>
      <c r="U665" s="523"/>
      <c r="V665" s="523"/>
      <c r="W665" s="523"/>
      <c r="X665" s="523"/>
      <c r="Y665" s="523"/>
      <c r="Z665" s="523"/>
      <c r="AA665" s="523"/>
      <c r="AB665" s="523"/>
      <c r="AC665" s="523"/>
      <c r="AD665" s="523"/>
      <c r="AE665" s="523"/>
      <c r="AF665" s="523"/>
    </row>
    <row r="666" spans="1:32" ht="14.25" customHeight="1">
      <c r="A666" s="523"/>
      <c r="B666" s="523"/>
      <c r="C666" s="523"/>
      <c r="D666" s="523"/>
      <c r="E666" s="523"/>
      <c r="F666" s="523"/>
      <c r="G666" s="523"/>
      <c r="H666" s="523"/>
      <c r="I666" s="523"/>
      <c r="J666" s="523"/>
      <c r="K666" s="523"/>
      <c r="L666" s="523"/>
      <c r="M666" s="523"/>
      <c r="N666" s="523"/>
      <c r="O666" s="523"/>
      <c r="P666" s="523"/>
      <c r="Q666" s="523"/>
      <c r="R666" s="523"/>
      <c r="S666" s="523"/>
      <c r="T666" s="523"/>
      <c r="U666" s="523"/>
      <c r="V666" s="523"/>
      <c r="W666" s="523"/>
      <c r="X666" s="523"/>
      <c r="Y666" s="523"/>
      <c r="Z666" s="523"/>
      <c r="AA666" s="523"/>
      <c r="AB666" s="523"/>
      <c r="AC666" s="523"/>
      <c r="AD666" s="523"/>
      <c r="AE666" s="523"/>
      <c r="AF666" s="523"/>
    </row>
    <row r="667" spans="1:32" ht="14.25" customHeight="1">
      <c r="A667" s="523"/>
      <c r="B667" s="523"/>
      <c r="C667" s="523"/>
      <c r="D667" s="523"/>
      <c r="E667" s="523"/>
      <c r="F667" s="523"/>
      <c r="G667" s="523"/>
      <c r="H667" s="523"/>
      <c r="I667" s="523"/>
      <c r="J667" s="523"/>
      <c r="K667" s="523"/>
      <c r="L667" s="523"/>
      <c r="M667" s="523"/>
      <c r="N667" s="523"/>
      <c r="O667" s="523"/>
      <c r="P667" s="523"/>
      <c r="Q667" s="523"/>
      <c r="R667" s="523"/>
      <c r="S667" s="523"/>
      <c r="T667" s="523"/>
      <c r="U667" s="523"/>
      <c r="V667" s="523"/>
      <c r="W667" s="523"/>
      <c r="X667" s="523"/>
      <c r="Y667" s="523"/>
      <c r="Z667" s="523"/>
      <c r="AA667" s="523"/>
      <c r="AB667" s="523"/>
      <c r="AC667" s="523"/>
      <c r="AD667" s="523"/>
      <c r="AE667" s="523"/>
      <c r="AF667" s="523"/>
    </row>
    <row r="668" spans="1:32" ht="14.25" customHeight="1">
      <c r="A668" s="523"/>
      <c r="B668" s="523"/>
      <c r="C668" s="523"/>
      <c r="D668" s="523"/>
      <c r="E668" s="523"/>
      <c r="F668" s="523"/>
      <c r="G668" s="523"/>
      <c r="H668" s="523"/>
      <c r="I668" s="523"/>
      <c r="J668" s="523"/>
      <c r="K668" s="523"/>
      <c r="L668" s="523"/>
      <c r="M668" s="523"/>
      <c r="N668" s="523"/>
      <c r="O668" s="523"/>
      <c r="P668" s="523"/>
      <c r="Q668" s="523"/>
      <c r="R668" s="523"/>
      <c r="S668" s="523"/>
      <c r="T668" s="523"/>
      <c r="U668" s="523"/>
      <c r="V668" s="523"/>
      <c r="W668" s="523"/>
      <c r="X668" s="523"/>
      <c r="Y668" s="523"/>
      <c r="Z668" s="523"/>
      <c r="AA668" s="523"/>
      <c r="AB668" s="523"/>
      <c r="AC668" s="523"/>
      <c r="AD668" s="523"/>
      <c r="AE668" s="523"/>
      <c r="AF668" s="523"/>
    </row>
    <row r="669" spans="1:32" ht="14.25" customHeight="1">
      <c r="A669" s="523"/>
      <c r="B669" s="523"/>
      <c r="C669" s="523"/>
      <c r="D669" s="523"/>
      <c r="E669" s="523"/>
      <c r="F669" s="523"/>
      <c r="G669" s="523"/>
      <c r="H669" s="523"/>
      <c r="I669" s="523"/>
      <c r="J669" s="523"/>
      <c r="K669" s="523"/>
      <c r="L669" s="523"/>
      <c r="M669" s="523"/>
      <c r="N669" s="523"/>
      <c r="O669" s="523"/>
      <c r="P669" s="523"/>
      <c r="Q669" s="523"/>
      <c r="R669" s="523"/>
      <c r="S669" s="523"/>
      <c r="T669" s="523"/>
      <c r="U669" s="523"/>
      <c r="V669" s="523"/>
      <c r="W669" s="523"/>
      <c r="X669" s="523"/>
      <c r="Y669" s="523"/>
      <c r="Z669" s="523"/>
      <c r="AA669" s="523"/>
      <c r="AB669" s="523"/>
      <c r="AC669" s="523"/>
      <c r="AD669" s="523"/>
      <c r="AE669" s="523"/>
      <c r="AF669" s="523"/>
    </row>
    <row r="670" spans="1:32" ht="14.25" customHeight="1">
      <c r="A670" s="523"/>
      <c r="B670" s="523"/>
      <c r="C670" s="523"/>
      <c r="D670" s="523"/>
      <c r="E670" s="523"/>
      <c r="F670" s="523"/>
      <c r="G670" s="523"/>
      <c r="H670" s="523"/>
      <c r="I670" s="523"/>
      <c r="J670" s="523"/>
      <c r="K670" s="523"/>
      <c r="L670" s="523"/>
      <c r="M670" s="523"/>
      <c r="N670" s="523"/>
      <c r="O670" s="523"/>
      <c r="P670" s="523"/>
      <c r="Q670" s="523"/>
      <c r="R670" s="523"/>
      <c r="S670" s="523"/>
      <c r="T670" s="523"/>
      <c r="U670" s="523"/>
      <c r="V670" s="523"/>
      <c r="W670" s="523"/>
      <c r="X670" s="523"/>
      <c r="Y670" s="523"/>
      <c r="Z670" s="523"/>
      <c r="AA670" s="523"/>
      <c r="AB670" s="523"/>
      <c r="AC670" s="523"/>
      <c r="AD670" s="523"/>
      <c r="AE670" s="523"/>
      <c r="AF670" s="523"/>
    </row>
    <row r="671" spans="1:32" ht="14.25" customHeight="1">
      <c r="A671" s="523"/>
      <c r="B671" s="523"/>
      <c r="C671" s="523"/>
      <c r="D671" s="523"/>
      <c r="E671" s="523"/>
      <c r="F671" s="523"/>
      <c r="G671" s="523"/>
      <c r="H671" s="523"/>
      <c r="I671" s="523"/>
      <c r="J671" s="523"/>
      <c r="K671" s="523"/>
      <c r="L671" s="523"/>
      <c r="M671" s="523"/>
      <c r="N671" s="523"/>
      <c r="O671" s="523"/>
      <c r="P671" s="523"/>
      <c r="Q671" s="523"/>
      <c r="R671" s="523"/>
      <c r="S671" s="523"/>
      <c r="T671" s="523"/>
      <c r="U671" s="523"/>
      <c r="V671" s="523"/>
      <c r="W671" s="523"/>
      <c r="X671" s="523"/>
      <c r="Y671" s="523"/>
      <c r="Z671" s="523"/>
      <c r="AA671" s="523"/>
      <c r="AB671" s="523"/>
      <c r="AC671" s="523"/>
      <c r="AD671" s="523"/>
      <c r="AE671" s="523"/>
      <c r="AF671" s="523"/>
    </row>
    <row r="672" spans="1:32" ht="14.25" customHeight="1">
      <c r="A672" s="523"/>
      <c r="B672" s="523"/>
      <c r="C672" s="523"/>
      <c r="D672" s="523"/>
      <c r="E672" s="523"/>
      <c r="F672" s="523"/>
      <c r="G672" s="523"/>
      <c r="H672" s="523"/>
      <c r="I672" s="523"/>
      <c r="J672" s="523"/>
      <c r="K672" s="523"/>
      <c r="L672" s="523"/>
      <c r="M672" s="523"/>
      <c r="N672" s="523"/>
      <c r="O672" s="523"/>
      <c r="P672" s="523"/>
      <c r="Q672" s="523"/>
      <c r="R672" s="523"/>
      <c r="S672" s="523"/>
      <c r="T672" s="523"/>
      <c r="U672" s="523"/>
      <c r="V672" s="523"/>
      <c r="W672" s="523"/>
      <c r="X672" s="523"/>
      <c r="Y672" s="523"/>
      <c r="Z672" s="523"/>
      <c r="AA672" s="523"/>
      <c r="AB672" s="523"/>
      <c r="AC672" s="523"/>
      <c r="AD672" s="523"/>
      <c r="AE672" s="523"/>
      <c r="AF672" s="523"/>
    </row>
    <row r="673" spans="1:32" ht="14.25" customHeight="1">
      <c r="A673" s="523"/>
      <c r="B673" s="523"/>
      <c r="C673" s="523"/>
      <c r="D673" s="523"/>
      <c r="E673" s="523"/>
      <c r="F673" s="523"/>
      <c r="G673" s="523"/>
      <c r="H673" s="523"/>
      <c r="I673" s="523"/>
      <c r="J673" s="523"/>
      <c r="K673" s="523"/>
      <c r="L673" s="523"/>
      <c r="M673" s="523"/>
      <c r="N673" s="523"/>
      <c r="O673" s="523"/>
      <c r="P673" s="523"/>
      <c r="Q673" s="523"/>
      <c r="R673" s="523"/>
      <c r="S673" s="523"/>
      <c r="T673" s="523"/>
      <c r="U673" s="523"/>
      <c r="V673" s="523"/>
      <c r="W673" s="523"/>
      <c r="X673" s="523"/>
      <c r="Y673" s="523"/>
      <c r="Z673" s="523"/>
      <c r="AA673" s="523"/>
      <c r="AB673" s="523"/>
      <c r="AC673" s="523"/>
      <c r="AD673" s="523"/>
      <c r="AE673" s="523"/>
      <c r="AF673" s="523"/>
    </row>
    <row r="674" spans="1:32" ht="14.25" customHeight="1">
      <c r="A674" s="523"/>
      <c r="B674" s="523"/>
      <c r="C674" s="523"/>
      <c r="D674" s="523"/>
      <c r="E674" s="523"/>
      <c r="F674" s="523"/>
      <c r="G674" s="523"/>
      <c r="H674" s="523"/>
      <c r="I674" s="523"/>
      <c r="J674" s="523"/>
      <c r="K674" s="523"/>
      <c r="L674" s="523"/>
      <c r="M674" s="523"/>
      <c r="N674" s="523"/>
      <c r="O674" s="523"/>
      <c r="P674" s="523"/>
      <c r="Q674" s="523"/>
      <c r="R674" s="523"/>
      <c r="S674" s="523"/>
      <c r="T674" s="523"/>
      <c r="U674" s="523"/>
      <c r="V674" s="523"/>
      <c r="W674" s="523"/>
      <c r="X674" s="523"/>
      <c r="Y674" s="523"/>
      <c r="Z674" s="523"/>
      <c r="AA674" s="523"/>
      <c r="AB674" s="523"/>
      <c r="AC674" s="523"/>
      <c r="AD674" s="523"/>
      <c r="AE674" s="523"/>
      <c r="AF674" s="523"/>
    </row>
    <row r="675" spans="1:32" ht="14.25" customHeight="1">
      <c r="A675" s="523"/>
      <c r="B675" s="523"/>
      <c r="C675" s="523"/>
      <c r="D675" s="523"/>
      <c r="E675" s="523"/>
      <c r="F675" s="523"/>
      <c r="G675" s="523"/>
      <c r="H675" s="523"/>
      <c r="I675" s="523"/>
      <c r="J675" s="523"/>
      <c r="K675" s="523"/>
      <c r="L675" s="523"/>
      <c r="M675" s="523"/>
      <c r="N675" s="523"/>
      <c r="O675" s="523"/>
      <c r="P675" s="523"/>
      <c r="Q675" s="523"/>
      <c r="R675" s="523"/>
      <c r="S675" s="523"/>
      <c r="T675" s="523"/>
      <c r="U675" s="523"/>
      <c r="V675" s="523"/>
      <c r="W675" s="523"/>
      <c r="X675" s="523"/>
      <c r="Y675" s="523"/>
      <c r="Z675" s="523"/>
      <c r="AA675" s="523"/>
      <c r="AB675" s="523"/>
      <c r="AC675" s="523"/>
      <c r="AD675" s="523"/>
      <c r="AE675" s="523"/>
      <c r="AF675" s="523"/>
    </row>
    <row r="676" spans="1:32" ht="14.25" customHeight="1">
      <c r="A676" s="523"/>
      <c r="B676" s="523"/>
      <c r="C676" s="523"/>
      <c r="D676" s="523"/>
      <c r="E676" s="523"/>
      <c r="F676" s="523"/>
      <c r="G676" s="523"/>
      <c r="H676" s="523"/>
      <c r="I676" s="523"/>
      <c r="J676" s="523"/>
      <c r="K676" s="523"/>
      <c r="L676" s="523"/>
      <c r="M676" s="523"/>
      <c r="N676" s="523"/>
      <c r="O676" s="523"/>
      <c r="P676" s="523"/>
      <c r="Q676" s="523"/>
      <c r="R676" s="523"/>
      <c r="S676" s="523"/>
      <c r="T676" s="523"/>
      <c r="U676" s="523"/>
      <c r="V676" s="523"/>
      <c r="W676" s="523"/>
      <c r="X676" s="523"/>
      <c r="Y676" s="523"/>
      <c r="Z676" s="523"/>
      <c r="AA676" s="523"/>
      <c r="AB676" s="523"/>
      <c r="AC676" s="523"/>
      <c r="AD676" s="523"/>
      <c r="AE676" s="523"/>
      <c r="AF676" s="523"/>
    </row>
    <row r="677" spans="1:32" ht="14.25" customHeight="1">
      <c r="A677" s="523"/>
      <c r="B677" s="523"/>
      <c r="C677" s="523"/>
      <c r="D677" s="523"/>
      <c r="E677" s="523"/>
      <c r="F677" s="523"/>
      <c r="G677" s="523"/>
      <c r="H677" s="523"/>
      <c r="I677" s="523"/>
      <c r="J677" s="523"/>
      <c r="K677" s="523"/>
      <c r="L677" s="523"/>
      <c r="M677" s="523"/>
      <c r="N677" s="523"/>
      <c r="O677" s="523"/>
      <c r="P677" s="523"/>
      <c r="Q677" s="523"/>
      <c r="R677" s="523"/>
      <c r="S677" s="523"/>
      <c r="T677" s="523"/>
      <c r="U677" s="523"/>
      <c r="V677" s="523"/>
      <c r="W677" s="523"/>
      <c r="X677" s="523"/>
      <c r="Y677" s="523"/>
      <c r="Z677" s="523"/>
      <c r="AA677" s="523"/>
      <c r="AB677" s="523"/>
      <c r="AC677" s="523"/>
      <c r="AD677" s="523"/>
      <c r="AE677" s="523"/>
      <c r="AF677" s="523"/>
    </row>
    <row r="678" spans="1:32" ht="14.25" customHeight="1">
      <c r="A678" s="523"/>
      <c r="B678" s="523"/>
      <c r="C678" s="523"/>
      <c r="D678" s="523"/>
      <c r="E678" s="523"/>
      <c r="F678" s="523"/>
      <c r="G678" s="523"/>
      <c r="H678" s="523"/>
      <c r="I678" s="523"/>
      <c r="J678" s="523"/>
      <c r="K678" s="523"/>
      <c r="L678" s="523"/>
      <c r="M678" s="523"/>
      <c r="N678" s="523"/>
      <c r="O678" s="523"/>
      <c r="P678" s="523"/>
      <c r="Q678" s="523"/>
      <c r="R678" s="523"/>
      <c r="S678" s="523"/>
      <c r="T678" s="523"/>
      <c r="U678" s="523"/>
      <c r="V678" s="523"/>
      <c r="W678" s="523"/>
      <c r="X678" s="523"/>
      <c r="Y678" s="523"/>
      <c r="Z678" s="523"/>
      <c r="AA678" s="523"/>
      <c r="AB678" s="523"/>
      <c r="AC678" s="523"/>
      <c r="AD678" s="523"/>
      <c r="AE678" s="523"/>
      <c r="AF678" s="523"/>
    </row>
    <row r="679" spans="1:32" ht="14.25" customHeight="1">
      <c r="A679" s="523"/>
      <c r="B679" s="523"/>
      <c r="C679" s="523"/>
      <c r="D679" s="523"/>
      <c r="E679" s="523"/>
      <c r="F679" s="523"/>
      <c r="G679" s="523"/>
      <c r="H679" s="523"/>
      <c r="I679" s="523"/>
      <c r="J679" s="523"/>
      <c r="K679" s="523"/>
      <c r="L679" s="523"/>
      <c r="M679" s="523"/>
      <c r="N679" s="523"/>
      <c r="O679" s="523"/>
      <c r="P679" s="523"/>
      <c r="Q679" s="523"/>
      <c r="R679" s="523"/>
      <c r="S679" s="523"/>
      <c r="T679" s="523"/>
      <c r="U679" s="523"/>
      <c r="V679" s="523"/>
      <c r="W679" s="523"/>
      <c r="X679" s="523"/>
      <c r="Y679" s="523"/>
      <c r="Z679" s="523"/>
      <c r="AA679" s="523"/>
      <c r="AB679" s="523"/>
      <c r="AC679" s="523"/>
      <c r="AD679" s="523"/>
      <c r="AE679" s="523"/>
      <c r="AF679" s="523"/>
    </row>
    <row r="680" spans="1:32" ht="14.25" customHeight="1">
      <c r="A680" s="523"/>
      <c r="B680" s="523"/>
      <c r="C680" s="523"/>
      <c r="D680" s="523"/>
      <c r="E680" s="523"/>
      <c r="F680" s="523"/>
      <c r="G680" s="523"/>
      <c r="H680" s="523"/>
      <c r="I680" s="523"/>
      <c r="J680" s="523"/>
      <c r="K680" s="523"/>
      <c r="L680" s="523"/>
      <c r="M680" s="523"/>
      <c r="N680" s="523"/>
      <c r="O680" s="523"/>
      <c r="P680" s="523"/>
      <c r="Q680" s="523"/>
      <c r="R680" s="523"/>
      <c r="S680" s="523"/>
      <c r="T680" s="523"/>
      <c r="U680" s="523"/>
      <c r="V680" s="523"/>
      <c r="W680" s="523"/>
      <c r="X680" s="523"/>
      <c r="Y680" s="523"/>
      <c r="Z680" s="523"/>
      <c r="AA680" s="523"/>
      <c r="AB680" s="523"/>
      <c r="AC680" s="523"/>
      <c r="AD680" s="523"/>
      <c r="AE680" s="523"/>
      <c r="AF680" s="523"/>
    </row>
    <row r="681" spans="1:32" ht="14.25" customHeight="1">
      <c r="A681" s="523"/>
      <c r="B681" s="523"/>
      <c r="C681" s="523"/>
      <c r="D681" s="523"/>
      <c r="E681" s="523"/>
      <c r="F681" s="523"/>
      <c r="G681" s="523"/>
      <c r="H681" s="523"/>
      <c r="I681" s="523"/>
      <c r="J681" s="523"/>
      <c r="K681" s="523"/>
      <c r="L681" s="523"/>
      <c r="M681" s="523"/>
      <c r="N681" s="523"/>
      <c r="O681" s="523"/>
      <c r="P681" s="523"/>
      <c r="Q681" s="523"/>
      <c r="R681" s="523"/>
      <c r="S681" s="523"/>
      <c r="T681" s="523"/>
      <c r="U681" s="523"/>
      <c r="V681" s="523"/>
      <c r="W681" s="523"/>
      <c r="X681" s="523"/>
      <c r="Y681" s="523"/>
      <c r="Z681" s="523"/>
      <c r="AA681" s="523"/>
      <c r="AB681" s="523"/>
      <c r="AC681" s="523"/>
      <c r="AD681" s="523"/>
      <c r="AE681" s="523"/>
      <c r="AF681" s="523"/>
    </row>
    <row r="682" spans="1:32" ht="14.25" customHeight="1">
      <c r="A682" s="523"/>
      <c r="B682" s="523"/>
      <c r="C682" s="523"/>
      <c r="D682" s="523"/>
      <c r="E682" s="523"/>
      <c r="F682" s="523"/>
      <c r="G682" s="523"/>
      <c r="H682" s="523"/>
      <c r="I682" s="523"/>
      <c r="J682" s="523"/>
      <c r="K682" s="523"/>
      <c r="L682" s="523"/>
      <c r="M682" s="523"/>
      <c r="N682" s="523"/>
      <c r="O682" s="523"/>
      <c r="P682" s="523"/>
      <c r="Q682" s="523"/>
      <c r="R682" s="523"/>
      <c r="S682" s="523"/>
      <c r="T682" s="523"/>
      <c r="U682" s="523"/>
      <c r="V682" s="523"/>
      <c r="W682" s="523"/>
      <c r="X682" s="523"/>
      <c r="Y682" s="523"/>
      <c r="Z682" s="523"/>
      <c r="AA682" s="523"/>
      <c r="AB682" s="523"/>
      <c r="AC682" s="523"/>
      <c r="AD682" s="523"/>
      <c r="AE682" s="523"/>
      <c r="AF682" s="523"/>
    </row>
    <row r="683" spans="1:32" ht="14.25" customHeight="1">
      <c r="A683" s="523"/>
      <c r="B683" s="523"/>
      <c r="C683" s="523"/>
      <c r="D683" s="523"/>
      <c r="E683" s="523"/>
      <c r="F683" s="523"/>
      <c r="G683" s="523"/>
      <c r="H683" s="523"/>
      <c r="I683" s="523"/>
      <c r="J683" s="523"/>
      <c r="K683" s="523"/>
      <c r="L683" s="523"/>
      <c r="M683" s="523"/>
      <c r="N683" s="523"/>
      <c r="O683" s="523"/>
      <c r="P683" s="523"/>
      <c r="Q683" s="523"/>
      <c r="R683" s="523"/>
      <c r="S683" s="523"/>
      <c r="T683" s="523"/>
      <c r="U683" s="523"/>
      <c r="V683" s="523"/>
      <c r="W683" s="523"/>
      <c r="X683" s="523"/>
      <c r="Y683" s="523"/>
      <c r="Z683" s="523"/>
      <c r="AA683" s="523"/>
      <c r="AB683" s="523"/>
      <c r="AC683" s="523"/>
      <c r="AD683" s="523"/>
      <c r="AE683" s="523"/>
      <c r="AF683" s="523"/>
    </row>
    <row r="684" spans="1:32" ht="14.25" customHeight="1">
      <c r="A684" s="523"/>
      <c r="B684" s="523"/>
      <c r="C684" s="523"/>
      <c r="D684" s="523"/>
      <c r="E684" s="523"/>
      <c r="F684" s="523"/>
      <c r="G684" s="523"/>
      <c r="H684" s="523"/>
      <c r="I684" s="523"/>
      <c r="J684" s="523"/>
      <c r="K684" s="523"/>
      <c r="L684" s="523"/>
      <c r="M684" s="523"/>
      <c r="N684" s="523"/>
      <c r="O684" s="523"/>
      <c r="P684" s="523"/>
      <c r="Q684" s="523"/>
      <c r="R684" s="523"/>
      <c r="S684" s="523"/>
      <c r="T684" s="523"/>
      <c r="U684" s="523"/>
      <c r="V684" s="523"/>
      <c r="W684" s="523"/>
      <c r="X684" s="523"/>
      <c r="Y684" s="523"/>
      <c r="Z684" s="523"/>
      <c r="AA684" s="523"/>
      <c r="AB684" s="523"/>
      <c r="AC684" s="523"/>
      <c r="AD684" s="523"/>
      <c r="AE684" s="523"/>
      <c r="AF684" s="523"/>
    </row>
    <row r="685" spans="1:32" ht="14.25" customHeight="1">
      <c r="A685" s="523"/>
      <c r="B685" s="523"/>
      <c r="C685" s="523"/>
      <c r="D685" s="523"/>
      <c r="E685" s="523"/>
      <c r="F685" s="523"/>
      <c r="G685" s="523"/>
      <c r="H685" s="523"/>
      <c r="I685" s="523"/>
      <c r="J685" s="523"/>
      <c r="K685" s="523"/>
      <c r="L685" s="523"/>
      <c r="M685" s="523"/>
      <c r="N685" s="523"/>
      <c r="O685" s="523"/>
      <c r="P685" s="523"/>
      <c r="Q685" s="523"/>
      <c r="R685" s="523"/>
      <c r="S685" s="523"/>
      <c r="T685" s="523"/>
      <c r="U685" s="523"/>
      <c r="V685" s="523"/>
      <c r="W685" s="523"/>
      <c r="X685" s="523"/>
      <c r="Y685" s="523"/>
      <c r="Z685" s="523"/>
      <c r="AA685" s="523"/>
      <c r="AB685" s="523"/>
      <c r="AC685" s="523"/>
      <c r="AD685" s="523"/>
      <c r="AE685" s="523"/>
      <c r="AF685" s="523"/>
    </row>
    <row r="686" spans="1:32" ht="14.25" customHeight="1">
      <c r="A686" s="523"/>
      <c r="B686" s="523"/>
      <c r="C686" s="523"/>
      <c r="D686" s="523"/>
      <c r="E686" s="523"/>
      <c r="F686" s="523"/>
      <c r="G686" s="523"/>
      <c r="H686" s="523"/>
      <c r="I686" s="523"/>
      <c r="J686" s="523"/>
      <c r="K686" s="523"/>
      <c r="L686" s="523"/>
      <c r="M686" s="523"/>
      <c r="N686" s="523"/>
      <c r="O686" s="523"/>
      <c r="P686" s="523"/>
      <c r="Q686" s="523"/>
      <c r="R686" s="523"/>
      <c r="S686" s="523"/>
      <c r="T686" s="523"/>
      <c r="U686" s="523"/>
      <c r="V686" s="523"/>
      <c r="W686" s="523"/>
      <c r="X686" s="523"/>
      <c r="Y686" s="523"/>
      <c r="Z686" s="523"/>
      <c r="AA686" s="523"/>
      <c r="AB686" s="523"/>
      <c r="AC686" s="523"/>
      <c r="AD686" s="523"/>
      <c r="AE686" s="523"/>
      <c r="AF686" s="523"/>
    </row>
    <row r="687" spans="1:32" ht="14.25" customHeight="1">
      <c r="A687" s="523"/>
      <c r="B687" s="523"/>
      <c r="C687" s="523"/>
      <c r="D687" s="523"/>
      <c r="E687" s="523"/>
      <c r="F687" s="523"/>
      <c r="G687" s="523"/>
      <c r="H687" s="523"/>
      <c r="I687" s="523"/>
      <c r="J687" s="523"/>
      <c r="K687" s="523"/>
      <c r="L687" s="523"/>
      <c r="M687" s="523"/>
      <c r="N687" s="523"/>
      <c r="O687" s="523"/>
      <c r="P687" s="523"/>
      <c r="Q687" s="523"/>
      <c r="R687" s="523"/>
      <c r="S687" s="523"/>
      <c r="T687" s="523"/>
      <c r="U687" s="523"/>
      <c r="V687" s="523"/>
      <c r="W687" s="523"/>
      <c r="X687" s="523"/>
      <c r="Y687" s="523"/>
      <c r="Z687" s="523"/>
      <c r="AA687" s="523"/>
      <c r="AB687" s="523"/>
      <c r="AC687" s="523"/>
      <c r="AD687" s="523"/>
      <c r="AE687" s="523"/>
      <c r="AF687" s="523"/>
    </row>
    <row r="688" spans="1:32" ht="14.25" customHeight="1">
      <c r="A688" s="523"/>
      <c r="B688" s="523"/>
      <c r="C688" s="523"/>
      <c r="D688" s="523"/>
      <c r="E688" s="523"/>
      <c r="F688" s="523"/>
      <c r="G688" s="523"/>
      <c r="H688" s="523"/>
      <c r="I688" s="523"/>
      <c r="J688" s="523"/>
      <c r="K688" s="523"/>
      <c r="L688" s="523"/>
      <c r="M688" s="523"/>
      <c r="N688" s="523"/>
      <c r="O688" s="523"/>
      <c r="P688" s="523"/>
      <c r="Q688" s="523"/>
      <c r="R688" s="523"/>
      <c r="S688" s="523"/>
      <c r="T688" s="523"/>
      <c r="U688" s="523"/>
      <c r="V688" s="523"/>
      <c r="W688" s="523"/>
      <c r="X688" s="523"/>
      <c r="Y688" s="523"/>
      <c r="Z688" s="523"/>
      <c r="AA688" s="523"/>
      <c r="AB688" s="523"/>
      <c r="AC688" s="523"/>
      <c r="AD688" s="523"/>
      <c r="AE688" s="523"/>
      <c r="AF688" s="523"/>
    </row>
    <row r="689" spans="1:32" ht="14.25" customHeight="1">
      <c r="A689" s="523"/>
      <c r="B689" s="523"/>
      <c r="C689" s="523"/>
      <c r="D689" s="523"/>
      <c r="E689" s="523"/>
      <c r="F689" s="523"/>
      <c r="G689" s="523"/>
      <c r="H689" s="523"/>
      <c r="I689" s="523"/>
      <c r="J689" s="523"/>
      <c r="K689" s="523"/>
      <c r="L689" s="523"/>
      <c r="M689" s="523"/>
      <c r="N689" s="523"/>
      <c r="O689" s="523"/>
      <c r="P689" s="523"/>
      <c r="Q689" s="523"/>
      <c r="R689" s="523"/>
      <c r="S689" s="523"/>
      <c r="T689" s="523"/>
      <c r="U689" s="523"/>
      <c r="V689" s="523"/>
      <c r="W689" s="523"/>
      <c r="X689" s="523"/>
      <c r="Y689" s="523"/>
      <c r="Z689" s="523"/>
      <c r="AA689" s="523"/>
      <c r="AB689" s="523"/>
      <c r="AC689" s="523"/>
      <c r="AD689" s="523"/>
      <c r="AE689" s="523"/>
      <c r="AF689" s="523"/>
    </row>
    <row r="690" spans="1:32" ht="14.25" customHeight="1">
      <c r="A690" s="523"/>
      <c r="B690" s="523"/>
      <c r="C690" s="523"/>
      <c r="D690" s="523"/>
      <c r="E690" s="523"/>
      <c r="F690" s="523"/>
      <c r="G690" s="523"/>
      <c r="H690" s="523"/>
      <c r="I690" s="523"/>
      <c r="J690" s="523"/>
      <c r="K690" s="523"/>
      <c r="L690" s="523"/>
      <c r="M690" s="523"/>
      <c r="N690" s="523"/>
      <c r="O690" s="523"/>
      <c r="P690" s="523"/>
      <c r="Q690" s="523"/>
      <c r="R690" s="523"/>
      <c r="S690" s="523"/>
      <c r="T690" s="523"/>
      <c r="U690" s="523"/>
      <c r="V690" s="523"/>
      <c r="W690" s="523"/>
      <c r="X690" s="523"/>
      <c r="Y690" s="523"/>
      <c r="Z690" s="523"/>
      <c r="AA690" s="523"/>
      <c r="AB690" s="523"/>
      <c r="AC690" s="523"/>
      <c r="AD690" s="523"/>
      <c r="AE690" s="523"/>
      <c r="AF690" s="523"/>
    </row>
    <row r="691" spans="1:32" ht="14.25" customHeight="1">
      <c r="A691" s="523"/>
      <c r="B691" s="523"/>
      <c r="C691" s="523"/>
      <c r="D691" s="523"/>
      <c r="E691" s="523"/>
      <c r="F691" s="523"/>
      <c r="G691" s="523"/>
      <c r="H691" s="523"/>
      <c r="I691" s="523"/>
      <c r="J691" s="523"/>
      <c r="K691" s="523"/>
      <c r="L691" s="523"/>
      <c r="M691" s="523"/>
      <c r="N691" s="523"/>
      <c r="O691" s="523"/>
      <c r="P691" s="523"/>
      <c r="Q691" s="523"/>
      <c r="R691" s="523"/>
      <c r="S691" s="523"/>
      <c r="T691" s="523"/>
      <c r="U691" s="523"/>
      <c r="V691" s="523"/>
      <c r="W691" s="523"/>
      <c r="X691" s="523"/>
      <c r="Y691" s="523"/>
      <c r="Z691" s="523"/>
      <c r="AA691" s="523"/>
      <c r="AB691" s="523"/>
      <c r="AC691" s="523"/>
      <c r="AD691" s="523"/>
      <c r="AE691" s="523"/>
      <c r="AF691" s="523"/>
    </row>
    <row r="692" spans="1:32" ht="14.25" customHeight="1">
      <c r="A692" s="523"/>
      <c r="B692" s="523"/>
      <c r="C692" s="523"/>
      <c r="D692" s="523"/>
      <c r="E692" s="523"/>
      <c r="F692" s="523"/>
      <c r="G692" s="523"/>
      <c r="H692" s="523"/>
      <c r="I692" s="523"/>
      <c r="J692" s="523"/>
      <c r="K692" s="523"/>
      <c r="L692" s="523"/>
      <c r="M692" s="523"/>
      <c r="N692" s="523"/>
      <c r="O692" s="523"/>
      <c r="P692" s="523"/>
      <c r="Q692" s="523"/>
      <c r="R692" s="523"/>
      <c r="S692" s="523"/>
      <c r="T692" s="523"/>
      <c r="U692" s="523"/>
      <c r="V692" s="523"/>
      <c r="W692" s="523"/>
      <c r="X692" s="523"/>
      <c r="Y692" s="523"/>
      <c r="Z692" s="523"/>
      <c r="AA692" s="523"/>
      <c r="AB692" s="523"/>
      <c r="AC692" s="523"/>
      <c r="AD692" s="523"/>
      <c r="AE692" s="523"/>
      <c r="AF692" s="523"/>
    </row>
    <row r="693" spans="1:32" ht="14.25" customHeight="1">
      <c r="A693" s="523"/>
      <c r="B693" s="523"/>
      <c r="C693" s="523"/>
      <c r="D693" s="523"/>
      <c r="E693" s="523"/>
      <c r="F693" s="523"/>
      <c r="G693" s="523"/>
      <c r="H693" s="523"/>
      <c r="I693" s="523"/>
      <c r="J693" s="523"/>
      <c r="K693" s="523"/>
      <c r="L693" s="523"/>
      <c r="M693" s="523"/>
      <c r="N693" s="523"/>
      <c r="O693" s="523"/>
      <c r="P693" s="523"/>
      <c r="Q693" s="523"/>
      <c r="R693" s="523"/>
      <c r="S693" s="523"/>
      <c r="T693" s="523"/>
      <c r="U693" s="523"/>
      <c r="V693" s="523"/>
      <c r="W693" s="523"/>
      <c r="X693" s="523"/>
      <c r="Y693" s="523"/>
      <c r="Z693" s="523"/>
      <c r="AA693" s="523"/>
      <c r="AB693" s="523"/>
      <c r="AC693" s="523"/>
      <c r="AD693" s="523"/>
      <c r="AE693" s="523"/>
      <c r="AF693" s="523"/>
    </row>
    <row r="694" spans="1:32" ht="14.25" customHeight="1">
      <c r="A694" s="523"/>
      <c r="B694" s="523"/>
      <c r="C694" s="523"/>
      <c r="D694" s="523"/>
      <c r="E694" s="523"/>
      <c r="F694" s="523"/>
      <c r="G694" s="523"/>
      <c r="H694" s="523"/>
      <c r="I694" s="523"/>
      <c r="J694" s="523"/>
      <c r="K694" s="523"/>
      <c r="L694" s="523"/>
      <c r="M694" s="523"/>
      <c r="N694" s="523"/>
      <c r="O694" s="523"/>
      <c r="P694" s="523"/>
      <c r="Q694" s="523"/>
      <c r="R694" s="523"/>
      <c r="S694" s="523"/>
      <c r="T694" s="523"/>
      <c r="U694" s="523"/>
      <c r="V694" s="523"/>
      <c r="W694" s="523"/>
      <c r="X694" s="523"/>
      <c r="Y694" s="523"/>
      <c r="Z694" s="523"/>
      <c r="AA694" s="523"/>
      <c r="AB694" s="523"/>
      <c r="AC694" s="523"/>
      <c r="AD694" s="523"/>
      <c r="AE694" s="523"/>
      <c r="AF694" s="523"/>
    </row>
    <row r="695" spans="1:32" ht="14.25" customHeight="1">
      <c r="A695" s="523"/>
      <c r="B695" s="523"/>
      <c r="C695" s="523"/>
      <c r="D695" s="523"/>
      <c r="E695" s="523"/>
      <c r="F695" s="523"/>
      <c r="G695" s="523"/>
      <c r="H695" s="523"/>
      <c r="I695" s="523"/>
      <c r="J695" s="523"/>
      <c r="K695" s="523"/>
      <c r="L695" s="523"/>
      <c r="M695" s="523"/>
      <c r="N695" s="523"/>
      <c r="O695" s="523"/>
      <c r="P695" s="523"/>
      <c r="Q695" s="523"/>
      <c r="R695" s="523"/>
      <c r="S695" s="523"/>
      <c r="T695" s="523"/>
      <c r="U695" s="523"/>
      <c r="V695" s="523"/>
      <c r="W695" s="523"/>
      <c r="X695" s="523"/>
      <c r="Y695" s="523"/>
      <c r="Z695" s="523"/>
      <c r="AA695" s="523"/>
      <c r="AB695" s="523"/>
      <c r="AC695" s="523"/>
      <c r="AD695" s="523"/>
      <c r="AE695" s="523"/>
      <c r="AF695" s="523"/>
    </row>
    <row r="696" spans="1:32" ht="14.25" customHeight="1">
      <c r="A696" s="523"/>
      <c r="B696" s="523"/>
      <c r="C696" s="523"/>
      <c r="D696" s="523"/>
      <c r="E696" s="523"/>
      <c r="F696" s="523"/>
      <c r="G696" s="523"/>
      <c r="H696" s="523"/>
      <c r="I696" s="523"/>
      <c r="J696" s="523"/>
      <c r="K696" s="523"/>
      <c r="L696" s="523"/>
      <c r="M696" s="523"/>
      <c r="N696" s="523"/>
      <c r="O696" s="523"/>
      <c r="P696" s="523"/>
      <c r="Q696" s="523"/>
      <c r="R696" s="523"/>
      <c r="S696" s="523"/>
      <c r="T696" s="523"/>
      <c r="U696" s="523"/>
      <c r="V696" s="523"/>
      <c r="W696" s="523"/>
      <c r="X696" s="523"/>
      <c r="Y696" s="523"/>
      <c r="Z696" s="523"/>
      <c r="AA696" s="523"/>
      <c r="AB696" s="523"/>
      <c r="AC696" s="523"/>
      <c r="AD696" s="523"/>
      <c r="AE696" s="523"/>
      <c r="AF696" s="523"/>
    </row>
    <row r="697" spans="1:32" ht="14.25" customHeight="1">
      <c r="A697" s="523"/>
      <c r="B697" s="523"/>
      <c r="C697" s="523"/>
      <c r="D697" s="523"/>
      <c r="E697" s="523"/>
      <c r="F697" s="523"/>
      <c r="G697" s="523"/>
      <c r="H697" s="523"/>
      <c r="I697" s="523"/>
      <c r="J697" s="523"/>
      <c r="K697" s="523"/>
      <c r="L697" s="523"/>
      <c r="M697" s="523"/>
      <c r="N697" s="523"/>
      <c r="O697" s="523"/>
      <c r="P697" s="523"/>
      <c r="Q697" s="523"/>
      <c r="R697" s="523"/>
      <c r="S697" s="523"/>
      <c r="T697" s="523"/>
      <c r="U697" s="523"/>
      <c r="V697" s="523"/>
      <c r="W697" s="523"/>
      <c r="X697" s="523"/>
      <c r="Y697" s="523"/>
      <c r="Z697" s="523"/>
      <c r="AA697" s="523"/>
      <c r="AB697" s="523"/>
      <c r="AC697" s="523"/>
      <c r="AD697" s="523"/>
      <c r="AE697" s="523"/>
      <c r="AF697" s="523"/>
    </row>
    <row r="698" spans="1:32" ht="14.25" customHeight="1">
      <c r="A698" s="523"/>
      <c r="B698" s="523"/>
      <c r="C698" s="523"/>
      <c r="D698" s="523"/>
      <c r="E698" s="523"/>
      <c r="F698" s="523"/>
      <c r="G698" s="523"/>
      <c r="H698" s="523"/>
      <c r="I698" s="523"/>
      <c r="J698" s="523"/>
      <c r="K698" s="523"/>
      <c r="L698" s="523"/>
      <c r="M698" s="523"/>
      <c r="N698" s="523"/>
      <c r="O698" s="523"/>
      <c r="P698" s="523"/>
      <c r="Q698" s="523"/>
      <c r="R698" s="523"/>
      <c r="S698" s="523"/>
      <c r="T698" s="523"/>
      <c r="U698" s="523"/>
      <c r="V698" s="523"/>
      <c r="W698" s="523"/>
      <c r="X698" s="523"/>
      <c r="Y698" s="523"/>
      <c r="Z698" s="523"/>
      <c r="AA698" s="523"/>
      <c r="AB698" s="523"/>
      <c r="AC698" s="523"/>
      <c r="AD698" s="523"/>
      <c r="AE698" s="523"/>
      <c r="AF698" s="523"/>
    </row>
    <row r="699" spans="1:32" ht="14.25" customHeight="1">
      <c r="A699" s="523"/>
      <c r="B699" s="523"/>
      <c r="C699" s="523"/>
      <c r="D699" s="523"/>
      <c r="E699" s="523"/>
      <c r="F699" s="523"/>
      <c r="G699" s="523"/>
      <c r="H699" s="523"/>
      <c r="I699" s="523"/>
      <c r="J699" s="523"/>
      <c r="K699" s="523"/>
      <c r="L699" s="523"/>
      <c r="M699" s="523"/>
      <c r="N699" s="523"/>
      <c r="O699" s="523"/>
      <c r="P699" s="523"/>
      <c r="Q699" s="523"/>
      <c r="R699" s="523"/>
      <c r="S699" s="523"/>
      <c r="T699" s="523"/>
      <c r="U699" s="523"/>
      <c r="V699" s="523"/>
      <c r="W699" s="523"/>
      <c r="X699" s="523"/>
      <c r="Y699" s="523"/>
      <c r="Z699" s="523"/>
      <c r="AA699" s="523"/>
      <c r="AB699" s="523"/>
      <c r="AC699" s="523"/>
      <c r="AD699" s="523"/>
      <c r="AE699" s="523"/>
      <c r="AF699" s="523"/>
    </row>
    <row r="700" spans="1:32" ht="14.25" customHeight="1">
      <c r="A700" s="523"/>
      <c r="B700" s="523"/>
      <c r="C700" s="523"/>
      <c r="D700" s="523"/>
      <c r="E700" s="523"/>
      <c r="F700" s="523"/>
      <c r="G700" s="523"/>
      <c r="H700" s="523"/>
      <c r="I700" s="523"/>
      <c r="J700" s="523"/>
      <c r="K700" s="523"/>
      <c r="L700" s="523"/>
      <c r="M700" s="523"/>
      <c r="N700" s="523"/>
      <c r="O700" s="523"/>
      <c r="P700" s="523"/>
      <c r="Q700" s="523"/>
      <c r="R700" s="523"/>
      <c r="S700" s="523"/>
      <c r="T700" s="523"/>
      <c r="U700" s="523"/>
      <c r="V700" s="523"/>
      <c r="W700" s="523"/>
      <c r="X700" s="523"/>
      <c r="Y700" s="523"/>
      <c r="Z700" s="523"/>
      <c r="AA700" s="523"/>
      <c r="AB700" s="523"/>
      <c r="AC700" s="523"/>
      <c r="AD700" s="523"/>
      <c r="AE700" s="523"/>
      <c r="AF700" s="523"/>
    </row>
    <row r="701" spans="1:32" ht="14.25" customHeight="1">
      <c r="A701" s="523"/>
      <c r="B701" s="523"/>
      <c r="C701" s="523"/>
      <c r="D701" s="523"/>
      <c r="E701" s="523"/>
      <c r="F701" s="523"/>
      <c r="G701" s="523"/>
      <c r="H701" s="523"/>
      <c r="I701" s="523"/>
      <c r="J701" s="523"/>
      <c r="K701" s="523"/>
      <c r="L701" s="523"/>
      <c r="M701" s="523"/>
      <c r="N701" s="523"/>
      <c r="O701" s="523"/>
      <c r="P701" s="523"/>
      <c r="Q701" s="523"/>
      <c r="R701" s="523"/>
      <c r="S701" s="523"/>
      <c r="T701" s="523"/>
      <c r="U701" s="523"/>
      <c r="V701" s="523"/>
      <c r="W701" s="523"/>
      <c r="X701" s="523"/>
      <c r="Y701" s="523"/>
      <c r="Z701" s="523"/>
      <c r="AA701" s="523"/>
      <c r="AB701" s="523"/>
      <c r="AC701" s="523"/>
      <c r="AD701" s="523"/>
      <c r="AE701" s="523"/>
      <c r="AF701" s="523"/>
    </row>
    <row r="702" spans="1:32" ht="14.25" customHeight="1">
      <c r="A702" s="523"/>
      <c r="B702" s="523"/>
      <c r="C702" s="523"/>
      <c r="D702" s="523"/>
      <c r="E702" s="523"/>
      <c r="F702" s="523"/>
      <c r="G702" s="523"/>
      <c r="H702" s="523"/>
      <c r="I702" s="523"/>
      <c r="J702" s="523"/>
      <c r="K702" s="523"/>
      <c r="L702" s="523"/>
      <c r="M702" s="523"/>
      <c r="N702" s="523"/>
      <c r="O702" s="523"/>
      <c r="P702" s="523"/>
      <c r="Q702" s="523"/>
      <c r="R702" s="523"/>
      <c r="S702" s="523"/>
      <c r="T702" s="523"/>
      <c r="U702" s="523"/>
      <c r="V702" s="523"/>
      <c r="W702" s="523"/>
      <c r="X702" s="523"/>
      <c r="Y702" s="523"/>
      <c r="Z702" s="523"/>
      <c r="AA702" s="523"/>
      <c r="AB702" s="523"/>
      <c r="AC702" s="523"/>
      <c r="AD702" s="523"/>
      <c r="AE702" s="523"/>
      <c r="AF702" s="523"/>
    </row>
    <row r="703" spans="1:32" ht="14.25" customHeight="1">
      <c r="A703" s="523"/>
      <c r="B703" s="523"/>
      <c r="C703" s="523"/>
      <c r="D703" s="523"/>
      <c r="E703" s="523"/>
      <c r="F703" s="523"/>
      <c r="G703" s="523"/>
      <c r="H703" s="523"/>
      <c r="I703" s="523"/>
      <c r="J703" s="523"/>
      <c r="K703" s="523"/>
      <c r="L703" s="523"/>
      <c r="M703" s="523"/>
      <c r="N703" s="523"/>
      <c r="O703" s="523"/>
      <c r="P703" s="523"/>
      <c r="Q703" s="523"/>
      <c r="R703" s="523"/>
      <c r="S703" s="523"/>
      <c r="T703" s="523"/>
      <c r="U703" s="523"/>
      <c r="V703" s="523"/>
      <c r="W703" s="523"/>
      <c r="X703" s="523"/>
      <c r="Y703" s="523"/>
      <c r="Z703" s="523"/>
      <c r="AA703" s="523"/>
      <c r="AB703" s="523"/>
      <c r="AC703" s="523"/>
      <c r="AD703" s="523"/>
      <c r="AE703" s="523"/>
      <c r="AF703" s="523"/>
    </row>
    <row r="704" spans="1:32" ht="14.25" customHeight="1">
      <c r="A704" s="523"/>
      <c r="B704" s="523"/>
      <c r="C704" s="523"/>
      <c r="D704" s="523"/>
      <c r="E704" s="523"/>
      <c r="F704" s="523"/>
      <c r="G704" s="523"/>
      <c r="H704" s="523"/>
      <c r="I704" s="523"/>
      <c r="J704" s="523"/>
      <c r="K704" s="523"/>
      <c r="L704" s="523"/>
      <c r="M704" s="523"/>
      <c r="N704" s="523"/>
      <c r="O704" s="523"/>
      <c r="P704" s="523"/>
      <c r="Q704" s="523"/>
      <c r="R704" s="523"/>
      <c r="S704" s="523"/>
      <c r="T704" s="523"/>
      <c r="U704" s="523"/>
      <c r="V704" s="523"/>
      <c r="W704" s="523"/>
      <c r="X704" s="523"/>
      <c r="Y704" s="523"/>
      <c r="Z704" s="523"/>
      <c r="AA704" s="523"/>
      <c r="AB704" s="523"/>
      <c r="AC704" s="523"/>
      <c r="AD704" s="523"/>
      <c r="AE704" s="523"/>
      <c r="AF704" s="523"/>
    </row>
    <row r="705" spans="1:32" ht="14.25" customHeight="1">
      <c r="A705" s="523"/>
      <c r="B705" s="523"/>
      <c r="C705" s="523"/>
      <c r="D705" s="523"/>
      <c r="E705" s="523"/>
      <c r="F705" s="523"/>
      <c r="G705" s="523"/>
      <c r="H705" s="523"/>
      <c r="I705" s="523"/>
      <c r="J705" s="523"/>
      <c r="K705" s="523"/>
      <c r="L705" s="523"/>
      <c r="M705" s="523"/>
      <c r="N705" s="523"/>
      <c r="O705" s="523"/>
      <c r="P705" s="523"/>
      <c r="Q705" s="523"/>
      <c r="R705" s="523"/>
      <c r="S705" s="523"/>
      <c r="T705" s="523"/>
      <c r="U705" s="523"/>
      <c r="V705" s="523"/>
      <c r="W705" s="523"/>
      <c r="X705" s="523"/>
      <c r="Y705" s="523"/>
      <c r="Z705" s="523"/>
      <c r="AA705" s="523"/>
      <c r="AB705" s="523"/>
      <c r="AC705" s="523"/>
      <c r="AD705" s="523"/>
      <c r="AE705" s="523"/>
      <c r="AF705" s="523"/>
    </row>
    <row r="706" spans="1:32" ht="14.25" customHeight="1">
      <c r="A706" s="523"/>
      <c r="B706" s="523"/>
      <c r="C706" s="523"/>
      <c r="D706" s="523"/>
      <c r="E706" s="523"/>
      <c r="F706" s="523"/>
      <c r="G706" s="523"/>
      <c r="H706" s="523"/>
      <c r="I706" s="523"/>
      <c r="J706" s="523"/>
      <c r="K706" s="523"/>
      <c r="L706" s="523"/>
      <c r="M706" s="523"/>
      <c r="N706" s="523"/>
      <c r="O706" s="523"/>
      <c r="P706" s="523"/>
      <c r="Q706" s="523"/>
      <c r="R706" s="523"/>
      <c r="S706" s="523"/>
      <c r="T706" s="523"/>
      <c r="U706" s="523"/>
      <c r="V706" s="523"/>
      <c r="W706" s="523"/>
      <c r="X706" s="523"/>
      <c r="Y706" s="523"/>
      <c r="Z706" s="523"/>
      <c r="AA706" s="523"/>
      <c r="AB706" s="523"/>
      <c r="AC706" s="523"/>
      <c r="AD706" s="523"/>
      <c r="AE706" s="523"/>
      <c r="AF706" s="523"/>
    </row>
    <row r="707" spans="1:32" ht="14.25" customHeight="1">
      <c r="A707" s="523"/>
      <c r="B707" s="523"/>
      <c r="C707" s="523"/>
      <c r="D707" s="523"/>
      <c r="E707" s="523"/>
      <c r="F707" s="523"/>
      <c r="G707" s="523"/>
      <c r="H707" s="523"/>
      <c r="I707" s="523"/>
      <c r="J707" s="523"/>
      <c r="K707" s="523"/>
      <c r="L707" s="523"/>
      <c r="M707" s="523"/>
      <c r="N707" s="523"/>
      <c r="O707" s="523"/>
      <c r="P707" s="523"/>
      <c r="Q707" s="523"/>
      <c r="R707" s="523"/>
      <c r="S707" s="523"/>
      <c r="T707" s="523"/>
      <c r="U707" s="523"/>
      <c r="V707" s="523"/>
      <c r="W707" s="523"/>
      <c r="X707" s="523"/>
      <c r="Y707" s="523"/>
      <c r="Z707" s="523"/>
      <c r="AA707" s="523"/>
      <c r="AB707" s="523"/>
      <c r="AC707" s="523"/>
      <c r="AD707" s="523"/>
      <c r="AE707" s="523"/>
      <c r="AF707" s="523"/>
    </row>
    <row r="708" spans="1:32" ht="14.25" customHeight="1">
      <c r="A708" s="523"/>
      <c r="B708" s="523"/>
      <c r="C708" s="523"/>
      <c r="D708" s="523"/>
      <c r="E708" s="523"/>
      <c r="F708" s="523"/>
      <c r="G708" s="523"/>
      <c r="H708" s="523"/>
      <c r="I708" s="523"/>
      <c r="J708" s="523"/>
      <c r="K708" s="523"/>
      <c r="L708" s="523"/>
      <c r="M708" s="523"/>
      <c r="N708" s="523"/>
      <c r="O708" s="523"/>
      <c r="P708" s="523"/>
      <c r="Q708" s="523"/>
      <c r="R708" s="523"/>
      <c r="S708" s="523"/>
      <c r="T708" s="523"/>
      <c r="U708" s="523"/>
      <c r="V708" s="523"/>
      <c r="W708" s="523"/>
      <c r="X708" s="523"/>
      <c r="Y708" s="523"/>
      <c r="Z708" s="523"/>
      <c r="AA708" s="523"/>
      <c r="AB708" s="523"/>
      <c r="AC708" s="523"/>
      <c r="AD708" s="523"/>
      <c r="AE708" s="523"/>
      <c r="AF708" s="523"/>
    </row>
    <row r="709" spans="1:32" ht="14.25" customHeight="1">
      <c r="A709" s="523"/>
      <c r="B709" s="523"/>
      <c r="C709" s="523"/>
      <c r="D709" s="523"/>
      <c r="E709" s="523"/>
      <c r="F709" s="523"/>
      <c r="G709" s="523"/>
      <c r="H709" s="523"/>
      <c r="I709" s="523"/>
      <c r="J709" s="523"/>
      <c r="K709" s="523"/>
      <c r="L709" s="523"/>
      <c r="M709" s="523"/>
      <c r="N709" s="523"/>
      <c r="O709" s="523"/>
      <c r="P709" s="523"/>
      <c r="Q709" s="523"/>
      <c r="R709" s="523"/>
      <c r="S709" s="523"/>
      <c r="T709" s="523"/>
      <c r="U709" s="523"/>
      <c r="V709" s="523"/>
      <c r="W709" s="523"/>
      <c r="X709" s="523"/>
      <c r="Y709" s="523"/>
      <c r="Z709" s="523"/>
      <c r="AA709" s="523"/>
      <c r="AB709" s="523"/>
      <c r="AC709" s="523"/>
      <c r="AD709" s="523"/>
      <c r="AE709" s="523"/>
      <c r="AF709" s="523"/>
    </row>
    <row r="710" spans="1:32" ht="14.25" customHeight="1">
      <c r="A710" s="523"/>
      <c r="B710" s="523"/>
      <c r="C710" s="523"/>
      <c r="D710" s="523"/>
      <c r="E710" s="523"/>
      <c r="F710" s="523"/>
      <c r="G710" s="523"/>
      <c r="H710" s="523"/>
      <c r="I710" s="523"/>
      <c r="J710" s="523"/>
      <c r="K710" s="523"/>
      <c r="L710" s="523"/>
      <c r="M710" s="523"/>
      <c r="N710" s="523"/>
      <c r="O710" s="523"/>
      <c r="P710" s="523"/>
      <c r="Q710" s="523"/>
      <c r="R710" s="523"/>
      <c r="S710" s="523"/>
      <c r="T710" s="523"/>
      <c r="U710" s="523"/>
      <c r="V710" s="523"/>
      <c r="W710" s="523"/>
      <c r="X710" s="523"/>
      <c r="Y710" s="523"/>
      <c r="Z710" s="523"/>
      <c r="AA710" s="523"/>
      <c r="AB710" s="523"/>
      <c r="AC710" s="523"/>
      <c r="AD710" s="523"/>
      <c r="AE710" s="523"/>
      <c r="AF710" s="523"/>
    </row>
    <row r="711" spans="1:32" ht="14.25" customHeight="1">
      <c r="A711" s="523"/>
      <c r="B711" s="523"/>
      <c r="C711" s="523"/>
      <c r="D711" s="523"/>
      <c r="E711" s="523"/>
      <c r="F711" s="523"/>
      <c r="G711" s="523"/>
      <c r="H711" s="523"/>
      <c r="I711" s="523"/>
      <c r="J711" s="523"/>
      <c r="K711" s="523"/>
      <c r="L711" s="523"/>
      <c r="M711" s="523"/>
      <c r="N711" s="523"/>
      <c r="O711" s="523"/>
      <c r="P711" s="523"/>
      <c r="Q711" s="523"/>
      <c r="R711" s="523"/>
      <c r="S711" s="523"/>
      <c r="T711" s="523"/>
      <c r="U711" s="523"/>
      <c r="V711" s="523"/>
      <c r="W711" s="523"/>
      <c r="X711" s="523"/>
      <c r="Y711" s="523"/>
      <c r="Z711" s="523"/>
      <c r="AA711" s="523"/>
      <c r="AB711" s="523"/>
      <c r="AC711" s="523"/>
      <c r="AD711" s="523"/>
      <c r="AE711" s="523"/>
      <c r="AF711" s="523"/>
    </row>
    <row r="712" spans="1:32" ht="14.25" customHeight="1">
      <c r="A712" s="523"/>
      <c r="B712" s="523"/>
      <c r="C712" s="523"/>
      <c r="D712" s="523"/>
      <c r="E712" s="523"/>
      <c r="F712" s="523"/>
      <c r="G712" s="523"/>
      <c r="H712" s="523"/>
      <c r="I712" s="523"/>
      <c r="J712" s="523"/>
      <c r="K712" s="523"/>
      <c r="L712" s="523"/>
      <c r="M712" s="523"/>
      <c r="N712" s="523"/>
      <c r="O712" s="523"/>
      <c r="P712" s="523"/>
      <c r="Q712" s="523"/>
      <c r="R712" s="523"/>
      <c r="S712" s="523"/>
      <c r="T712" s="523"/>
      <c r="U712" s="523"/>
      <c r="V712" s="523"/>
      <c r="W712" s="523"/>
      <c r="X712" s="523"/>
      <c r="Y712" s="523"/>
      <c r="Z712" s="523"/>
      <c r="AA712" s="523"/>
      <c r="AB712" s="523"/>
      <c r="AC712" s="523"/>
      <c r="AD712" s="523"/>
      <c r="AE712" s="523"/>
      <c r="AF712" s="523"/>
    </row>
    <row r="713" spans="1:32" ht="14.25" customHeight="1">
      <c r="A713" s="523"/>
      <c r="B713" s="523"/>
      <c r="C713" s="523"/>
      <c r="D713" s="523"/>
      <c r="E713" s="523"/>
      <c r="F713" s="523"/>
      <c r="G713" s="523"/>
      <c r="H713" s="523"/>
      <c r="I713" s="523"/>
      <c r="J713" s="523"/>
      <c r="K713" s="523"/>
      <c r="L713" s="523"/>
      <c r="M713" s="523"/>
      <c r="N713" s="523"/>
      <c r="O713" s="523"/>
      <c r="P713" s="523"/>
      <c r="Q713" s="523"/>
      <c r="R713" s="523"/>
      <c r="S713" s="523"/>
      <c r="T713" s="523"/>
      <c r="U713" s="523"/>
      <c r="V713" s="523"/>
      <c r="W713" s="523"/>
      <c r="X713" s="523"/>
      <c r="Y713" s="523"/>
      <c r="Z713" s="523"/>
      <c r="AA713" s="523"/>
      <c r="AB713" s="523"/>
      <c r="AC713" s="523"/>
      <c r="AD713" s="523"/>
      <c r="AE713" s="523"/>
      <c r="AF713" s="523"/>
    </row>
    <row r="714" spans="1:32" ht="14.25" customHeight="1">
      <c r="A714" s="523"/>
      <c r="B714" s="523"/>
      <c r="C714" s="523"/>
      <c r="D714" s="523"/>
      <c r="E714" s="523"/>
      <c r="F714" s="523"/>
      <c r="G714" s="523"/>
      <c r="H714" s="523"/>
      <c r="I714" s="523"/>
      <c r="J714" s="523"/>
      <c r="K714" s="523"/>
      <c r="L714" s="523"/>
      <c r="M714" s="523"/>
      <c r="N714" s="523"/>
      <c r="O714" s="523"/>
      <c r="P714" s="523"/>
      <c r="Q714" s="523"/>
      <c r="R714" s="523"/>
      <c r="S714" s="523"/>
      <c r="T714" s="523"/>
      <c r="U714" s="523"/>
      <c r="V714" s="523"/>
      <c r="W714" s="523"/>
      <c r="X714" s="523"/>
      <c r="Y714" s="523"/>
      <c r="Z714" s="523"/>
      <c r="AA714" s="523"/>
      <c r="AB714" s="523"/>
      <c r="AC714" s="523"/>
      <c r="AD714" s="523"/>
      <c r="AE714" s="523"/>
      <c r="AF714" s="523"/>
    </row>
    <row r="715" spans="1:32" ht="14.25" customHeight="1">
      <c r="A715" s="523"/>
      <c r="B715" s="523"/>
      <c r="C715" s="523"/>
      <c r="D715" s="523"/>
      <c r="E715" s="523"/>
      <c r="F715" s="523"/>
      <c r="G715" s="523"/>
      <c r="H715" s="523"/>
      <c r="I715" s="523"/>
      <c r="J715" s="523"/>
      <c r="K715" s="523"/>
      <c r="L715" s="523"/>
      <c r="M715" s="523"/>
      <c r="N715" s="523"/>
      <c r="O715" s="523"/>
      <c r="P715" s="523"/>
      <c r="Q715" s="523"/>
      <c r="R715" s="523"/>
      <c r="S715" s="523"/>
      <c r="T715" s="523"/>
      <c r="U715" s="523"/>
      <c r="V715" s="523"/>
      <c r="W715" s="523"/>
      <c r="X715" s="523"/>
      <c r="Y715" s="523"/>
      <c r="Z715" s="523"/>
      <c r="AA715" s="523"/>
      <c r="AB715" s="523"/>
      <c r="AC715" s="523"/>
      <c r="AD715" s="523"/>
      <c r="AE715" s="523"/>
      <c r="AF715" s="523"/>
    </row>
    <row r="716" spans="1:32" ht="14.25" customHeight="1">
      <c r="A716" s="523"/>
      <c r="B716" s="523"/>
      <c r="C716" s="523"/>
      <c r="D716" s="523"/>
      <c r="E716" s="523"/>
      <c r="F716" s="523"/>
      <c r="G716" s="523"/>
      <c r="H716" s="523"/>
      <c r="I716" s="523"/>
      <c r="J716" s="523"/>
      <c r="K716" s="523"/>
      <c r="L716" s="523"/>
      <c r="M716" s="523"/>
      <c r="N716" s="523"/>
      <c r="O716" s="523"/>
      <c r="P716" s="523"/>
      <c r="Q716" s="523"/>
      <c r="R716" s="523"/>
      <c r="S716" s="523"/>
      <c r="T716" s="523"/>
      <c r="U716" s="523"/>
      <c r="V716" s="523"/>
      <c r="W716" s="523"/>
      <c r="X716" s="523"/>
      <c r="Y716" s="523"/>
      <c r="Z716" s="523"/>
      <c r="AA716" s="523"/>
      <c r="AB716" s="523"/>
      <c r="AC716" s="523"/>
      <c r="AD716" s="523"/>
      <c r="AE716" s="523"/>
      <c r="AF716" s="523"/>
    </row>
    <row r="717" spans="1:32" ht="14.25" customHeight="1">
      <c r="A717" s="523"/>
      <c r="B717" s="523"/>
      <c r="C717" s="523"/>
      <c r="D717" s="523"/>
      <c r="E717" s="523"/>
      <c r="F717" s="523"/>
      <c r="G717" s="523"/>
      <c r="H717" s="523"/>
      <c r="I717" s="523"/>
      <c r="J717" s="523"/>
      <c r="K717" s="523"/>
      <c r="L717" s="523"/>
      <c r="M717" s="523"/>
      <c r="N717" s="523"/>
      <c r="O717" s="523"/>
      <c r="P717" s="523"/>
      <c r="Q717" s="523"/>
      <c r="R717" s="523"/>
      <c r="S717" s="523"/>
      <c r="T717" s="523"/>
      <c r="U717" s="523"/>
      <c r="V717" s="523"/>
      <c r="W717" s="523"/>
      <c r="X717" s="523"/>
      <c r="Y717" s="523"/>
      <c r="Z717" s="523"/>
      <c r="AA717" s="523"/>
      <c r="AB717" s="523"/>
      <c r="AC717" s="523"/>
      <c r="AD717" s="523"/>
      <c r="AE717" s="523"/>
      <c r="AF717" s="523"/>
    </row>
    <row r="718" spans="1:32" ht="14.25" customHeight="1">
      <c r="A718" s="523"/>
      <c r="B718" s="523"/>
      <c r="C718" s="523"/>
      <c r="D718" s="523"/>
      <c r="E718" s="523"/>
      <c r="F718" s="523"/>
      <c r="G718" s="523"/>
      <c r="H718" s="523"/>
      <c r="I718" s="523"/>
      <c r="J718" s="523"/>
      <c r="K718" s="523"/>
      <c r="L718" s="523"/>
      <c r="M718" s="523"/>
      <c r="N718" s="523"/>
      <c r="O718" s="523"/>
      <c r="P718" s="523"/>
      <c r="Q718" s="523"/>
      <c r="R718" s="523"/>
      <c r="S718" s="523"/>
      <c r="T718" s="523"/>
      <c r="U718" s="523"/>
      <c r="V718" s="523"/>
      <c r="W718" s="523"/>
      <c r="X718" s="523"/>
      <c r="Y718" s="523"/>
      <c r="Z718" s="523"/>
      <c r="AA718" s="523"/>
      <c r="AB718" s="523"/>
      <c r="AC718" s="523"/>
      <c r="AD718" s="523"/>
      <c r="AE718" s="523"/>
      <c r="AF718" s="523"/>
    </row>
    <row r="719" spans="1:32" ht="14.25" customHeight="1">
      <c r="A719" s="523"/>
      <c r="B719" s="523"/>
      <c r="C719" s="523"/>
      <c r="D719" s="523"/>
      <c r="E719" s="523"/>
      <c r="F719" s="523"/>
      <c r="G719" s="523"/>
      <c r="H719" s="523"/>
      <c r="I719" s="523"/>
      <c r="J719" s="523"/>
      <c r="K719" s="523"/>
      <c r="L719" s="523"/>
      <c r="M719" s="523"/>
      <c r="N719" s="523"/>
      <c r="O719" s="523"/>
      <c r="P719" s="523"/>
      <c r="Q719" s="523"/>
      <c r="R719" s="523"/>
      <c r="S719" s="523"/>
      <c r="T719" s="523"/>
      <c r="U719" s="523"/>
      <c r="V719" s="523"/>
      <c r="W719" s="523"/>
      <c r="X719" s="523"/>
      <c r="Y719" s="523"/>
      <c r="Z719" s="523"/>
      <c r="AA719" s="523"/>
      <c r="AB719" s="523"/>
      <c r="AC719" s="523"/>
      <c r="AD719" s="523"/>
      <c r="AE719" s="523"/>
      <c r="AF719" s="523"/>
    </row>
    <row r="720" spans="1:32" ht="14.25" customHeight="1">
      <c r="A720" s="523"/>
      <c r="B720" s="523"/>
      <c r="C720" s="523"/>
      <c r="D720" s="523"/>
      <c r="E720" s="523"/>
      <c r="F720" s="523"/>
      <c r="G720" s="523"/>
      <c r="H720" s="523"/>
      <c r="I720" s="523"/>
      <c r="J720" s="523"/>
      <c r="K720" s="523"/>
      <c r="L720" s="523"/>
      <c r="M720" s="523"/>
      <c r="N720" s="523"/>
      <c r="O720" s="523"/>
      <c r="P720" s="523"/>
      <c r="Q720" s="523"/>
      <c r="R720" s="523"/>
      <c r="S720" s="523"/>
      <c r="T720" s="523"/>
      <c r="U720" s="523"/>
      <c r="V720" s="523"/>
      <c r="W720" s="523"/>
      <c r="X720" s="523"/>
      <c r="Y720" s="523"/>
      <c r="Z720" s="523"/>
      <c r="AA720" s="523"/>
      <c r="AB720" s="523"/>
      <c r="AC720" s="523"/>
      <c r="AD720" s="523"/>
      <c r="AE720" s="523"/>
      <c r="AF720" s="523"/>
    </row>
    <row r="721" spans="1:32" ht="14.25" customHeight="1">
      <c r="A721" s="523"/>
      <c r="B721" s="523"/>
      <c r="C721" s="523"/>
      <c r="D721" s="523"/>
      <c r="E721" s="523"/>
      <c r="F721" s="523"/>
      <c r="G721" s="523"/>
      <c r="H721" s="523"/>
      <c r="I721" s="523"/>
      <c r="J721" s="523"/>
      <c r="K721" s="523"/>
      <c r="L721" s="523"/>
      <c r="M721" s="523"/>
      <c r="N721" s="523"/>
      <c r="O721" s="523"/>
      <c r="P721" s="523"/>
      <c r="Q721" s="523"/>
      <c r="R721" s="523"/>
      <c r="S721" s="523"/>
      <c r="T721" s="523"/>
      <c r="U721" s="523"/>
      <c r="V721" s="523"/>
      <c r="W721" s="523"/>
      <c r="X721" s="523"/>
      <c r="Y721" s="523"/>
      <c r="Z721" s="523"/>
      <c r="AA721" s="523"/>
      <c r="AB721" s="523"/>
      <c r="AC721" s="523"/>
      <c r="AD721" s="523"/>
      <c r="AE721" s="523"/>
      <c r="AF721" s="523"/>
    </row>
    <row r="722" spans="1:32" ht="14.25" customHeight="1">
      <c r="A722" s="523"/>
      <c r="B722" s="523"/>
      <c r="C722" s="523"/>
      <c r="D722" s="523"/>
      <c r="E722" s="523"/>
      <c r="F722" s="523"/>
      <c r="G722" s="523"/>
      <c r="H722" s="523"/>
      <c r="I722" s="523"/>
      <c r="J722" s="523"/>
      <c r="K722" s="523"/>
      <c r="L722" s="523"/>
      <c r="M722" s="523"/>
      <c r="N722" s="523"/>
      <c r="O722" s="523"/>
      <c r="P722" s="523"/>
      <c r="Q722" s="523"/>
      <c r="R722" s="523"/>
      <c r="S722" s="523"/>
      <c r="T722" s="523"/>
      <c r="U722" s="523"/>
      <c r="V722" s="523"/>
      <c r="W722" s="523"/>
      <c r="X722" s="523"/>
      <c r="Y722" s="523"/>
      <c r="Z722" s="523"/>
      <c r="AA722" s="523"/>
      <c r="AB722" s="523"/>
      <c r="AC722" s="523"/>
      <c r="AD722" s="523"/>
      <c r="AE722" s="523"/>
      <c r="AF722" s="523"/>
    </row>
    <row r="723" spans="1:32" ht="14.25" customHeight="1">
      <c r="A723" s="523"/>
      <c r="B723" s="523"/>
      <c r="C723" s="523"/>
      <c r="D723" s="523"/>
      <c r="E723" s="523"/>
      <c r="F723" s="523"/>
      <c r="G723" s="523"/>
      <c r="H723" s="523"/>
      <c r="I723" s="523"/>
      <c r="J723" s="523"/>
      <c r="K723" s="523"/>
      <c r="L723" s="523"/>
      <c r="M723" s="523"/>
      <c r="N723" s="523"/>
      <c r="O723" s="523"/>
      <c r="P723" s="523"/>
      <c r="Q723" s="523"/>
      <c r="R723" s="523"/>
      <c r="S723" s="523"/>
      <c r="T723" s="523"/>
      <c r="U723" s="523"/>
      <c r="V723" s="523"/>
      <c r="W723" s="523"/>
      <c r="X723" s="523"/>
      <c r="Y723" s="523"/>
      <c r="Z723" s="523"/>
      <c r="AA723" s="523"/>
      <c r="AB723" s="523"/>
      <c r="AC723" s="523"/>
      <c r="AD723" s="523"/>
      <c r="AE723" s="523"/>
      <c r="AF723" s="523"/>
    </row>
    <row r="724" spans="1:32" ht="14.25" customHeight="1">
      <c r="A724" s="523"/>
      <c r="B724" s="523"/>
      <c r="C724" s="523"/>
      <c r="D724" s="523"/>
      <c r="E724" s="523"/>
      <c r="F724" s="523"/>
      <c r="G724" s="523"/>
      <c r="H724" s="523"/>
      <c r="I724" s="523"/>
      <c r="J724" s="523"/>
      <c r="K724" s="523"/>
      <c r="L724" s="523"/>
      <c r="M724" s="523"/>
      <c r="N724" s="523"/>
      <c r="O724" s="523"/>
      <c r="P724" s="523"/>
      <c r="Q724" s="523"/>
      <c r="R724" s="523"/>
      <c r="S724" s="523"/>
      <c r="T724" s="523"/>
      <c r="U724" s="523"/>
      <c r="V724" s="523"/>
      <c r="W724" s="523"/>
      <c r="X724" s="523"/>
      <c r="Y724" s="523"/>
      <c r="Z724" s="523"/>
      <c r="AA724" s="523"/>
      <c r="AB724" s="523"/>
      <c r="AC724" s="523"/>
      <c r="AD724" s="523"/>
      <c r="AE724" s="523"/>
      <c r="AF724" s="523"/>
    </row>
    <row r="725" spans="1:32" ht="14.25" customHeight="1">
      <c r="A725" s="523"/>
      <c r="B725" s="523"/>
      <c r="C725" s="523"/>
      <c r="D725" s="523"/>
      <c r="E725" s="523"/>
      <c r="F725" s="523"/>
      <c r="G725" s="523"/>
      <c r="H725" s="523"/>
      <c r="I725" s="523"/>
      <c r="J725" s="523"/>
      <c r="K725" s="523"/>
      <c r="L725" s="523"/>
      <c r="M725" s="523"/>
      <c r="N725" s="523"/>
      <c r="O725" s="523"/>
      <c r="P725" s="523"/>
      <c r="Q725" s="523"/>
      <c r="R725" s="523"/>
      <c r="S725" s="523"/>
      <c r="T725" s="523"/>
      <c r="U725" s="523"/>
      <c r="V725" s="523"/>
      <c r="W725" s="523"/>
      <c r="X725" s="523"/>
      <c r="Y725" s="523"/>
      <c r="Z725" s="523"/>
      <c r="AA725" s="523"/>
      <c r="AB725" s="523"/>
      <c r="AC725" s="523"/>
      <c r="AD725" s="523"/>
      <c r="AE725" s="523"/>
      <c r="AF725" s="523"/>
    </row>
    <row r="726" spans="1:32" ht="14.25" customHeight="1">
      <c r="A726" s="523"/>
      <c r="B726" s="523"/>
      <c r="C726" s="523"/>
      <c r="D726" s="523"/>
      <c r="E726" s="523"/>
      <c r="F726" s="523"/>
      <c r="G726" s="523"/>
      <c r="H726" s="523"/>
      <c r="I726" s="523"/>
      <c r="J726" s="523"/>
      <c r="K726" s="523"/>
      <c r="L726" s="523"/>
      <c r="M726" s="523"/>
      <c r="N726" s="523"/>
      <c r="O726" s="523"/>
      <c r="P726" s="523"/>
      <c r="Q726" s="523"/>
      <c r="R726" s="523"/>
      <c r="S726" s="523"/>
      <c r="T726" s="523"/>
      <c r="U726" s="523"/>
      <c r="V726" s="523"/>
      <c r="W726" s="523"/>
      <c r="X726" s="523"/>
      <c r="Y726" s="523"/>
      <c r="Z726" s="523"/>
      <c r="AA726" s="523"/>
      <c r="AB726" s="523"/>
      <c r="AC726" s="523"/>
      <c r="AD726" s="523"/>
      <c r="AE726" s="523"/>
      <c r="AF726" s="523"/>
    </row>
    <row r="727" spans="1:32" ht="14.25" customHeight="1">
      <c r="A727" s="523"/>
      <c r="B727" s="523"/>
      <c r="C727" s="523"/>
      <c r="D727" s="523"/>
      <c r="E727" s="523"/>
      <c r="F727" s="523"/>
      <c r="G727" s="523"/>
      <c r="H727" s="523"/>
      <c r="I727" s="523"/>
      <c r="J727" s="523"/>
      <c r="K727" s="523"/>
      <c r="L727" s="523"/>
      <c r="M727" s="523"/>
      <c r="N727" s="523"/>
      <c r="O727" s="523"/>
      <c r="P727" s="523"/>
      <c r="Q727" s="523"/>
      <c r="R727" s="523"/>
      <c r="S727" s="523"/>
      <c r="T727" s="523"/>
      <c r="U727" s="523"/>
      <c r="V727" s="523"/>
      <c r="W727" s="523"/>
      <c r="X727" s="523"/>
      <c r="Y727" s="523"/>
      <c r="Z727" s="523"/>
      <c r="AA727" s="523"/>
      <c r="AB727" s="523"/>
      <c r="AC727" s="523"/>
      <c r="AD727" s="523"/>
      <c r="AE727" s="523"/>
      <c r="AF727" s="523"/>
    </row>
    <row r="728" spans="1:32" ht="14.25" customHeight="1">
      <c r="A728" s="523"/>
      <c r="B728" s="523"/>
      <c r="C728" s="523"/>
      <c r="D728" s="523"/>
      <c r="E728" s="523"/>
      <c r="F728" s="523"/>
      <c r="G728" s="523"/>
      <c r="H728" s="523"/>
      <c r="I728" s="523"/>
      <c r="J728" s="523"/>
      <c r="K728" s="523"/>
      <c r="L728" s="523"/>
      <c r="M728" s="523"/>
      <c r="N728" s="523"/>
      <c r="O728" s="523"/>
      <c r="P728" s="523"/>
      <c r="Q728" s="523"/>
      <c r="R728" s="523"/>
      <c r="S728" s="523"/>
      <c r="T728" s="523"/>
      <c r="U728" s="523"/>
      <c r="V728" s="523"/>
      <c r="W728" s="523"/>
      <c r="X728" s="523"/>
      <c r="Y728" s="523"/>
      <c r="Z728" s="523"/>
      <c r="AA728" s="523"/>
      <c r="AB728" s="523"/>
      <c r="AC728" s="523"/>
      <c r="AD728" s="523"/>
      <c r="AE728" s="523"/>
      <c r="AF728" s="523"/>
    </row>
    <row r="729" spans="1:32" ht="14.25" customHeight="1">
      <c r="A729" s="523"/>
      <c r="B729" s="523"/>
      <c r="C729" s="523"/>
      <c r="D729" s="523"/>
      <c r="E729" s="523"/>
      <c r="F729" s="523"/>
      <c r="G729" s="523"/>
      <c r="H729" s="523"/>
      <c r="I729" s="523"/>
      <c r="J729" s="523"/>
      <c r="K729" s="523"/>
      <c r="L729" s="523"/>
      <c r="M729" s="523"/>
      <c r="N729" s="523"/>
      <c r="O729" s="523"/>
      <c r="P729" s="523"/>
      <c r="Q729" s="523"/>
      <c r="R729" s="523"/>
      <c r="S729" s="523"/>
      <c r="T729" s="523"/>
      <c r="U729" s="523"/>
      <c r="V729" s="523"/>
      <c r="W729" s="523"/>
      <c r="X729" s="523"/>
      <c r="Y729" s="523"/>
      <c r="Z729" s="523"/>
      <c r="AA729" s="523"/>
      <c r="AB729" s="523"/>
      <c r="AC729" s="523"/>
      <c r="AD729" s="523"/>
      <c r="AE729" s="523"/>
      <c r="AF729" s="523"/>
    </row>
    <row r="730" spans="1:32" ht="14.25" customHeight="1">
      <c r="A730" s="523"/>
      <c r="B730" s="523"/>
      <c r="C730" s="523"/>
      <c r="D730" s="523"/>
      <c r="E730" s="523"/>
      <c r="F730" s="523"/>
      <c r="G730" s="523"/>
      <c r="H730" s="523"/>
      <c r="I730" s="523"/>
      <c r="J730" s="523"/>
      <c r="K730" s="523"/>
      <c r="L730" s="523"/>
      <c r="M730" s="523"/>
      <c r="N730" s="523"/>
      <c r="O730" s="523"/>
      <c r="P730" s="523"/>
      <c r="Q730" s="523"/>
      <c r="R730" s="523"/>
      <c r="S730" s="523"/>
      <c r="T730" s="523"/>
      <c r="U730" s="523"/>
      <c r="V730" s="523"/>
      <c r="W730" s="523"/>
      <c r="X730" s="523"/>
      <c r="Y730" s="523"/>
      <c r="Z730" s="523"/>
      <c r="AA730" s="523"/>
      <c r="AB730" s="523"/>
      <c r="AC730" s="523"/>
      <c r="AD730" s="523"/>
      <c r="AE730" s="523"/>
      <c r="AF730" s="523"/>
    </row>
    <row r="731" spans="1:32" ht="14.25" customHeight="1">
      <c r="A731" s="523"/>
      <c r="B731" s="523"/>
      <c r="C731" s="523"/>
      <c r="D731" s="523"/>
      <c r="E731" s="523"/>
      <c r="F731" s="523"/>
      <c r="G731" s="523"/>
      <c r="H731" s="523"/>
      <c r="I731" s="523"/>
      <c r="J731" s="523"/>
      <c r="K731" s="523"/>
      <c r="L731" s="523"/>
      <c r="M731" s="523"/>
      <c r="N731" s="523"/>
      <c r="O731" s="523"/>
      <c r="P731" s="523"/>
      <c r="Q731" s="523"/>
      <c r="R731" s="523"/>
      <c r="S731" s="523"/>
      <c r="T731" s="523"/>
      <c r="U731" s="523"/>
      <c r="V731" s="523"/>
      <c r="W731" s="523"/>
      <c r="X731" s="523"/>
      <c r="Y731" s="523"/>
      <c r="Z731" s="523"/>
      <c r="AA731" s="523"/>
      <c r="AB731" s="523"/>
      <c r="AC731" s="523"/>
      <c r="AD731" s="523"/>
      <c r="AE731" s="523"/>
      <c r="AF731" s="523"/>
    </row>
    <row r="732" spans="1:32" ht="14.25" customHeight="1">
      <c r="A732" s="523"/>
      <c r="B732" s="523"/>
      <c r="C732" s="523"/>
      <c r="D732" s="523"/>
      <c r="E732" s="523"/>
      <c r="F732" s="523"/>
      <c r="G732" s="523"/>
      <c r="H732" s="523"/>
      <c r="I732" s="523"/>
      <c r="J732" s="523"/>
      <c r="K732" s="523"/>
      <c r="L732" s="523"/>
      <c r="M732" s="523"/>
      <c r="N732" s="523"/>
      <c r="O732" s="523"/>
      <c r="P732" s="523"/>
      <c r="Q732" s="523"/>
      <c r="R732" s="523"/>
      <c r="S732" s="523"/>
      <c r="T732" s="523"/>
      <c r="U732" s="523"/>
      <c r="V732" s="523"/>
      <c r="W732" s="523"/>
      <c r="X732" s="523"/>
      <c r="Y732" s="523"/>
      <c r="Z732" s="523"/>
      <c r="AA732" s="523"/>
      <c r="AB732" s="523"/>
      <c r="AC732" s="523"/>
      <c r="AD732" s="523"/>
      <c r="AE732" s="523"/>
      <c r="AF732" s="523"/>
    </row>
    <row r="733" spans="1:32" ht="14.25" customHeight="1">
      <c r="A733" s="523"/>
      <c r="B733" s="523"/>
      <c r="C733" s="523"/>
      <c r="D733" s="523"/>
      <c r="E733" s="523"/>
      <c r="F733" s="523"/>
      <c r="G733" s="523"/>
      <c r="H733" s="523"/>
      <c r="I733" s="523"/>
      <c r="J733" s="523"/>
      <c r="K733" s="523"/>
      <c r="L733" s="523"/>
      <c r="M733" s="523"/>
      <c r="N733" s="523"/>
      <c r="O733" s="523"/>
      <c r="P733" s="523"/>
      <c r="Q733" s="523"/>
      <c r="R733" s="523"/>
      <c r="S733" s="523"/>
      <c r="T733" s="523"/>
      <c r="U733" s="523"/>
      <c r="V733" s="523"/>
      <c r="W733" s="523"/>
      <c r="X733" s="523"/>
      <c r="Y733" s="523"/>
      <c r="Z733" s="523"/>
      <c r="AA733" s="523"/>
      <c r="AB733" s="523"/>
      <c r="AC733" s="523"/>
      <c r="AD733" s="523"/>
      <c r="AE733" s="523"/>
      <c r="AF733" s="523"/>
    </row>
    <row r="734" spans="1:32" ht="14.25" customHeight="1">
      <c r="A734" s="523"/>
      <c r="B734" s="523"/>
      <c r="C734" s="523"/>
      <c r="D734" s="523"/>
      <c r="E734" s="523"/>
      <c r="F734" s="523"/>
      <c r="G734" s="523"/>
      <c r="H734" s="523"/>
      <c r="I734" s="523"/>
      <c r="J734" s="523"/>
      <c r="K734" s="523"/>
      <c r="L734" s="523"/>
      <c r="M734" s="523"/>
      <c r="N734" s="523"/>
      <c r="O734" s="523"/>
      <c r="P734" s="523"/>
      <c r="Q734" s="523"/>
      <c r="R734" s="523"/>
      <c r="S734" s="523"/>
      <c r="T734" s="523"/>
      <c r="U734" s="523"/>
      <c r="V734" s="523"/>
      <c r="W734" s="523"/>
      <c r="X734" s="523"/>
      <c r="Y734" s="523"/>
      <c r="Z734" s="523"/>
      <c r="AA734" s="523"/>
      <c r="AB734" s="523"/>
      <c r="AC734" s="523"/>
      <c r="AD734" s="523"/>
      <c r="AE734" s="523"/>
      <c r="AF734" s="523"/>
    </row>
    <row r="735" spans="1:32" ht="14.25" customHeight="1">
      <c r="A735" s="523"/>
      <c r="B735" s="523"/>
      <c r="C735" s="523"/>
      <c r="D735" s="523"/>
      <c r="E735" s="523"/>
      <c r="F735" s="523"/>
      <c r="G735" s="523"/>
      <c r="H735" s="523"/>
      <c r="I735" s="523"/>
      <c r="J735" s="523"/>
      <c r="K735" s="523"/>
      <c r="L735" s="523"/>
      <c r="M735" s="523"/>
      <c r="N735" s="523"/>
      <c r="O735" s="523"/>
      <c r="P735" s="523"/>
      <c r="Q735" s="523"/>
      <c r="R735" s="523"/>
      <c r="S735" s="523"/>
      <c r="T735" s="523"/>
      <c r="U735" s="523"/>
      <c r="V735" s="523"/>
      <c r="W735" s="523"/>
      <c r="X735" s="523"/>
      <c r="Y735" s="523"/>
      <c r="Z735" s="523"/>
      <c r="AA735" s="523"/>
      <c r="AB735" s="523"/>
      <c r="AC735" s="523"/>
      <c r="AD735" s="523"/>
      <c r="AE735" s="523"/>
      <c r="AF735" s="523"/>
    </row>
    <row r="736" spans="1:32" ht="14.25" customHeight="1">
      <c r="A736" s="523"/>
      <c r="B736" s="523"/>
      <c r="C736" s="523"/>
      <c r="D736" s="523"/>
      <c r="E736" s="523"/>
      <c r="F736" s="523"/>
      <c r="G736" s="523"/>
      <c r="H736" s="523"/>
      <c r="I736" s="523"/>
      <c r="J736" s="523"/>
      <c r="K736" s="523"/>
      <c r="L736" s="523"/>
      <c r="M736" s="523"/>
      <c r="N736" s="523"/>
      <c r="O736" s="523"/>
      <c r="P736" s="523"/>
      <c r="Q736" s="523"/>
      <c r="R736" s="523"/>
      <c r="S736" s="523"/>
      <c r="T736" s="523"/>
      <c r="U736" s="523"/>
      <c r="V736" s="523"/>
      <c r="W736" s="523"/>
      <c r="X736" s="523"/>
      <c r="Y736" s="523"/>
      <c r="Z736" s="523"/>
      <c r="AA736" s="523"/>
      <c r="AB736" s="523"/>
      <c r="AC736" s="523"/>
      <c r="AD736" s="523"/>
      <c r="AE736" s="523"/>
      <c r="AF736" s="523"/>
    </row>
    <row r="737" spans="1:32" ht="14.25" customHeight="1">
      <c r="A737" s="523"/>
      <c r="B737" s="523"/>
      <c r="C737" s="523"/>
      <c r="D737" s="523"/>
      <c r="E737" s="523"/>
      <c r="F737" s="523"/>
      <c r="G737" s="523"/>
      <c r="H737" s="523"/>
      <c r="I737" s="523"/>
      <c r="J737" s="523"/>
      <c r="K737" s="523"/>
      <c r="L737" s="523"/>
      <c r="M737" s="523"/>
      <c r="N737" s="523"/>
      <c r="O737" s="523"/>
      <c r="P737" s="523"/>
      <c r="Q737" s="523"/>
      <c r="R737" s="523"/>
      <c r="S737" s="523"/>
      <c r="T737" s="523"/>
      <c r="U737" s="523"/>
      <c r="V737" s="523"/>
      <c r="W737" s="523"/>
      <c r="X737" s="523"/>
      <c r="Y737" s="523"/>
      <c r="Z737" s="523"/>
      <c r="AA737" s="523"/>
      <c r="AB737" s="523"/>
      <c r="AC737" s="523"/>
      <c r="AD737" s="523"/>
      <c r="AE737" s="523"/>
      <c r="AF737" s="523"/>
    </row>
    <row r="738" spans="1:32" ht="14.25" customHeight="1">
      <c r="A738" s="523"/>
      <c r="B738" s="523"/>
      <c r="C738" s="523"/>
      <c r="D738" s="523"/>
      <c r="E738" s="523"/>
      <c r="F738" s="523"/>
      <c r="G738" s="523"/>
      <c r="H738" s="523"/>
      <c r="I738" s="523"/>
      <c r="J738" s="523"/>
      <c r="K738" s="523"/>
      <c r="L738" s="523"/>
      <c r="M738" s="523"/>
      <c r="N738" s="523"/>
      <c r="O738" s="523"/>
      <c r="P738" s="523"/>
      <c r="Q738" s="523"/>
      <c r="R738" s="523"/>
      <c r="S738" s="523"/>
      <c r="T738" s="523"/>
      <c r="U738" s="523"/>
      <c r="V738" s="523"/>
      <c r="W738" s="523"/>
      <c r="X738" s="523"/>
      <c r="Y738" s="523"/>
      <c r="Z738" s="523"/>
      <c r="AA738" s="523"/>
      <c r="AB738" s="523"/>
      <c r="AC738" s="523"/>
      <c r="AD738" s="523"/>
      <c r="AE738" s="523"/>
      <c r="AF738" s="523"/>
    </row>
    <row r="739" spans="1:32" ht="14.25" customHeight="1">
      <c r="A739" s="523"/>
      <c r="B739" s="523"/>
      <c r="C739" s="523"/>
      <c r="D739" s="523"/>
      <c r="E739" s="523"/>
      <c r="F739" s="523"/>
      <c r="G739" s="523"/>
      <c r="H739" s="523"/>
      <c r="I739" s="523"/>
      <c r="J739" s="523"/>
      <c r="K739" s="523"/>
      <c r="L739" s="523"/>
      <c r="M739" s="523"/>
      <c r="N739" s="523"/>
      <c r="O739" s="523"/>
      <c r="P739" s="523"/>
      <c r="Q739" s="523"/>
      <c r="R739" s="523"/>
      <c r="S739" s="523"/>
      <c r="T739" s="523"/>
      <c r="U739" s="523"/>
      <c r="V739" s="523"/>
      <c r="W739" s="523"/>
      <c r="X739" s="523"/>
      <c r="Y739" s="523"/>
      <c r="Z739" s="523"/>
      <c r="AA739" s="523"/>
      <c r="AB739" s="523"/>
      <c r="AC739" s="523"/>
      <c r="AD739" s="523"/>
      <c r="AE739" s="523"/>
      <c r="AF739" s="523"/>
    </row>
    <row r="740" spans="1:32" ht="14.25" customHeight="1">
      <c r="A740" s="523"/>
      <c r="B740" s="523"/>
      <c r="C740" s="523"/>
      <c r="D740" s="523"/>
      <c r="E740" s="523"/>
      <c r="F740" s="523"/>
      <c r="G740" s="523"/>
      <c r="H740" s="523"/>
      <c r="I740" s="523"/>
      <c r="J740" s="523"/>
      <c r="K740" s="523"/>
      <c r="L740" s="523"/>
      <c r="M740" s="523"/>
      <c r="N740" s="523"/>
      <c r="O740" s="523"/>
      <c r="P740" s="523"/>
      <c r="Q740" s="523"/>
      <c r="R740" s="523"/>
      <c r="S740" s="523"/>
      <c r="T740" s="523"/>
      <c r="U740" s="523"/>
      <c r="V740" s="523"/>
      <c r="W740" s="523"/>
      <c r="X740" s="523"/>
      <c r="Y740" s="523"/>
      <c r="Z740" s="523"/>
      <c r="AA740" s="523"/>
      <c r="AB740" s="523"/>
      <c r="AC740" s="523"/>
      <c r="AD740" s="523"/>
      <c r="AE740" s="523"/>
      <c r="AF740" s="523"/>
    </row>
    <row r="741" spans="1:32" ht="14.25" customHeight="1">
      <c r="A741" s="523"/>
      <c r="B741" s="523"/>
      <c r="C741" s="523"/>
      <c r="D741" s="523"/>
      <c r="E741" s="523"/>
      <c r="F741" s="523"/>
      <c r="G741" s="523"/>
      <c r="H741" s="523"/>
      <c r="I741" s="523"/>
      <c r="J741" s="523"/>
      <c r="K741" s="523"/>
      <c r="L741" s="523"/>
      <c r="M741" s="523"/>
      <c r="N741" s="523"/>
      <c r="O741" s="523"/>
      <c r="P741" s="523"/>
      <c r="Q741" s="523"/>
      <c r="R741" s="523"/>
      <c r="S741" s="523"/>
      <c r="T741" s="523"/>
      <c r="U741" s="523"/>
      <c r="V741" s="523"/>
      <c r="W741" s="523"/>
      <c r="X741" s="523"/>
      <c r="Y741" s="523"/>
      <c r="Z741" s="523"/>
      <c r="AA741" s="523"/>
      <c r="AB741" s="523"/>
      <c r="AC741" s="523"/>
      <c r="AD741" s="523"/>
      <c r="AE741" s="523"/>
      <c r="AF741" s="523"/>
    </row>
    <row r="742" spans="1:32" ht="14.25" customHeight="1">
      <c r="A742" s="523"/>
      <c r="B742" s="523"/>
      <c r="C742" s="523"/>
      <c r="D742" s="523"/>
      <c r="E742" s="523"/>
      <c r="F742" s="523"/>
      <c r="G742" s="523"/>
      <c r="H742" s="523"/>
      <c r="I742" s="523"/>
      <c r="J742" s="523"/>
      <c r="K742" s="523"/>
      <c r="L742" s="523"/>
      <c r="M742" s="523"/>
      <c r="N742" s="523"/>
      <c r="O742" s="523"/>
      <c r="P742" s="523"/>
      <c r="Q742" s="523"/>
      <c r="R742" s="523"/>
      <c r="S742" s="523"/>
      <c r="T742" s="523"/>
      <c r="U742" s="523"/>
      <c r="V742" s="523"/>
      <c r="W742" s="523"/>
      <c r="X742" s="523"/>
      <c r="Y742" s="523"/>
      <c r="Z742" s="523"/>
      <c r="AA742" s="523"/>
      <c r="AB742" s="523"/>
      <c r="AC742" s="523"/>
      <c r="AD742" s="523"/>
      <c r="AE742" s="523"/>
      <c r="AF742" s="523"/>
    </row>
    <row r="743" spans="1:32" ht="14.25" customHeight="1">
      <c r="A743" s="523"/>
      <c r="B743" s="523"/>
      <c r="C743" s="523"/>
      <c r="D743" s="523"/>
      <c r="E743" s="523"/>
      <c r="F743" s="523"/>
      <c r="G743" s="523"/>
      <c r="H743" s="523"/>
      <c r="I743" s="523"/>
      <c r="J743" s="523"/>
      <c r="K743" s="523"/>
      <c r="L743" s="523"/>
      <c r="M743" s="523"/>
      <c r="N743" s="523"/>
      <c r="O743" s="523"/>
      <c r="P743" s="523"/>
      <c r="Q743" s="523"/>
      <c r="R743" s="523"/>
      <c r="S743" s="523"/>
      <c r="T743" s="523"/>
      <c r="U743" s="523"/>
      <c r="V743" s="523"/>
      <c r="W743" s="523"/>
      <c r="X743" s="523"/>
      <c r="Y743" s="523"/>
      <c r="Z743" s="523"/>
      <c r="AA743" s="523"/>
      <c r="AB743" s="523"/>
      <c r="AC743" s="523"/>
      <c r="AD743" s="523"/>
      <c r="AE743" s="523"/>
      <c r="AF743" s="523"/>
    </row>
    <row r="744" spans="1:32" ht="14.25" customHeight="1">
      <c r="A744" s="523"/>
      <c r="B744" s="523"/>
      <c r="C744" s="523"/>
      <c r="D744" s="523"/>
      <c r="E744" s="523"/>
      <c r="F744" s="523"/>
      <c r="G744" s="523"/>
      <c r="H744" s="523"/>
      <c r="I744" s="523"/>
      <c r="J744" s="523"/>
      <c r="K744" s="523"/>
      <c r="L744" s="523"/>
      <c r="M744" s="523"/>
      <c r="N744" s="523"/>
      <c r="O744" s="523"/>
      <c r="P744" s="523"/>
      <c r="Q744" s="523"/>
      <c r="R744" s="523"/>
      <c r="S744" s="523"/>
      <c r="T744" s="523"/>
      <c r="U744" s="523"/>
      <c r="V744" s="523"/>
      <c r="W744" s="523"/>
      <c r="X744" s="523"/>
      <c r="Y744" s="523"/>
      <c r="Z744" s="523"/>
      <c r="AA744" s="523"/>
      <c r="AB744" s="523"/>
      <c r="AC744" s="523"/>
      <c r="AD744" s="523"/>
      <c r="AE744" s="523"/>
      <c r="AF744" s="523"/>
    </row>
    <row r="745" spans="1:32" ht="14.25" customHeight="1">
      <c r="A745" s="523"/>
      <c r="B745" s="523"/>
      <c r="C745" s="523"/>
      <c r="D745" s="523"/>
      <c r="E745" s="523"/>
      <c r="F745" s="523"/>
      <c r="G745" s="523"/>
      <c r="H745" s="523"/>
      <c r="I745" s="523"/>
      <c r="J745" s="523"/>
      <c r="K745" s="523"/>
      <c r="L745" s="523"/>
      <c r="M745" s="523"/>
      <c r="N745" s="523"/>
      <c r="O745" s="523"/>
      <c r="P745" s="523"/>
      <c r="Q745" s="523"/>
      <c r="R745" s="523"/>
      <c r="S745" s="523"/>
      <c r="T745" s="523"/>
      <c r="U745" s="523"/>
      <c r="V745" s="523"/>
      <c r="W745" s="523"/>
      <c r="X745" s="523"/>
      <c r="Y745" s="523"/>
      <c r="Z745" s="523"/>
      <c r="AA745" s="523"/>
      <c r="AB745" s="523"/>
      <c r="AC745" s="523"/>
      <c r="AD745" s="523"/>
      <c r="AE745" s="523"/>
      <c r="AF745" s="523"/>
    </row>
    <row r="746" spans="1:32" ht="14.25" customHeight="1">
      <c r="A746" s="523"/>
      <c r="B746" s="523"/>
      <c r="C746" s="523"/>
      <c r="D746" s="523"/>
      <c r="E746" s="523"/>
      <c r="F746" s="523"/>
      <c r="G746" s="523"/>
      <c r="H746" s="523"/>
      <c r="I746" s="523"/>
      <c r="J746" s="523"/>
      <c r="K746" s="523"/>
      <c r="L746" s="523"/>
      <c r="M746" s="523"/>
      <c r="N746" s="523"/>
      <c r="O746" s="523"/>
      <c r="P746" s="523"/>
      <c r="Q746" s="523"/>
      <c r="R746" s="523"/>
      <c r="S746" s="523"/>
      <c r="T746" s="523"/>
      <c r="U746" s="523"/>
      <c r="V746" s="523"/>
      <c r="W746" s="523"/>
      <c r="X746" s="523"/>
      <c r="Y746" s="523"/>
      <c r="Z746" s="523"/>
      <c r="AA746" s="523"/>
      <c r="AB746" s="523"/>
      <c r="AC746" s="523"/>
      <c r="AD746" s="523"/>
      <c r="AE746" s="523"/>
      <c r="AF746" s="523"/>
    </row>
    <row r="747" spans="1:32" ht="14.25" customHeight="1">
      <c r="A747" s="523"/>
      <c r="B747" s="523"/>
      <c r="C747" s="523"/>
      <c r="D747" s="523"/>
      <c r="E747" s="523"/>
      <c r="F747" s="523"/>
      <c r="G747" s="523"/>
      <c r="H747" s="523"/>
      <c r="I747" s="523"/>
      <c r="J747" s="523"/>
      <c r="K747" s="523"/>
      <c r="L747" s="523"/>
      <c r="M747" s="523"/>
      <c r="N747" s="523"/>
      <c r="O747" s="523"/>
      <c r="P747" s="523"/>
      <c r="Q747" s="523"/>
      <c r="R747" s="523"/>
      <c r="S747" s="523"/>
      <c r="T747" s="523"/>
      <c r="U747" s="523"/>
      <c r="V747" s="523"/>
      <c r="W747" s="523"/>
      <c r="X747" s="523"/>
      <c r="Y747" s="523"/>
      <c r="Z747" s="523"/>
      <c r="AA747" s="523"/>
      <c r="AB747" s="523"/>
      <c r="AC747" s="523"/>
      <c r="AD747" s="523"/>
      <c r="AE747" s="523"/>
      <c r="AF747" s="523"/>
    </row>
    <row r="748" spans="1:32" ht="14.25" customHeight="1">
      <c r="A748" s="523"/>
      <c r="B748" s="523"/>
      <c r="C748" s="523"/>
      <c r="D748" s="523"/>
      <c r="E748" s="523"/>
      <c r="F748" s="523"/>
      <c r="G748" s="523"/>
      <c r="H748" s="523"/>
      <c r="I748" s="523"/>
      <c r="J748" s="523"/>
      <c r="K748" s="523"/>
      <c r="L748" s="523"/>
      <c r="M748" s="523"/>
      <c r="N748" s="523"/>
      <c r="O748" s="523"/>
      <c r="P748" s="523"/>
      <c r="Q748" s="523"/>
      <c r="R748" s="523"/>
      <c r="S748" s="523"/>
      <c r="T748" s="523"/>
      <c r="U748" s="523"/>
      <c r="V748" s="523"/>
      <c r="W748" s="523"/>
      <c r="X748" s="523"/>
      <c r="Y748" s="523"/>
      <c r="Z748" s="523"/>
      <c r="AA748" s="523"/>
      <c r="AB748" s="523"/>
      <c r="AC748" s="523"/>
      <c r="AD748" s="523"/>
      <c r="AE748" s="523"/>
      <c r="AF748" s="523"/>
    </row>
    <row r="749" spans="1:32" ht="14.25" customHeight="1">
      <c r="A749" s="523"/>
      <c r="B749" s="523"/>
      <c r="C749" s="523"/>
      <c r="D749" s="523"/>
      <c r="E749" s="523"/>
      <c r="F749" s="523"/>
      <c r="G749" s="523"/>
      <c r="H749" s="523"/>
      <c r="I749" s="523"/>
      <c r="J749" s="523"/>
      <c r="K749" s="523"/>
      <c r="L749" s="523"/>
      <c r="M749" s="523"/>
      <c r="N749" s="523"/>
      <c r="O749" s="523"/>
      <c r="P749" s="523"/>
      <c r="Q749" s="523"/>
      <c r="R749" s="523"/>
      <c r="S749" s="523"/>
      <c r="T749" s="523"/>
      <c r="U749" s="523"/>
      <c r="V749" s="523"/>
      <c r="W749" s="523"/>
      <c r="X749" s="523"/>
      <c r="Y749" s="523"/>
      <c r="Z749" s="523"/>
      <c r="AA749" s="523"/>
      <c r="AB749" s="523"/>
      <c r="AC749" s="523"/>
      <c r="AD749" s="523"/>
      <c r="AE749" s="523"/>
      <c r="AF749" s="523"/>
    </row>
    <row r="750" spans="1:32" ht="14.25" customHeight="1">
      <c r="A750" s="523"/>
      <c r="B750" s="523"/>
      <c r="C750" s="523"/>
      <c r="D750" s="523"/>
      <c r="E750" s="523"/>
      <c r="F750" s="523"/>
      <c r="G750" s="523"/>
      <c r="H750" s="523"/>
      <c r="I750" s="523"/>
      <c r="J750" s="523"/>
      <c r="K750" s="523"/>
      <c r="L750" s="523"/>
      <c r="M750" s="523"/>
      <c r="N750" s="523"/>
      <c r="O750" s="523"/>
      <c r="P750" s="523"/>
      <c r="Q750" s="523"/>
      <c r="R750" s="523"/>
      <c r="S750" s="523"/>
      <c r="T750" s="523"/>
      <c r="U750" s="523"/>
      <c r="V750" s="523"/>
      <c r="W750" s="523"/>
      <c r="X750" s="523"/>
      <c r="Y750" s="523"/>
      <c r="Z750" s="523"/>
      <c r="AA750" s="523"/>
      <c r="AB750" s="523"/>
      <c r="AC750" s="523"/>
      <c r="AD750" s="523"/>
      <c r="AE750" s="523"/>
      <c r="AF750" s="523"/>
    </row>
    <row r="751" spans="1:32" ht="14.25" customHeight="1">
      <c r="A751" s="523"/>
      <c r="B751" s="523"/>
      <c r="C751" s="523"/>
      <c r="D751" s="523"/>
      <c r="E751" s="523"/>
      <c r="F751" s="523"/>
      <c r="G751" s="523"/>
      <c r="H751" s="523"/>
      <c r="I751" s="523"/>
      <c r="J751" s="523"/>
      <c r="K751" s="523"/>
      <c r="L751" s="523"/>
      <c r="M751" s="523"/>
      <c r="N751" s="523"/>
      <c r="O751" s="523"/>
      <c r="P751" s="523"/>
      <c r="Q751" s="523"/>
      <c r="R751" s="523"/>
      <c r="S751" s="523"/>
      <c r="T751" s="523"/>
      <c r="U751" s="523"/>
      <c r="V751" s="523"/>
      <c r="W751" s="523"/>
      <c r="X751" s="523"/>
      <c r="Y751" s="523"/>
      <c r="Z751" s="523"/>
      <c r="AA751" s="523"/>
      <c r="AB751" s="523"/>
      <c r="AC751" s="523"/>
      <c r="AD751" s="523"/>
      <c r="AE751" s="523"/>
      <c r="AF751" s="523"/>
    </row>
    <row r="752" spans="1:32" ht="14.25" customHeight="1">
      <c r="A752" s="523"/>
      <c r="B752" s="523"/>
      <c r="C752" s="523"/>
      <c r="D752" s="523"/>
      <c r="E752" s="523"/>
      <c r="F752" s="523"/>
      <c r="G752" s="523"/>
      <c r="H752" s="523"/>
      <c r="I752" s="523"/>
      <c r="J752" s="523"/>
      <c r="K752" s="523"/>
      <c r="L752" s="523"/>
      <c r="M752" s="523"/>
      <c r="N752" s="523"/>
      <c r="O752" s="523"/>
      <c r="P752" s="523"/>
      <c r="Q752" s="523"/>
      <c r="R752" s="523"/>
      <c r="S752" s="523"/>
      <c r="T752" s="523"/>
      <c r="U752" s="523"/>
      <c r="V752" s="523"/>
      <c r="W752" s="523"/>
      <c r="X752" s="523"/>
      <c r="Y752" s="523"/>
      <c r="Z752" s="523"/>
      <c r="AA752" s="523"/>
      <c r="AB752" s="523"/>
      <c r="AC752" s="523"/>
      <c r="AD752" s="523"/>
      <c r="AE752" s="523"/>
      <c r="AF752" s="523"/>
    </row>
    <row r="753" spans="1:32" ht="14.25" customHeight="1">
      <c r="A753" s="523"/>
      <c r="B753" s="523"/>
      <c r="C753" s="523"/>
      <c r="D753" s="523"/>
      <c r="E753" s="523"/>
      <c r="F753" s="523"/>
      <c r="G753" s="523"/>
      <c r="H753" s="523"/>
      <c r="I753" s="523"/>
      <c r="J753" s="523"/>
      <c r="K753" s="523"/>
      <c r="L753" s="523"/>
      <c r="M753" s="523"/>
      <c r="N753" s="523"/>
      <c r="O753" s="523"/>
      <c r="P753" s="523"/>
      <c r="Q753" s="523"/>
      <c r="R753" s="523"/>
      <c r="S753" s="523"/>
      <c r="T753" s="523"/>
      <c r="U753" s="523"/>
      <c r="V753" s="523"/>
      <c r="W753" s="523"/>
      <c r="X753" s="523"/>
      <c r="Y753" s="523"/>
      <c r="Z753" s="523"/>
      <c r="AA753" s="523"/>
      <c r="AB753" s="523"/>
      <c r="AC753" s="523"/>
      <c r="AD753" s="523"/>
      <c r="AE753" s="523"/>
      <c r="AF753" s="523"/>
    </row>
    <row r="754" spans="1:32" ht="14.25" customHeight="1">
      <c r="A754" s="523"/>
      <c r="B754" s="523"/>
      <c r="C754" s="523"/>
      <c r="D754" s="523"/>
      <c r="E754" s="523"/>
      <c r="F754" s="523"/>
      <c r="G754" s="523"/>
      <c r="H754" s="523"/>
      <c r="I754" s="523"/>
      <c r="J754" s="523"/>
      <c r="K754" s="523"/>
      <c r="L754" s="523"/>
      <c r="M754" s="523"/>
      <c r="N754" s="523"/>
      <c r="O754" s="523"/>
      <c r="P754" s="523"/>
      <c r="Q754" s="523"/>
      <c r="R754" s="523"/>
      <c r="S754" s="523"/>
      <c r="T754" s="523"/>
      <c r="U754" s="523"/>
      <c r="V754" s="523"/>
      <c r="W754" s="523"/>
      <c r="X754" s="523"/>
      <c r="Y754" s="523"/>
      <c r="Z754" s="523"/>
      <c r="AA754" s="523"/>
      <c r="AB754" s="523"/>
      <c r="AC754" s="523"/>
      <c r="AD754" s="523"/>
      <c r="AE754" s="523"/>
      <c r="AF754" s="523"/>
    </row>
    <row r="755" spans="1:32" ht="14.25" customHeight="1">
      <c r="A755" s="523"/>
      <c r="B755" s="523"/>
      <c r="C755" s="523"/>
      <c r="D755" s="523"/>
      <c r="E755" s="523"/>
      <c r="F755" s="523"/>
      <c r="G755" s="523"/>
      <c r="H755" s="523"/>
      <c r="I755" s="523"/>
      <c r="J755" s="523"/>
      <c r="K755" s="523"/>
      <c r="L755" s="523"/>
      <c r="M755" s="523"/>
      <c r="N755" s="523"/>
      <c r="O755" s="523"/>
      <c r="P755" s="523"/>
      <c r="Q755" s="523"/>
      <c r="R755" s="523"/>
      <c r="S755" s="523"/>
      <c r="T755" s="523"/>
      <c r="U755" s="523"/>
      <c r="V755" s="523"/>
      <c r="W755" s="523"/>
      <c r="X755" s="523"/>
      <c r="Y755" s="523"/>
      <c r="Z755" s="523"/>
      <c r="AA755" s="523"/>
      <c r="AB755" s="523"/>
      <c r="AC755" s="523"/>
      <c r="AD755" s="523"/>
      <c r="AE755" s="523"/>
      <c r="AF755" s="523"/>
    </row>
    <row r="756" spans="1:32" ht="14.25" customHeight="1">
      <c r="A756" s="523"/>
      <c r="B756" s="523"/>
      <c r="C756" s="523"/>
      <c r="D756" s="523"/>
      <c r="E756" s="523"/>
      <c r="F756" s="523"/>
      <c r="G756" s="523"/>
      <c r="H756" s="523"/>
      <c r="I756" s="523"/>
      <c r="J756" s="523"/>
      <c r="K756" s="523"/>
      <c r="L756" s="523"/>
      <c r="M756" s="523"/>
      <c r="N756" s="523"/>
      <c r="O756" s="523"/>
      <c r="P756" s="523"/>
      <c r="Q756" s="523"/>
      <c r="R756" s="523"/>
      <c r="S756" s="523"/>
      <c r="T756" s="523"/>
      <c r="U756" s="523"/>
      <c r="V756" s="523"/>
      <c r="W756" s="523"/>
      <c r="X756" s="523"/>
      <c r="Y756" s="523"/>
      <c r="Z756" s="523"/>
      <c r="AA756" s="523"/>
      <c r="AB756" s="523"/>
      <c r="AC756" s="523"/>
      <c r="AD756" s="523"/>
      <c r="AE756" s="523"/>
      <c r="AF756" s="523"/>
    </row>
    <row r="757" spans="1:32" ht="14.25" customHeight="1">
      <c r="A757" s="523"/>
      <c r="B757" s="523"/>
      <c r="C757" s="523"/>
      <c r="D757" s="523"/>
      <c r="E757" s="523"/>
      <c r="F757" s="523"/>
      <c r="G757" s="523"/>
      <c r="H757" s="523"/>
      <c r="I757" s="523"/>
      <c r="J757" s="523"/>
      <c r="K757" s="523"/>
      <c r="L757" s="523"/>
      <c r="M757" s="523"/>
      <c r="N757" s="523"/>
      <c r="O757" s="523"/>
      <c r="P757" s="523"/>
      <c r="Q757" s="523"/>
      <c r="R757" s="523"/>
      <c r="S757" s="523"/>
      <c r="T757" s="523"/>
      <c r="U757" s="523"/>
      <c r="V757" s="523"/>
      <c r="W757" s="523"/>
      <c r="X757" s="523"/>
      <c r="Y757" s="523"/>
      <c r="Z757" s="523"/>
      <c r="AA757" s="523"/>
      <c r="AB757" s="523"/>
      <c r="AC757" s="523"/>
      <c r="AD757" s="523"/>
      <c r="AE757" s="523"/>
      <c r="AF757" s="523"/>
    </row>
    <row r="758" spans="1:32" ht="14.25" customHeight="1">
      <c r="A758" s="523"/>
      <c r="B758" s="523"/>
      <c r="C758" s="523"/>
      <c r="D758" s="523"/>
      <c r="E758" s="523"/>
      <c r="F758" s="523"/>
      <c r="G758" s="523"/>
      <c r="H758" s="523"/>
      <c r="I758" s="523"/>
      <c r="J758" s="523"/>
      <c r="K758" s="523"/>
      <c r="L758" s="523"/>
      <c r="M758" s="523"/>
      <c r="N758" s="523"/>
      <c r="O758" s="523"/>
      <c r="P758" s="523"/>
      <c r="Q758" s="523"/>
      <c r="R758" s="523"/>
      <c r="S758" s="523"/>
      <c r="T758" s="523"/>
      <c r="U758" s="523"/>
      <c r="V758" s="523"/>
      <c r="W758" s="523"/>
      <c r="X758" s="523"/>
      <c r="Y758" s="523"/>
      <c r="Z758" s="523"/>
      <c r="AA758" s="523"/>
      <c r="AB758" s="523"/>
      <c r="AC758" s="523"/>
      <c r="AD758" s="523"/>
      <c r="AE758" s="523"/>
      <c r="AF758" s="523"/>
    </row>
    <row r="759" spans="1:32" ht="14.25" customHeight="1">
      <c r="A759" s="523"/>
      <c r="B759" s="523"/>
      <c r="C759" s="523"/>
      <c r="D759" s="523"/>
      <c r="E759" s="523"/>
      <c r="F759" s="523"/>
      <c r="G759" s="523"/>
      <c r="H759" s="523"/>
      <c r="I759" s="523"/>
      <c r="J759" s="523"/>
      <c r="K759" s="523"/>
      <c r="L759" s="523"/>
      <c r="M759" s="523"/>
      <c r="N759" s="523"/>
      <c r="O759" s="523"/>
      <c r="P759" s="523"/>
      <c r="Q759" s="523"/>
      <c r="R759" s="523"/>
      <c r="S759" s="523"/>
      <c r="T759" s="523"/>
      <c r="U759" s="523"/>
      <c r="V759" s="523"/>
      <c r="W759" s="523"/>
      <c r="X759" s="523"/>
      <c r="Y759" s="523"/>
      <c r="Z759" s="523"/>
      <c r="AA759" s="523"/>
      <c r="AB759" s="523"/>
      <c r="AC759" s="523"/>
      <c r="AD759" s="523"/>
      <c r="AE759" s="523"/>
      <c r="AF759" s="523"/>
    </row>
    <row r="760" spans="1:32" ht="14.25" customHeight="1">
      <c r="A760" s="523"/>
      <c r="B760" s="523"/>
      <c r="C760" s="523"/>
      <c r="D760" s="523"/>
      <c r="E760" s="523"/>
      <c r="F760" s="523"/>
      <c r="G760" s="523"/>
      <c r="H760" s="523"/>
      <c r="I760" s="523"/>
      <c r="J760" s="523"/>
      <c r="K760" s="523"/>
      <c r="L760" s="523"/>
      <c r="M760" s="523"/>
      <c r="N760" s="523"/>
      <c r="O760" s="523"/>
      <c r="P760" s="523"/>
      <c r="Q760" s="523"/>
      <c r="R760" s="523"/>
      <c r="S760" s="523"/>
      <c r="T760" s="523"/>
      <c r="U760" s="523"/>
      <c r="V760" s="523"/>
      <c r="W760" s="523"/>
      <c r="X760" s="523"/>
      <c r="Y760" s="523"/>
      <c r="Z760" s="523"/>
      <c r="AA760" s="523"/>
      <c r="AB760" s="523"/>
      <c r="AC760" s="523"/>
      <c r="AD760" s="523"/>
      <c r="AE760" s="523"/>
      <c r="AF760" s="523"/>
    </row>
    <row r="761" spans="1:32" ht="14.25" customHeight="1">
      <c r="A761" s="523"/>
      <c r="B761" s="523"/>
      <c r="C761" s="523"/>
      <c r="D761" s="523"/>
      <c r="E761" s="523"/>
      <c r="F761" s="523"/>
      <c r="G761" s="523"/>
      <c r="H761" s="523"/>
      <c r="I761" s="523"/>
      <c r="J761" s="523"/>
      <c r="K761" s="523"/>
      <c r="L761" s="523"/>
      <c r="M761" s="523"/>
      <c r="N761" s="523"/>
      <c r="O761" s="523"/>
      <c r="P761" s="523"/>
      <c r="Q761" s="523"/>
      <c r="R761" s="523"/>
      <c r="S761" s="523"/>
      <c r="T761" s="523"/>
      <c r="U761" s="523"/>
      <c r="V761" s="523"/>
      <c r="W761" s="523"/>
      <c r="X761" s="523"/>
      <c r="Y761" s="523"/>
      <c r="Z761" s="523"/>
      <c r="AA761" s="523"/>
      <c r="AB761" s="523"/>
      <c r="AC761" s="523"/>
      <c r="AD761" s="523"/>
      <c r="AE761" s="523"/>
      <c r="AF761" s="523"/>
    </row>
    <row r="762" spans="1:32" ht="14.25" customHeight="1">
      <c r="A762" s="523"/>
      <c r="B762" s="523"/>
      <c r="C762" s="523"/>
      <c r="D762" s="523"/>
      <c r="E762" s="523"/>
      <c r="F762" s="523"/>
      <c r="G762" s="523"/>
      <c r="H762" s="523"/>
      <c r="I762" s="523"/>
      <c r="J762" s="523"/>
      <c r="K762" s="523"/>
      <c r="L762" s="523"/>
      <c r="M762" s="523"/>
      <c r="N762" s="523"/>
      <c r="O762" s="523"/>
      <c r="P762" s="523"/>
      <c r="Q762" s="523"/>
      <c r="R762" s="523"/>
      <c r="S762" s="523"/>
      <c r="T762" s="523"/>
      <c r="U762" s="523"/>
      <c r="V762" s="523"/>
      <c r="W762" s="523"/>
      <c r="X762" s="523"/>
      <c r="Y762" s="523"/>
      <c r="Z762" s="523"/>
      <c r="AA762" s="523"/>
      <c r="AB762" s="523"/>
      <c r="AC762" s="523"/>
      <c r="AD762" s="523"/>
      <c r="AE762" s="523"/>
      <c r="AF762" s="523"/>
    </row>
    <row r="763" spans="1:32" ht="14.25" customHeight="1">
      <c r="A763" s="523"/>
      <c r="B763" s="523"/>
      <c r="C763" s="523"/>
      <c r="D763" s="523"/>
      <c r="E763" s="523"/>
      <c r="F763" s="523"/>
      <c r="G763" s="523"/>
      <c r="H763" s="523"/>
      <c r="I763" s="523"/>
      <c r="J763" s="523"/>
      <c r="K763" s="523"/>
      <c r="L763" s="523"/>
      <c r="M763" s="523"/>
      <c r="N763" s="523"/>
      <c r="O763" s="523"/>
      <c r="P763" s="523"/>
      <c r="Q763" s="523"/>
      <c r="R763" s="523"/>
      <c r="S763" s="523"/>
      <c r="T763" s="523"/>
      <c r="U763" s="523"/>
      <c r="V763" s="523"/>
      <c r="W763" s="523"/>
      <c r="X763" s="523"/>
      <c r="Y763" s="523"/>
      <c r="Z763" s="523"/>
      <c r="AA763" s="523"/>
      <c r="AB763" s="523"/>
      <c r="AC763" s="523"/>
      <c r="AD763" s="523"/>
      <c r="AE763" s="523"/>
      <c r="AF763" s="523"/>
    </row>
    <row r="764" spans="1:32" ht="14.25" customHeight="1">
      <c r="A764" s="523"/>
      <c r="B764" s="523"/>
      <c r="C764" s="523"/>
      <c r="D764" s="523"/>
      <c r="E764" s="523"/>
      <c r="F764" s="523"/>
      <c r="G764" s="523"/>
      <c r="H764" s="523"/>
      <c r="I764" s="523"/>
      <c r="J764" s="523"/>
      <c r="K764" s="523"/>
      <c r="L764" s="523"/>
      <c r="M764" s="523"/>
      <c r="N764" s="523"/>
      <c r="O764" s="523"/>
      <c r="P764" s="523"/>
      <c r="Q764" s="523"/>
      <c r="R764" s="523"/>
      <c r="S764" s="523"/>
      <c r="T764" s="523"/>
      <c r="U764" s="523"/>
      <c r="V764" s="523"/>
      <c r="W764" s="523"/>
      <c r="X764" s="523"/>
      <c r="Y764" s="523"/>
      <c r="Z764" s="523"/>
      <c r="AA764" s="523"/>
      <c r="AB764" s="523"/>
      <c r="AC764" s="523"/>
      <c r="AD764" s="523"/>
      <c r="AE764" s="523"/>
      <c r="AF764" s="523"/>
    </row>
    <row r="765" spans="1:32" ht="14.25" customHeight="1">
      <c r="A765" s="523"/>
      <c r="B765" s="523"/>
      <c r="C765" s="523"/>
      <c r="D765" s="523"/>
      <c r="E765" s="523"/>
      <c r="F765" s="523"/>
      <c r="G765" s="523"/>
      <c r="H765" s="523"/>
      <c r="I765" s="523"/>
      <c r="J765" s="523"/>
      <c r="K765" s="523"/>
      <c r="L765" s="523"/>
      <c r="M765" s="523"/>
      <c r="N765" s="523"/>
      <c r="O765" s="523"/>
      <c r="P765" s="523"/>
      <c r="Q765" s="523"/>
      <c r="R765" s="523"/>
      <c r="S765" s="523"/>
      <c r="T765" s="523"/>
      <c r="U765" s="523"/>
      <c r="V765" s="523"/>
      <c r="W765" s="523"/>
      <c r="X765" s="523"/>
      <c r="Y765" s="523"/>
      <c r="Z765" s="523"/>
      <c r="AA765" s="523"/>
      <c r="AB765" s="523"/>
      <c r="AC765" s="523"/>
      <c r="AD765" s="523"/>
      <c r="AE765" s="523"/>
      <c r="AF765" s="523"/>
    </row>
    <row r="766" spans="1:32" ht="14.25" customHeight="1">
      <c r="A766" s="523"/>
      <c r="B766" s="523"/>
      <c r="C766" s="523"/>
      <c r="D766" s="523"/>
      <c r="E766" s="523"/>
      <c r="F766" s="523"/>
      <c r="G766" s="523"/>
      <c r="H766" s="523"/>
      <c r="I766" s="523"/>
      <c r="J766" s="523"/>
      <c r="K766" s="523"/>
      <c r="L766" s="523"/>
      <c r="M766" s="523"/>
      <c r="N766" s="523"/>
      <c r="O766" s="523"/>
      <c r="P766" s="523"/>
      <c r="Q766" s="523"/>
      <c r="R766" s="523"/>
      <c r="S766" s="523"/>
      <c r="T766" s="523"/>
      <c r="U766" s="523"/>
      <c r="V766" s="523"/>
      <c r="W766" s="523"/>
      <c r="X766" s="523"/>
      <c r="Y766" s="523"/>
      <c r="Z766" s="523"/>
      <c r="AA766" s="523"/>
      <c r="AB766" s="523"/>
      <c r="AC766" s="523"/>
      <c r="AD766" s="523"/>
      <c r="AE766" s="523"/>
      <c r="AF766" s="523"/>
    </row>
    <row r="767" spans="1:32" ht="14.25" customHeight="1">
      <c r="A767" s="523"/>
      <c r="B767" s="523"/>
      <c r="C767" s="523"/>
      <c r="D767" s="523"/>
      <c r="E767" s="523"/>
      <c r="F767" s="523"/>
      <c r="G767" s="523"/>
      <c r="H767" s="523"/>
      <c r="I767" s="523"/>
      <c r="J767" s="523"/>
      <c r="K767" s="523"/>
      <c r="L767" s="523"/>
      <c r="M767" s="523"/>
      <c r="N767" s="523"/>
      <c r="O767" s="523"/>
      <c r="P767" s="523"/>
      <c r="Q767" s="523"/>
      <c r="R767" s="523"/>
      <c r="S767" s="523"/>
      <c r="T767" s="523"/>
      <c r="U767" s="523"/>
      <c r="V767" s="523"/>
      <c r="W767" s="523"/>
      <c r="X767" s="523"/>
      <c r="Y767" s="523"/>
      <c r="Z767" s="523"/>
      <c r="AA767" s="523"/>
      <c r="AB767" s="523"/>
      <c r="AC767" s="523"/>
      <c r="AD767" s="523"/>
      <c r="AE767" s="523"/>
      <c r="AF767" s="523"/>
    </row>
    <row r="768" spans="1:32" ht="14.25" customHeight="1">
      <c r="A768" s="523"/>
      <c r="B768" s="523"/>
      <c r="C768" s="523"/>
      <c r="D768" s="523"/>
      <c r="E768" s="523"/>
      <c r="F768" s="523"/>
      <c r="G768" s="523"/>
      <c r="H768" s="523"/>
      <c r="I768" s="523"/>
      <c r="J768" s="523"/>
      <c r="K768" s="523"/>
      <c r="L768" s="523"/>
      <c r="M768" s="523"/>
      <c r="N768" s="523"/>
      <c r="O768" s="523"/>
      <c r="P768" s="523"/>
      <c r="Q768" s="523"/>
      <c r="R768" s="523"/>
      <c r="S768" s="523"/>
      <c r="T768" s="523"/>
      <c r="U768" s="523"/>
      <c r="V768" s="523"/>
      <c r="W768" s="523"/>
      <c r="X768" s="523"/>
      <c r="Y768" s="523"/>
      <c r="Z768" s="523"/>
      <c r="AA768" s="523"/>
      <c r="AB768" s="523"/>
      <c r="AC768" s="523"/>
      <c r="AD768" s="523"/>
      <c r="AE768" s="523"/>
      <c r="AF768" s="523"/>
    </row>
    <row r="769" spans="1:32" ht="14.25" customHeight="1">
      <c r="A769" s="523"/>
      <c r="B769" s="523"/>
      <c r="C769" s="523"/>
      <c r="D769" s="523"/>
      <c r="E769" s="523"/>
      <c r="F769" s="523"/>
      <c r="G769" s="523"/>
      <c r="H769" s="523"/>
      <c r="I769" s="523"/>
      <c r="J769" s="523"/>
      <c r="K769" s="523"/>
      <c r="L769" s="523"/>
      <c r="M769" s="523"/>
      <c r="N769" s="523"/>
      <c r="O769" s="523"/>
      <c r="P769" s="523"/>
      <c r="Q769" s="523"/>
      <c r="R769" s="523"/>
      <c r="S769" s="523"/>
      <c r="T769" s="523"/>
      <c r="U769" s="523"/>
      <c r="V769" s="523"/>
      <c r="W769" s="523"/>
      <c r="X769" s="523"/>
      <c r="Y769" s="523"/>
      <c r="Z769" s="523"/>
      <c r="AA769" s="523"/>
      <c r="AB769" s="523"/>
      <c r="AC769" s="523"/>
      <c r="AD769" s="523"/>
      <c r="AE769" s="523"/>
      <c r="AF769" s="523"/>
    </row>
    <row r="770" spans="1:32" ht="14.25" customHeight="1">
      <c r="A770" s="523"/>
      <c r="B770" s="523"/>
      <c r="C770" s="523"/>
      <c r="D770" s="523"/>
      <c r="E770" s="523"/>
      <c r="F770" s="523"/>
      <c r="G770" s="523"/>
      <c r="H770" s="523"/>
      <c r="I770" s="523"/>
      <c r="J770" s="523"/>
      <c r="K770" s="523"/>
      <c r="L770" s="523"/>
      <c r="M770" s="523"/>
      <c r="N770" s="523"/>
      <c r="O770" s="523"/>
      <c r="P770" s="523"/>
      <c r="Q770" s="523"/>
      <c r="R770" s="523"/>
      <c r="S770" s="523"/>
      <c r="T770" s="523"/>
      <c r="U770" s="523"/>
      <c r="V770" s="523"/>
      <c r="W770" s="523"/>
      <c r="X770" s="523"/>
      <c r="Y770" s="523"/>
      <c r="Z770" s="523"/>
      <c r="AA770" s="523"/>
      <c r="AB770" s="523"/>
      <c r="AC770" s="523"/>
      <c r="AD770" s="523"/>
      <c r="AE770" s="523"/>
      <c r="AF770" s="523"/>
    </row>
    <row r="771" spans="1:32" ht="14.25" customHeight="1">
      <c r="A771" s="523"/>
      <c r="B771" s="523"/>
      <c r="C771" s="523"/>
      <c r="D771" s="523"/>
      <c r="E771" s="523"/>
      <c r="F771" s="523"/>
      <c r="G771" s="523"/>
      <c r="H771" s="523"/>
      <c r="I771" s="523"/>
      <c r="J771" s="523"/>
      <c r="K771" s="523"/>
      <c r="L771" s="523"/>
      <c r="M771" s="523"/>
      <c r="N771" s="523"/>
      <c r="O771" s="523"/>
      <c r="P771" s="523"/>
      <c r="Q771" s="523"/>
      <c r="R771" s="523"/>
      <c r="S771" s="523"/>
      <c r="T771" s="523"/>
      <c r="U771" s="523"/>
      <c r="V771" s="523"/>
      <c r="W771" s="523"/>
      <c r="X771" s="523"/>
      <c r="Y771" s="523"/>
      <c r="Z771" s="523"/>
      <c r="AA771" s="523"/>
      <c r="AB771" s="523"/>
      <c r="AC771" s="523"/>
      <c r="AD771" s="523"/>
      <c r="AE771" s="523"/>
      <c r="AF771" s="523"/>
    </row>
    <row r="772" spans="1:32" ht="14.25" customHeight="1">
      <c r="A772" s="523"/>
      <c r="B772" s="523"/>
      <c r="C772" s="523"/>
      <c r="D772" s="523"/>
      <c r="E772" s="523"/>
      <c r="F772" s="523"/>
      <c r="G772" s="523"/>
      <c r="H772" s="523"/>
      <c r="I772" s="523"/>
      <c r="J772" s="523"/>
      <c r="K772" s="523"/>
      <c r="L772" s="523"/>
      <c r="M772" s="523"/>
      <c r="N772" s="523"/>
      <c r="O772" s="523"/>
      <c r="P772" s="523"/>
      <c r="Q772" s="523"/>
      <c r="R772" s="523"/>
      <c r="S772" s="523"/>
      <c r="T772" s="523"/>
      <c r="U772" s="523"/>
      <c r="V772" s="523"/>
      <c r="W772" s="523"/>
      <c r="X772" s="523"/>
      <c r="Y772" s="523"/>
      <c r="Z772" s="523"/>
      <c r="AA772" s="523"/>
      <c r="AB772" s="523"/>
      <c r="AC772" s="523"/>
      <c r="AD772" s="523"/>
      <c r="AE772" s="523"/>
      <c r="AF772" s="523"/>
    </row>
    <row r="773" spans="1:32" ht="14.25" customHeight="1">
      <c r="A773" s="523"/>
      <c r="B773" s="523"/>
      <c r="C773" s="523"/>
      <c r="D773" s="523"/>
      <c r="E773" s="523"/>
      <c r="F773" s="523"/>
      <c r="G773" s="523"/>
      <c r="H773" s="523"/>
      <c r="I773" s="523"/>
      <c r="J773" s="523"/>
      <c r="K773" s="523"/>
      <c r="L773" s="523"/>
      <c r="M773" s="523"/>
      <c r="N773" s="523"/>
      <c r="O773" s="523"/>
      <c r="P773" s="523"/>
      <c r="Q773" s="523"/>
      <c r="R773" s="523"/>
      <c r="S773" s="523"/>
      <c r="T773" s="523"/>
      <c r="U773" s="523"/>
      <c r="V773" s="523"/>
      <c r="W773" s="523"/>
      <c r="X773" s="523"/>
      <c r="Y773" s="523"/>
      <c r="Z773" s="523"/>
      <c r="AA773" s="523"/>
      <c r="AB773" s="523"/>
      <c r="AC773" s="523"/>
      <c r="AD773" s="523"/>
      <c r="AE773" s="523"/>
      <c r="AF773" s="523"/>
    </row>
    <row r="774" spans="1:32" ht="14.25" customHeight="1">
      <c r="A774" s="523"/>
      <c r="B774" s="523"/>
      <c r="C774" s="523"/>
      <c r="D774" s="523"/>
      <c r="E774" s="523"/>
      <c r="F774" s="523"/>
      <c r="G774" s="523"/>
      <c r="H774" s="523"/>
      <c r="I774" s="523"/>
      <c r="J774" s="523"/>
      <c r="K774" s="523"/>
      <c r="L774" s="523"/>
      <c r="M774" s="523"/>
      <c r="N774" s="523"/>
      <c r="O774" s="523"/>
      <c r="P774" s="523"/>
      <c r="Q774" s="523"/>
      <c r="R774" s="523"/>
      <c r="S774" s="523"/>
      <c r="T774" s="523"/>
      <c r="U774" s="523"/>
      <c r="V774" s="523"/>
      <c r="W774" s="523"/>
      <c r="X774" s="523"/>
      <c r="Y774" s="523"/>
      <c r="Z774" s="523"/>
      <c r="AA774" s="523"/>
      <c r="AB774" s="523"/>
      <c r="AC774" s="523"/>
      <c r="AD774" s="523"/>
      <c r="AE774" s="523"/>
      <c r="AF774" s="523"/>
    </row>
    <row r="775" spans="1:32" ht="14.25" customHeight="1">
      <c r="A775" s="523"/>
      <c r="B775" s="523"/>
      <c r="C775" s="523"/>
      <c r="D775" s="523"/>
      <c r="E775" s="523"/>
      <c r="F775" s="523"/>
      <c r="G775" s="523"/>
      <c r="H775" s="523"/>
      <c r="I775" s="523"/>
      <c r="J775" s="523"/>
      <c r="K775" s="523"/>
      <c r="L775" s="523"/>
      <c r="M775" s="523"/>
      <c r="N775" s="523"/>
      <c r="O775" s="523"/>
      <c r="P775" s="523"/>
      <c r="Q775" s="523"/>
      <c r="R775" s="523"/>
      <c r="S775" s="523"/>
      <c r="T775" s="523"/>
      <c r="U775" s="523"/>
      <c r="V775" s="523"/>
      <c r="W775" s="523"/>
      <c r="X775" s="523"/>
      <c r="Y775" s="523"/>
      <c r="Z775" s="523"/>
      <c r="AA775" s="523"/>
      <c r="AB775" s="523"/>
      <c r="AC775" s="523"/>
      <c r="AD775" s="523"/>
      <c r="AE775" s="523"/>
      <c r="AF775" s="523"/>
    </row>
    <row r="776" spans="1:32" ht="14.25" customHeight="1">
      <c r="A776" s="523"/>
      <c r="B776" s="523"/>
      <c r="C776" s="523"/>
      <c r="D776" s="523"/>
      <c r="E776" s="523"/>
      <c r="F776" s="523"/>
      <c r="G776" s="523"/>
      <c r="H776" s="523"/>
      <c r="I776" s="523"/>
      <c r="J776" s="523"/>
      <c r="K776" s="523"/>
      <c r="L776" s="523"/>
      <c r="M776" s="523"/>
      <c r="N776" s="523"/>
      <c r="O776" s="523"/>
      <c r="P776" s="523"/>
      <c r="Q776" s="523"/>
      <c r="R776" s="523"/>
      <c r="S776" s="523"/>
      <c r="T776" s="523"/>
      <c r="U776" s="523"/>
      <c r="V776" s="523"/>
      <c r="W776" s="523"/>
      <c r="X776" s="523"/>
      <c r="Y776" s="523"/>
      <c r="Z776" s="523"/>
      <c r="AA776" s="523"/>
      <c r="AB776" s="523"/>
      <c r="AC776" s="523"/>
      <c r="AD776" s="523"/>
      <c r="AE776" s="523"/>
      <c r="AF776" s="523"/>
    </row>
    <row r="777" spans="1:32" ht="14.25" customHeight="1">
      <c r="A777" s="523"/>
      <c r="B777" s="523"/>
      <c r="C777" s="523"/>
      <c r="D777" s="523"/>
      <c r="E777" s="523"/>
      <c r="F777" s="523"/>
      <c r="G777" s="523"/>
      <c r="H777" s="523"/>
      <c r="I777" s="523"/>
      <c r="J777" s="523"/>
      <c r="K777" s="523"/>
      <c r="L777" s="523"/>
      <c r="M777" s="523"/>
      <c r="N777" s="523"/>
      <c r="O777" s="523"/>
      <c r="P777" s="523"/>
      <c r="Q777" s="523"/>
      <c r="R777" s="523"/>
      <c r="S777" s="523"/>
      <c r="T777" s="523"/>
      <c r="U777" s="523"/>
      <c r="V777" s="523"/>
      <c r="W777" s="523"/>
      <c r="X777" s="523"/>
      <c r="Y777" s="523"/>
      <c r="Z777" s="523"/>
      <c r="AA777" s="523"/>
      <c r="AB777" s="523"/>
      <c r="AC777" s="523"/>
      <c r="AD777" s="523"/>
      <c r="AE777" s="523"/>
      <c r="AF777" s="523"/>
    </row>
    <row r="778" spans="1:32" ht="14.25" customHeight="1">
      <c r="A778" s="523"/>
      <c r="B778" s="523"/>
      <c r="C778" s="523"/>
      <c r="D778" s="523"/>
      <c r="E778" s="523"/>
      <c r="F778" s="523"/>
      <c r="G778" s="523"/>
      <c r="H778" s="523"/>
      <c r="I778" s="523"/>
      <c r="J778" s="523"/>
      <c r="K778" s="523"/>
      <c r="L778" s="523"/>
      <c r="M778" s="523"/>
      <c r="N778" s="523"/>
      <c r="O778" s="523"/>
      <c r="P778" s="523"/>
      <c r="Q778" s="523"/>
      <c r="R778" s="523"/>
      <c r="S778" s="523"/>
      <c r="T778" s="523"/>
      <c r="U778" s="523"/>
      <c r="V778" s="523"/>
      <c r="W778" s="523"/>
      <c r="X778" s="523"/>
      <c r="Y778" s="523"/>
      <c r="Z778" s="523"/>
      <c r="AA778" s="523"/>
      <c r="AB778" s="523"/>
      <c r="AC778" s="523"/>
      <c r="AD778" s="523"/>
      <c r="AE778" s="523"/>
      <c r="AF778" s="523"/>
    </row>
    <row r="779" spans="1:32" ht="14.25" customHeight="1">
      <c r="A779" s="523"/>
      <c r="B779" s="523"/>
      <c r="C779" s="523"/>
      <c r="D779" s="523"/>
      <c r="E779" s="523"/>
      <c r="F779" s="523"/>
      <c r="G779" s="523"/>
      <c r="H779" s="523"/>
      <c r="I779" s="523"/>
      <c r="J779" s="523"/>
      <c r="K779" s="523"/>
      <c r="L779" s="523"/>
      <c r="M779" s="523"/>
      <c r="N779" s="523"/>
      <c r="O779" s="523"/>
      <c r="P779" s="523"/>
      <c r="Q779" s="523"/>
      <c r="R779" s="523"/>
      <c r="S779" s="523"/>
      <c r="T779" s="523"/>
      <c r="U779" s="523"/>
      <c r="V779" s="523"/>
      <c r="W779" s="523"/>
      <c r="X779" s="523"/>
      <c r="Y779" s="523"/>
      <c r="Z779" s="523"/>
      <c r="AA779" s="523"/>
      <c r="AB779" s="523"/>
      <c r="AC779" s="523"/>
      <c r="AD779" s="523"/>
      <c r="AE779" s="523"/>
      <c r="AF779" s="523"/>
    </row>
    <row r="780" spans="1:32" ht="14.25" customHeight="1">
      <c r="A780" s="523"/>
      <c r="B780" s="523"/>
      <c r="C780" s="523"/>
      <c r="D780" s="523"/>
      <c r="E780" s="523"/>
      <c r="F780" s="523"/>
      <c r="G780" s="523"/>
      <c r="H780" s="523"/>
      <c r="I780" s="523"/>
      <c r="J780" s="523"/>
      <c r="K780" s="523"/>
      <c r="L780" s="523"/>
      <c r="M780" s="523"/>
      <c r="N780" s="523"/>
      <c r="O780" s="523"/>
      <c r="P780" s="523"/>
      <c r="Q780" s="523"/>
      <c r="R780" s="523"/>
      <c r="S780" s="523"/>
      <c r="T780" s="523"/>
      <c r="U780" s="523"/>
      <c r="V780" s="523"/>
      <c r="W780" s="523"/>
      <c r="X780" s="523"/>
      <c r="Y780" s="523"/>
      <c r="Z780" s="523"/>
      <c r="AA780" s="523"/>
      <c r="AB780" s="523"/>
      <c r="AC780" s="523"/>
      <c r="AD780" s="523"/>
      <c r="AE780" s="523"/>
      <c r="AF780" s="523"/>
    </row>
    <row r="781" spans="1:32" ht="14.25" customHeight="1">
      <c r="A781" s="523"/>
      <c r="B781" s="523"/>
      <c r="C781" s="523"/>
      <c r="D781" s="523"/>
      <c r="E781" s="523"/>
      <c r="F781" s="523"/>
      <c r="G781" s="523"/>
      <c r="H781" s="523"/>
      <c r="I781" s="523"/>
      <c r="J781" s="523"/>
      <c r="K781" s="523"/>
      <c r="L781" s="523"/>
      <c r="M781" s="523"/>
      <c r="N781" s="523"/>
      <c r="O781" s="523"/>
      <c r="P781" s="523"/>
      <c r="Q781" s="523"/>
      <c r="R781" s="523"/>
      <c r="S781" s="523"/>
      <c r="T781" s="523"/>
      <c r="U781" s="523"/>
      <c r="V781" s="523"/>
      <c r="W781" s="523"/>
      <c r="X781" s="523"/>
      <c r="Y781" s="523"/>
      <c r="Z781" s="523"/>
      <c r="AA781" s="523"/>
      <c r="AB781" s="523"/>
      <c r="AC781" s="523"/>
      <c r="AD781" s="523"/>
      <c r="AE781" s="523"/>
      <c r="AF781" s="523"/>
    </row>
    <row r="782" spans="1:32" ht="14.25" customHeight="1">
      <c r="A782" s="523"/>
      <c r="B782" s="523"/>
      <c r="C782" s="523"/>
      <c r="D782" s="523"/>
      <c r="E782" s="523"/>
      <c r="F782" s="523"/>
      <c r="G782" s="523"/>
      <c r="H782" s="523"/>
      <c r="I782" s="523"/>
      <c r="J782" s="523"/>
      <c r="K782" s="523"/>
      <c r="L782" s="523"/>
      <c r="M782" s="523"/>
      <c r="N782" s="523"/>
      <c r="O782" s="523"/>
      <c r="P782" s="523"/>
      <c r="Q782" s="523"/>
      <c r="R782" s="523"/>
      <c r="S782" s="523"/>
      <c r="T782" s="523"/>
      <c r="U782" s="523"/>
      <c r="V782" s="523"/>
      <c r="W782" s="523"/>
      <c r="X782" s="523"/>
      <c r="Y782" s="523"/>
      <c r="Z782" s="523"/>
      <c r="AA782" s="523"/>
      <c r="AB782" s="523"/>
      <c r="AC782" s="523"/>
      <c r="AD782" s="523"/>
      <c r="AE782" s="523"/>
      <c r="AF782" s="523"/>
    </row>
    <row r="783" spans="1:32" ht="14.25" customHeight="1">
      <c r="A783" s="523"/>
      <c r="B783" s="523"/>
      <c r="C783" s="523"/>
      <c r="D783" s="523"/>
      <c r="E783" s="523"/>
      <c r="F783" s="523"/>
      <c r="G783" s="523"/>
      <c r="H783" s="523"/>
      <c r="I783" s="523"/>
      <c r="J783" s="523"/>
      <c r="K783" s="523"/>
      <c r="L783" s="523"/>
      <c r="M783" s="523"/>
      <c r="N783" s="523"/>
      <c r="O783" s="523"/>
      <c r="P783" s="523"/>
      <c r="Q783" s="523"/>
      <c r="R783" s="523"/>
      <c r="S783" s="523"/>
      <c r="T783" s="523"/>
      <c r="U783" s="523"/>
      <c r="V783" s="523"/>
      <c r="W783" s="523"/>
      <c r="X783" s="523"/>
      <c r="Y783" s="523"/>
      <c r="Z783" s="523"/>
      <c r="AA783" s="523"/>
      <c r="AB783" s="523"/>
      <c r="AC783" s="523"/>
      <c r="AD783" s="523"/>
      <c r="AE783" s="523"/>
      <c r="AF783" s="523"/>
    </row>
    <row r="784" spans="1:32" ht="14.25" customHeight="1">
      <c r="A784" s="523"/>
      <c r="B784" s="523"/>
      <c r="C784" s="523"/>
      <c r="D784" s="523"/>
      <c r="E784" s="523"/>
      <c r="F784" s="523"/>
      <c r="G784" s="523"/>
      <c r="H784" s="523"/>
      <c r="I784" s="523"/>
      <c r="J784" s="523"/>
      <c r="K784" s="523"/>
      <c r="L784" s="523"/>
      <c r="M784" s="523"/>
      <c r="N784" s="523"/>
      <c r="O784" s="523"/>
      <c r="P784" s="523"/>
      <c r="Q784" s="523"/>
      <c r="R784" s="523"/>
      <c r="S784" s="523"/>
      <c r="T784" s="523"/>
      <c r="U784" s="523"/>
      <c r="V784" s="523"/>
      <c r="W784" s="523"/>
      <c r="X784" s="523"/>
      <c r="Y784" s="523"/>
      <c r="Z784" s="523"/>
      <c r="AA784" s="523"/>
      <c r="AB784" s="523"/>
      <c r="AC784" s="523"/>
      <c r="AD784" s="523"/>
      <c r="AE784" s="523"/>
      <c r="AF784" s="523"/>
    </row>
    <row r="785" spans="1:32" ht="14.25" customHeight="1">
      <c r="A785" s="523"/>
      <c r="B785" s="523"/>
      <c r="C785" s="523"/>
      <c r="D785" s="523"/>
      <c r="E785" s="523"/>
      <c r="F785" s="523"/>
      <c r="G785" s="523"/>
      <c r="H785" s="523"/>
      <c r="I785" s="523"/>
      <c r="J785" s="523"/>
      <c r="K785" s="523"/>
      <c r="L785" s="523"/>
      <c r="M785" s="523"/>
      <c r="N785" s="523"/>
      <c r="O785" s="523"/>
      <c r="P785" s="523"/>
      <c r="Q785" s="523"/>
      <c r="R785" s="523"/>
      <c r="S785" s="523"/>
      <c r="T785" s="523"/>
      <c r="U785" s="523"/>
      <c r="V785" s="523"/>
      <c r="W785" s="523"/>
      <c r="X785" s="523"/>
      <c r="Y785" s="523"/>
      <c r="Z785" s="523"/>
      <c r="AA785" s="523"/>
      <c r="AB785" s="523"/>
      <c r="AC785" s="523"/>
      <c r="AD785" s="523"/>
      <c r="AE785" s="523"/>
      <c r="AF785" s="523"/>
    </row>
    <row r="786" spans="1:32" ht="14.25" customHeight="1">
      <c r="A786" s="523"/>
      <c r="B786" s="523"/>
      <c r="C786" s="523"/>
      <c r="D786" s="523"/>
      <c r="E786" s="523"/>
      <c r="F786" s="523"/>
      <c r="G786" s="523"/>
      <c r="H786" s="523"/>
      <c r="I786" s="523"/>
      <c r="J786" s="523"/>
      <c r="K786" s="523"/>
      <c r="L786" s="523"/>
      <c r="M786" s="523"/>
      <c r="N786" s="523"/>
      <c r="O786" s="523"/>
      <c r="P786" s="523"/>
      <c r="Q786" s="523"/>
      <c r="R786" s="523"/>
      <c r="S786" s="523"/>
      <c r="T786" s="523"/>
      <c r="U786" s="523"/>
      <c r="V786" s="523"/>
      <c r="W786" s="523"/>
      <c r="X786" s="523"/>
      <c r="Y786" s="523"/>
      <c r="Z786" s="523"/>
      <c r="AA786" s="523"/>
      <c r="AB786" s="523"/>
      <c r="AC786" s="523"/>
      <c r="AD786" s="523"/>
      <c r="AE786" s="523"/>
      <c r="AF786" s="523"/>
    </row>
    <row r="787" spans="1:32" ht="14.25" customHeight="1">
      <c r="A787" s="523"/>
      <c r="B787" s="523"/>
      <c r="C787" s="523"/>
      <c r="D787" s="523"/>
      <c r="E787" s="523"/>
      <c r="F787" s="523"/>
      <c r="G787" s="523"/>
      <c r="H787" s="523"/>
      <c r="I787" s="523"/>
      <c r="J787" s="523"/>
      <c r="K787" s="523"/>
      <c r="L787" s="523"/>
      <c r="M787" s="523"/>
      <c r="N787" s="523"/>
      <c r="O787" s="523"/>
      <c r="P787" s="523"/>
      <c r="Q787" s="523"/>
      <c r="R787" s="523"/>
      <c r="S787" s="523"/>
      <c r="T787" s="523"/>
      <c r="U787" s="523"/>
      <c r="V787" s="523"/>
      <c r="W787" s="523"/>
      <c r="X787" s="523"/>
      <c r="Y787" s="523"/>
      <c r="Z787" s="523"/>
      <c r="AA787" s="523"/>
      <c r="AB787" s="523"/>
      <c r="AC787" s="523"/>
      <c r="AD787" s="523"/>
      <c r="AE787" s="523"/>
      <c r="AF787" s="523"/>
    </row>
    <row r="788" spans="1:32" ht="14.25" customHeight="1">
      <c r="A788" s="523"/>
      <c r="B788" s="523"/>
      <c r="C788" s="523"/>
      <c r="D788" s="523"/>
      <c r="E788" s="523"/>
      <c r="F788" s="523"/>
      <c r="G788" s="523"/>
      <c r="H788" s="523"/>
      <c r="I788" s="523"/>
      <c r="J788" s="523"/>
      <c r="K788" s="523"/>
      <c r="L788" s="523"/>
      <c r="M788" s="523"/>
      <c r="N788" s="523"/>
      <c r="O788" s="523"/>
      <c r="P788" s="523"/>
      <c r="Q788" s="523"/>
      <c r="R788" s="523"/>
      <c r="S788" s="523"/>
      <c r="T788" s="523"/>
      <c r="U788" s="523"/>
      <c r="V788" s="523"/>
      <c r="W788" s="523"/>
      <c r="X788" s="523"/>
      <c r="Y788" s="523"/>
      <c r="Z788" s="523"/>
      <c r="AA788" s="523"/>
      <c r="AB788" s="523"/>
      <c r="AC788" s="523"/>
      <c r="AD788" s="523"/>
      <c r="AE788" s="523"/>
      <c r="AF788" s="523"/>
    </row>
    <row r="789" spans="1:32" ht="14.25" customHeight="1">
      <c r="A789" s="523"/>
      <c r="B789" s="523"/>
      <c r="C789" s="523"/>
      <c r="D789" s="523"/>
      <c r="E789" s="523"/>
      <c r="F789" s="523"/>
      <c r="G789" s="523"/>
      <c r="H789" s="523"/>
      <c r="I789" s="523"/>
      <c r="J789" s="523"/>
      <c r="K789" s="523"/>
      <c r="L789" s="523"/>
      <c r="M789" s="523"/>
      <c r="N789" s="523"/>
      <c r="O789" s="523"/>
      <c r="P789" s="523"/>
      <c r="Q789" s="523"/>
      <c r="R789" s="523"/>
      <c r="S789" s="523"/>
      <c r="T789" s="523"/>
      <c r="U789" s="523"/>
      <c r="V789" s="523"/>
      <c r="W789" s="523"/>
      <c r="X789" s="523"/>
      <c r="Y789" s="523"/>
      <c r="Z789" s="523"/>
      <c r="AA789" s="523"/>
      <c r="AB789" s="523"/>
      <c r="AC789" s="523"/>
      <c r="AD789" s="523"/>
      <c r="AE789" s="523"/>
      <c r="AF789" s="523"/>
    </row>
    <row r="790" spans="1:32" ht="14.25" customHeight="1">
      <c r="A790" s="523"/>
      <c r="B790" s="523"/>
      <c r="C790" s="523"/>
      <c r="D790" s="523"/>
      <c r="E790" s="523"/>
      <c r="F790" s="523"/>
      <c r="G790" s="523"/>
      <c r="H790" s="523"/>
      <c r="I790" s="523"/>
      <c r="J790" s="523"/>
      <c r="K790" s="523"/>
      <c r="L790" s="523"/>
      <c r="M790" s="523"/>
      <c r="N790" s="523"/>
      <c r="O790" s="523"/>
      <c r="P790" s="523"/>
      <c r="Q790" s="523"/>
      <c r="R790" s="523"/>
      <c r="S790" s="523"/>
      <c r="T790" s="523"/>
      <c r="U790" s="523"/>
      <c r="V790" s="523"/>
      <c r="W790" s="523"/>
      <c r="X790" s="523"/>
      <c r="Y790" s="523"/>
      <c r="Z790" s="523"/>
      <c r="AA790" s="523"/>
      <c r="AB790" s="523"/>
      <c r="AC790" s="523"/>
      <c r="AD790" s="523"/>
      <c r="AE790" s="523"/>
      <c r="AF790" s="523"/>
    </row>
    <row r="791" spans="1:32" ht="14.25" customHeight="1">
      <c r="A791" s="523"/>
      <c r="B791" s="523"/>
      <c r="C791" s="523"/>
      <c r="D791" s="523"/>
      <c r="E791" s="523"/>
      <c r="F791" s="523"/>
      <c r="G791" s="523"/>
      <c r="H791" s="523"/>
      <c r="I791" s="523"/>
      <c r="J791" s="523"/>
      <c r="K791" s="523"/>
      <c r="L791" s="523"/>
      <c r="M791" s="523"/>
      <c r="N791" s="523"/>
      <c r="O791" s="523"/>
      <c r="P791" s="523"/>
      <c r="Q791" s="523"/>
      <c r="R791" s="523"/>
      <c r="S791" s="523"/>
      <c r="T791" s="523"/>
      <c r="U791" s="523"/>
      <c r="V791" s="523"/>
      <c r="W791" s="523"/>
      <c r="X791" s="523"/>
      <c r="Y791" s="523"/>
      <c r="Z791" s="523"/>
      <c r="AA791" s="523"/>
      <c r="AB791" s="523"/>
      <c r="AC791" s="523"/>
      <c r="AD791" s="523"/>
      <c r="AE791" s="523"/>
      <c r="AF791" s="523"/>
    </row>
    <row r="792" spans="1:32" ht="14.25" customHeight="1">
      <c r="A792" s="523"/>
      <c r="B792" s="523"/>
      <c r="C792" s="523"/>
      <c r="D792" s="523"/>
      <c r="E792" s="523"/>
      <c r="F792" s="523"/>
      <c r="G792" s="523"/>
      <c r="H792" s="523"/>
      <c r="I792" s="523"/>
      <c r="J792" s="523"/>
      <c r="K792" s="523"/>
      <c r="L792" s="523"/>
      <c r="M792" s="523"/>
      <c r="N792" s="523"/>
      <c r="O792" s="523"/>
      <c r="P792" s="523"/>
      <c r="Q792" s="523"/>
      <c r="R792" s="523"/>
      <c r="S792" s="523"/>
      <c r="T792" s="523"/>
      <c r="U792" s="523"/>
      <c r="V792" s="523"/>
      <c r="W792" s="523"/>
      <c r="X792" s="523"/>
      <c r="Y792" s="523"/>
      <c r="Z792" s="523"/>
      <c r="AA792" s="523"/>
      <c r="AB792" s="523"/>
      <c r="AC792" s="523"/>
      <c r="AD792" s="523"/>
      <c r="AE792" s="523"/>
      <c r="AF792" s="523"/>
    </row>
    <row r="793" spans="1:32" ht="14.25" customHeight="1">
      <c r="A793" s="523"/>
      <c r="B793" s="523"/>
      <c r="C793" s="523"/>
      <c r="D793" s="523"/>
      <c r="E793" s="523"/>
      <c r="F793" s="523"/>
      <c r="G793" s="523"/>
      <c r="H793" s="523"/>
      <c r="I793" s="523"/>
      <c r="J793" s="523"/>
      <c r="K793" s="523"/>
      <c r="L793" s="523"/>
      <c r="M793" s="523"/>
      <c r="N793" s="523"/>
      <c r="O793" s="523"/>
      <c r="P793" s="523"/>
      <c r="Q793" s="523"/>
      <c r="R793" s="523"/>
      <c r="S793" s="523"/>
      <c r="T793" s="523"/>
      <c r="U793" s="523"/>
      <c r="V793" s="523"/>
      <c r="W793" s="523"/>
      <c r="X793" s="523"/>
      <c r="Y793" s="523"/>
      <c r="Z793" s="523"/>
      <c r="AA793" s="523"/>
      <c r="AB793" s="523"/>
      <c r="AC793" s="523"/>
      <c r="AD793" s="523"/>
      <c r="AE793" s="523"/>
      <c r="AF793" s="523"/>
    </row>
    <row r="794" spans="1:32" ht="14.25" customHeight="1">
      <c r="A794" s="523"/>
      <c r="B794" s="523"/>
      <c r="C794" s="523"/>
      <c r="D794" s="523"/>
      <c r="E794" s="523"/>
      <c r="F794" s="523"/>
      <c r="G794" s="523"/>
      <c r="H794" s="523"/>
      <c r="I794" s="523"/>
      <c r="J794" s="523"/>
      <c r="K794" s="523"/>
      <c r="L794" s="523"/>
      <c r="M794" s="523"/>
      <c r="N794" s="523"/>
      <c r="O794" s="523"/>
      <c r="P794" s="523"/>
      <c r="Q794" s="523"/>
      <c r="R794" s="523"/>
      <c r="S794" s="523"/>
      <c r="T794" s="523"/>
      <c r="U794" s="523"/>
      <c r="V794" s="523"/>
      <c r="W794" s="523"/>
      <c r="X794" s="523"/>
      <c r="Y794" s="523"/>
      <c r="Z794" s="523"/>
      <c r="AA794" s="523"/>
      <c r="AB794" s="523"/>
      <c r="AC794" s="523"/>
      <c r="AD794" s="523"/>
      <c r="AE794" s="523"/>
      <c r="AF794" s="523"/>
    </row>
    <row r="795" spans="1:32" ht="14.25" customHeight="1">
      <c r="A795" s="523"/>
      <c r="B795" s="523"/>
      <c r="C795" s="523"/>
      <c r="D795" s="523"/>
      <c r="E795" s="523"/>
      <c r="F795" s="523"/>
      <c r="G795" s="523"/>
      <c r="H795" s="523"/>
      <c r="I795" s="523"/>
      <c r="J795" s="523"/>
      <c r="K795" s="523"/>
      <c r="L795" s="523"/>
      <c r="M795" s="523"/>
      <c r="N795" s="523"/>
      <c r="O795" s="523"/>
      <c r="P795" s="523"/>
      <c r="Q795" s="523"/>
      <c r="R795" s="523"/>
      <c r="S795" s="523"/>
      <c r="T795" s="523"/>
      <c r="U795" s="523"/>
      <c r="V795" s="523"/>
      <c r="W795" s="523"/>
      <c r="X795" s="523"/>
      <c r="Y795" s="523"/>
      <c r="Z795" s="523"/>
      <c r="AA795" s="523"/>
      <c r="AB795" s="523"/>
      <c r="AC795" s="523"/>
      <c r="AD795" s="523"/>
      <c r="AE795" s="523"/>
      <c r="AF795" s="523"/>
    </row>
    <row r="796" spans="1:32" ht="14.25" customHeight="1">
      <c r="A796" s="523"/>
      <c r="B796" s="523"/>
      <c r="C796" s="523"/>
      <c r="D796" s="523"/>
      <c r="E796" s="523"/>
      <c r="F796" s="523"/>
      <c r="G796" s="523"/>
      <c r="H796" s="523"/>
      <c r="I796" s="523"/>
      <c r="J796" s="523"/>
      <c r="K796" s="523"/>
      <c r="L796" s="523"/>
      <c r="M796" s="523"/>
      <c r="N796" s="523"/>
      <c r="O796" s="523"/>
      <c r="P796" s="523"/>
      <c r="Q796" s="523"/>
      <c r="R796" s="523"/>
      <c r="S796" s="523"/>
      <c r="T796" s="523"/>
      <c r="U796" s="523"/>
      <c r="V796" s="523"/>
      <c r="W796" s="523"/>
      <c r="X796" s="523"/>
      <c r="Y796" s="523"/>
      <c r="Z796" s="523"/>
      <c r="AA796" s="523"/>
      <c r="AB796" s="523"/>
      <c r="AC796" s="523"/>
      <c r="AD796" s="523"/>
      <c r="AE796" s="523"/>
      <c r="AF796" s="523"/>
    </row>
    <row r="797" spans="1:32" ht="14.25" customHeight="1">
      <c r="A797" s="523"/>
      <c r="B797" s="523"/>
      <c r="C797" s="523"/>
      <c r="D797" s="523"/>
      <c r="E797" s="523"/>
      <c r="F797" s="523"/>
      <c r="G797" s="523"/>
      <c r="H797" s="523"/>
      <c r="I797" s="523"/>
      <c r="J797" s="523"/>
      <c r="K797" s="523"/>
      <c r="L797" s="523"/>
      <c r="M797" s="523"/>
      <c r="N797" s="523"/>
      <c r="O797" s="523"/>
      <c r="P797" s="523"/>
      <c r="Q797" s="523"/>
      <c r="R797" s="523"/>
      <c r="S797" s="523"/>
      <c r="T797" s="523"/>
      <c r="U797" s="523"/>
      <c r="V797" s="523"/>
      <c r="W797" s="523"/>
      <c r="X797" s="523"/>
      <c r="Y797" s="523"/>
      <c r="Z797" s="523"/>
      <c r="AA797" s="523"/>
      <c r="AB797" s="523"/>
      <c r="AC797" s="523"/>
      <c r="AD797" s="523"/>
      <c r="AE797" s="523"/>
      <c r="AF797" s="523"/>
    </row>
    <row r="798" spans="1:32" ht="14.25" customHeight="1">
      <c r="A798" s="523"/>
      <c r="B798" s="523"/>
      <c r="C798" s="523"/>
      <c r="D798" s="523"/>
      <c r="E798" s="523"/>
      <c r="F798" s="523"/>
      <c r="G798" s="523"/>
      <c r="H798" s="523"/>
      <c r="I798" s="523"/>
      <c r="J798" s="523"/>
      <c r="K798" s="523"/>
      <c r="L798" s="523"/>
      <c r="M798" s="523"/>
      <c r="N798" s="523"/>
      <c r="O798" s="523"/>
      <c r="P798" s="523"/>
      <c r="Q798" s="523"/>
      <c r="R798" s="523"/>
      <c r="S798" s="523"/>
      <c r="T798" s="523"/>
      <c r="U798" s="523"/>
      <c r="V798" s="523"/>
      <c r="W798" s="523"/>
      <c r="X798" s="523"/>
      <c r="Y798" s="523"/>
      <c r="Z798" s="523"/>
      <c r="AA798" s="523"/>
      <c r="AB798" s="523"/>
      <c r="AC798" s="523"/>
      <c r="AD798" s="523"/>
      <c r="AE798" s="523"/>
      <c r="AF798" s="523"/>
    </row>
    <row r="799" spans="1:32" ht="14.25" customHeight="1">
      <c r="A799" s="523"/>
      <c r="B799" s="523"/>
      <c r="C799" s="523"/>
      <c r="D799" s="523"/>
      <c r="E799" s="523"/>
      <c r="F799" s="523"/>
      <c r="G799" s="523"/>
      <c r="H799" s="523"/>
      <c r="I799" s="523"/>
      <c r="J799" s="523"/>
      <c r="K799" s="523"/>
      <c r="L799" s="523"/>
      <c r="M799" s="523"/>
      <c r="N799" s="523"/>
      <c r="O799" s="523"/>
      <c r="P799" s="523"/>
      <c r="Q799" s="523"/>
      <c r="R799" s="523"/>
      <c r="S799" s="523"/>
      <c r="T799" s="523"/>
      <c r="U799" s="523"/>
      <c r="V799" s="523"/>
      <c r="W799" s="523"/>
      <c r="X799" s="523"/>
      <c r="Y799" s="523"/>
      <c r="Z799" s="523"/>
      <c r="AA799" s="523"/>
      <c r="AB799" s="523"/>
      <c r="AC799" s="523"/>
      <c r="AD799" s="523"/>
      <c r="AE799" s="523"/>
      <c r="AF799" s="523"/>
    </row>
    <row r="800" spans="1:32" ht="14.25" customHeight="1">
      <c r="A800" s="523"/>
      <c r="B800" s="523"/>
      <c r="C800" s="523"/>
      <c r="D800" s="523"/>
      <c r="E800" s="523"/>
      <c r="F800" s="523"/>
      <c r="G800" s="523"/>
      <c r="H800" s="523"/>
      <c r="I800" s="523"/>
      <c r="J800" s="523"/>
      <c r="K800" s="523"/>
      <c r="L800" s="523"/>
      <c r="M800" s="523"/>
      <c r="N800" s="523"/>
      <c r="O800" s="523"/>
      <c r="P800" s="523"/>
      <c r="Q800" s="523"/>
      <c r="R800" s="523"/>
      <c r="S800" s="523"/>
      <c r="T800" s="523"/>
      <c r="U800" s="523"/>
      <c r="V800" s="523"/>
      <c r="W800" s="523"/>
      <c r="X800" s="523"/>
      <c r="Y800" s="523"/>
      <c r="Z800" s="523"/>
      <c r="AA800" s="523"/>
      <c r="AB800" s="523"/>
      <c r="AC800" s="523"/>
      <c r="AD800" s="523"/>
      <c r="AE800" s="523"/>
      <c r="AF800" s="523"/>
    </row>
    <row r="801" spans="1:32" ht="14.25" customHeight="1">
      <c r="A801" s="523"/>
      <c r="B801" s="523"/>
      <c r="C801" s="523"/>
      <c r="D801" s="523"/>
      <c r="E801" s="523"/>
      <c r="F801" s="523"/>
      <c r="G801" s="523"/>
      <c r="H801" s="523"/>
      <c r="I801" s="523"/>
      <c r="J801" s="523"/>
      <c r="K801" s="523"/>
      <c r="L801" s="523"/>
      <c r="M801" s="523"/>
      <c r="N801" s="523"/>
      <c r="O801" s="523"/>
      <c r="P801" s="523"/>
      <c r="Q801" s="523"/>
      <c r="R801" s="523"/>
      <c r="S801" s="523"/>
      <c r="T801" s="523"/>
      <c r="U801" s="523"/>
      <c r="V801" s="523"/>
      <c r="W801" s="523"/>
      <c r="X801" s="523"/>
      <c r="Y801" s="523"/>
      <c r="Z801" s="523"/>
      <c r="AA801" s="523"/>
      <c r="AB801" s="523"/>
      <c r="AC801" s="523"/>
      <c r="AD801" s="523"/>
      <c r="AE801" s="523"/>
      <c r="AF801" s="523"/>
    </row>
    <row r="802" spans="1:32" ht="14.25" customHeight="1">
      <c r="A802" s="523"/>
      <c r="B802" s="523"/>
      <c r="C802" s="523"/>
      <c r="D802" s="523"/>
      <c r="E802" s="523"/>
      <c r="F802" s="523"/>
      <c r="G802" s="523"/>
      <c r="H802" s="523"/>
      <c r="I802" s="523"/>
      <c r="J802" s="523"/>
      <c r="K802" s="523"/>
      <c r="L802" s="523"/>
      <c r="M802" s="523"/>
      <c r="N802" s="523"/>
      <c r="O802" s="523"/>
      <c r="P802" s="523"/>
      <c r="Q802" s="523"/>
      <c r="R802" s="523"/>
      <c r="S802" s="523"/>
      <c r="T802" s="523"/>
      <c r="U802" s="523"/>
      <c r="V802" s="523"/>
      <c r="W802" s="523"/>
      <c r="X802" s="523"/>
      <c r="Y802" s="523"/>
      <c r="Z802" s="523"/>
      <c r="AA802" s="523"/>
      <c r="AB802" s="523"/>
      <c r="AC802" s="523"/>
      <c r="AD802" s="523"/>
      <c r="AE802" s="523"/>
      <c r="AF802" s="523"/>
    </row>
    <row r="803" spans="1:32" ht="14.25" customHeight="1">
      <c r="A803" s="523"/>
      <c r="B803" s="523"/>
      <c r="C803" s="523"/>
      <c r="D803" s="523"/>
      <c r="E803" s="523"/>
      <c r="F803" s="523"/>
      <c r="G803" s="523"/>
      <c r="H803" s="523"/>
      <c r="I803" s="523"/>
      <c r="J803" s="523"/>
      <c r="K803" s="523"/>
      <c r="L803" s="523"/>
      <c r="M803" s="523"/>
      <c r="N803" s="523"/>
      <c r="O803" s="523"/>
      <c r="P803" s="523"/>
      <c r="Q803" s="523"/>
      <c r="R803" s="523"/>
      <c r="S803" s="523"/>
      <c r="T803" s="523"/>
      <c r="U803" s="523"/>
      <c r="V803" s="523"/>
      <c r="W803" s="523"/>
      <c r="X803" s="523"/>
      <c r="Y803" s="523"/>
      <c r="Z803" s="523"/>
      <c r="AA803" s="523"/>
      <c r="AB803" s="523"/>
      <c r="AC803" s="523"/>
      <c r="AD803" s="523"/>
      <c r="AE803" s="523"/>
      <c r="AF803" s="523"/>
    </row>
    <row r="804" spans="1:32" ht="14.25" customHeight="1">
      <c r="A804" s="523"/>
      <c r="B804" s="523"/>
      <c r="C804" s="523"/>
      <c r="D804" s="523"/>
      <c r="E804" s="523"/>
      <c r="F804" s="523"/>
      <c r="G804" s="523"/>
      <c r="H804" s="523"/>
      <c r="I804" s="523"/>
      <c r="J804" s="523"/>
      <c r="K804" s="523"/>
      <c r="L804" s="523"/>
      <c r="M804" s="523"/>
      <c r="N804" s="523"/>
      <c r="O804" s="523"/>
      <c r="P804" s="523"/>
      <c r="Q804" s="523"/>
      <c r="R804" s="523"/>
      <c r="S804" s="523"/>
      <c r="T804" s="523"/>
      <c r="U804" s="523"/>
      <c r="V804" s="523"/>
      <c r="W804" s="523"/>
      <c r="X804" s="523"/>
      <c r="Y804" s="523"/>
      <c r="Z804" s="523"/>
      <c r="AA804" s="523"/>
      <c r="AB804" s="523"/>
      <c r="AC804" s="523"/>
      <c r="AD804" s="523"/>
      <c r="AE804" s="523"/>
      <c r="AF804" s="523"/>
    </row>
    <row r="805" spans="1:32" ht="14.25" customHeight="1">
      <c r="A805" s="523"/>
      <c r="B805" s="523"/>
      <c r="C805" s="523"/>
      <c r="D805" s="523"/>
      <c r="E805" s="523"/>
      <c r="F805" s="523"/>
      <c r="G805" s="523"/>
      <c r="H805" s="523"/>
      <c r="I805" s="523"/>
      <c r="J805" s="523"/>
      <c r="K805" s="523"/>
      <c r="L805" s="523"/>
      <c r="M805" s="523"/>
      <c r="N805" s="523"/>
      <c r="O805" s="523"/>
      <c r="P805" s="523"/>
      <c r="Q805" s="523"/>
      <c r="R805" s="523"/>
      <c r="S805" s="523"/>
      <c r="T805" s="523"/>
      <c r="U805" s="523"/>
      <c r="V805" s="523"/>
      <c r="W805" s="523"/>
      <c r="X805" s="523"/>
      <c r="Y805" s="523"/>
      <c r="Z805" s="523"/>
      <c r="AA805" s="523"/>
      <c r="AB805" s="523"/>
      <c r="AC805" s="523"/>
      <c r="AD805" s="523"/>
      <c r="AE805" s="523"/>
      <c r="AF805" s="523"/>
    </row>
    <row r="806" spans="1:32" ht="14.25" customHeight="1">
      <c r="A806" s="523"/>
      <c r="B806" s="523"/>
      <c r="C806" s="523"/>
      <c r="D806" s="523"/>
      <c r="E806" s="523"/>
      <c r="F806" s="523"/>
      <c r="G806" s="523"/>
      <c r="H806" s="523"/>
      <c r="I806" s="523"/>
      <c r="J806" s="523"/>
      <c r="K806" s="523"/>
      <c r="L806" s="523"/>
      <c r="M806" s="523"/>
      <c r="N806" s="523"/>
      <c r="O806" s="523"/>
      <c r="P806" s="523"/>
      <c r="Q806" s="523"/>
      <c r="R806" s="523"/>
      <c r="S806" s="523"/>
      <c r="T806" s="523"/>
      <c r="U806" s="523"/>
      <c r="V806" s="523"/>
      <c r="W806" s="523"/>
      <c r="X806" s="523"/>
      <c r="Y806" s="523"/>
      <c r="Z806" s="523"/>
      <c r="AA806" s="523"/>
      <c r="AB806" s="523"/>
      <c r="AC806" s="523"/>
      <c r="AD806" s="523"/>
      <c r="AE806" s="523"/>
      <c r="AF806" s="523"/>
    </row>
    <row r="807" spans="1:32" ht="14.25" customHeight="1">
      <c r="A807" s="523"/>
      <c r="B807" s="523"/>
      <c r="C807" s="523"/>
      <c r="D807" s="523"/>
      <c r="E807" s="523"/>
      <c r="F807" s="523"/>
      <c r="G807" s="523"/>
      <c r="H807" s="523"/>
      <c r="I807" s="523"/>
      <c r="J807" s="523"/>
      <c r="K807" s="523"/>
      <c r="L807" s="523"/>
      <c r="M807" s="523"/>
      <c r="N807" s="523"/>
      <c r="O807" s="523"/>
      <c r="P807" s="523"/>
      <c r="Q807" s="523"/>
      <c r="R807" s="523"/>
      <c r="S807" s="523"/>
      <c r="T807" s="523"/>
      <c r="U807" s="523"/>
      <c r="V807" s="523"/>
      <c r="W807" s="523"/>
      <c r="X807" s="523"/>
      <c r="Y807" s="523"/>
      <c r="Z807" s="523"/>
      <c r="AA807" s="523"/>
      <c r="AB807" s="523"/>
      <c r="AC807" s="523"/>
      <c r="AD807" s="523"/>
      <c r="AE807" s="523"/>
      <c r="AF807" s="523"/>
    </row>
    <row r="808" spans="1:32" ht="14.25" customHeight="1">
      <c r="A808" s="523"/>
      <c r="B808" s="523"/>
      <c r="C808" s="523"/>
      <c r="D808" s="523"/>
      <c r="E808" s="523"/>
      <c r="F808" s="523"/>
      <c r="G808" s="523"/>
      <c r="H808" s="523"/>
      <c r="I808" s="523"/>
      <c r="J808" s="523"/>
      <c r="K808" s="523"/>
      <c r="L808" s="523"/>
      <c r="M808" s="523"/>
      <c r="N808" s="523"/>
      <c r="O808" s="523"/>
      <c r="P808" s="523"/>
      <c r="Q808" s="523"/>
      <c r="R808" s="523"/>
      <c r="S808" s="523"/>
      <c r="T808" s="523"/>
      <c r="U808" s="523"/>
      <c r="V808" s="523"/>
      <c r="W808" s="523"/>
      <c r="X808" s="523"/>
      <c r="Y808" s="523"/>
      <c r="Z808" s="523"/>
      <c r="AA808" s="523"/>
      <c r="AB808" s="523"/>
      <c r="AC808" s="523"/>
      <c r="AD808" s="523"/>
      <c r="AE808" s="523"/>
      <c r="AF808" s="523"/>
    </row>
    <row r="809" spans="1:32" ht="14.25" customHeight="1">
      <c r="A809" s="523"/>
      <c r="B809" s="523"/>
      <c r="C809" s="523"/>
      <c r="D809" s="523"/>
      <c r="E809" s="523"/>
      <c r="F809" s="523"/>
      <c r="G809" s="523"/>
      <c r="H809" s="523"/>
      <c r="I809" s="523"/>
      <c r="J809" s="523"/>
      <c r="K809" s="523"/>
      <c r="L809" s="523"/>
      <c r="M809" s="523"/>
      <c r="N809" s="523"/>
      <c r="O809" s="523"/>
      <c r="P809" s="523"/>
      <c r="Q809" s="523"/>
      <c r="R809" s="523"/>
      <c r="S809" s="523"/>
      <c r="T809" s="523"/>
      <c r="U809" s="523"/>
      <c r="V809" s="523"/>
      <c r="W809" s="523"/>
      <c r="X809" s="523"/>
      <c r="Y809" s="523"/>
      <c r="Z809" s="523"/>
      <c r="AA809" s="523"/>
      <c r="AB809" s="523"/>
      <c r="AC809" s="523"/>
      <c r="AD809" s="523"/>
      <c r="AE809" s="523"/>
      <c r="AF809" s="523"/>
    </row>
    <row r="810" spans="1:32" ht="14.25" customHeight="1">
      <c r="A810" s="523"/>
      <c r="B810" s="523"/>
      <c r="C810" s="523"/>
      <c r="D810" s="523"/>
      <c r="E810" s="523"/>
      <c r="F810" s="523"/>
      <c r="G810" s="523"/>
      <c r="H810" s="523"/>
      <c r="I810" s="523"/>
      <c r="J810" s="523"/>
      <c r="K810" s="523"/>
      <c r="L810" s="523"/>
      <c r="M810" s="523"/>
      <c r="N810" s="523"/>
      <c r="O810" s="523"/>
      <c r="P810" s="523"/>
      <c r="Q810" s="523"/>
      <c r="R810" s="523"/>
      <c r="S810" s="523"/>
      <c r="T810" s="523"/>
      <c r="U810" s="523"/>
      <c r="V810" s="523"/>
      <c r="W810" s="523"/>
      <c r="X810" s="523"/>
      <c r="Y810" s="523"/>
      <c r="Z810" s="523"/>
      <c r="AA810" s="523"/>
      <c r="AB810" s="523"/>
      <c r="AC810" s="523"/>
      <c r="AD810" s="523"/>
      <c r="AE810" s="523"/>
      <c r="AF810" s="523"/>
    </row>
    <row r="811" spans="1:32" ht="14.25" customHeight="1">
      <c r="A811" s="523"/>
      <c r="B811" s="523"/>
      <c r="C811" s="523"/>
      <c r="D811" s="523"/>
      <c r="E811" s="523"/>
      <c r="F811" s="523"/>
      <c r="G811" s="523"/>
      <c r="H811" s="523"/>
      <c r="I811" s="523"/>
      <c r="J811" s="523"/>
      <c r="K811" s="523"/>
      <c r="L811" s="523"/>
      <c r="M811" s="523"/>
      <c r="N811" s="523"/>
      <c r="O811" s="523"/>
      <c r="P811" s="523"/>
      <c r="Q811" s="523"/>
      <c r="R811" s="523"/>
      <c r="S811" s="523"/>
      <c r="T811" s="523"/>
      <c r="U811" s="523"/>
      <c r="V811" s="523"/>
      <c r="W811" s="523"/>
      <c r="X811" s="523"/>
      <c r="Y811" s="523"/>
      <c r="Z811" s="523"/>
      <c r="AA811" s="523"/>
      <c r="AB811" s="523"/>
      <c r="AC811" s="523"/>
      <c r="AD811" s="523"/>
      <c r="AE811" s="523"/>
      <c r="AF811" s="523"/>
    </row>
    <row r="812" spans="1:32" ht="14.25" customHeight="1">
      <c r="A812" s="523"/>
      <c r="B812" s="523"/>
      <c r="C812" s="523"/>
      <c r="D812" s="523"/>
      <c r="E812" s="523"/>
      <c r="F812" s="523"/>
      <c r="G812" s="523"/>
      <c r="H812" s="523"/>
      <c r="I812" s="523"/>
      <c r="J812" s="523"/>
      <c r="K812" s="523"/>
      <c r="L812" s="523"/>
      <c r="M812" s="523"/>
      <c r="N812" s="523"/>
      <c r="O812" s="523"/>
      <c r="P812" s="523"/>
      <c r="Q812" s="523"/>
      <c r="R812" s="523"/>
      <c r="S812" s="523"/>
      <c r="T812" s="523"/>
      <c r="U812" s="523"/>
      <c r="V812" s="523"/>
      <c r="W812" s="523"/>
      <c r="X812" s="523"/>
      <c r="Y812" s="523"/>
      <c r="Z812" s="523"/>
      <c r="AA812" s="523"/>
      <c r="AB812" s="523"/>
      <c r="AC812" s="523"/>
      <c r="AD812" s="523"/>
      <c r="AE812" s="523"/>
      <c r="AF812" s="523"/>
    </row>
    <row r="813" spans="1:32" ht="14.25" customHeight="1">
      <c r="A813" s="523"/>
      <c r="B813" s="523"/>
      <c r="C813" s="523"/>
      <c r="D813" s="523"/>
      <c r="E813" s="523"/>
      <c r="F813" s="523"/>
      <c r="G813" s="523"/>
      <c r="H813" s="523"/>
      <c r="I813" s="523"/>
      <c r="J813" s="523"/>
      <c r="K813" s="523"/>
      <c r="L813" s="523"/>
      <c r="M813" s="523"/>
      <c r="N813" s="523"/>
      <c r="O813" s="523"/>
      <c r="P813" s="523"/>
      <c r="Q813" s="523"/>
      <c r="R813" s="523"/>
      <c r="S813" s="523"/>
      <c r="T813" s="523"/>
      <c r="U813" s="523"/>
      <c r="V813" s="523"/>
      <c r="W813" s="523"/>
      <c r="X813" s="523"/>
      <c r="Y813" s="523"/>
      <c r="Z813" s="523"/>
      <c r="AA813" s="523"/>
      <c r="AB813" s="523"/>
      <c r="AC813" s="523"/>
      <c r="AD813" s="523"/>
      <c r="AE813" s="523"/>
      <c r="AF813" s="523"/>
    </row>
    <row r="814" spans="1:32" ht="14.25" customHeight="1">
      <c r="A814" s="523"/>
      <c r="B814" s="523"/>
      <c r="C814" s="523"/>
      <c r="D814" s="523"/>
      <c r="E814" s="523"/>
      <c r="F814" s="523"/>
      <c r="G814" s="523"/>
      <c r="H814" s="523"/>
      <c r="I814" s="523"/>
      <c r="J814" s="523"/>
      <c r="K814" s="523"/>
      <c r="L814" s="523"/>
      <c r="M814" s="523"/>
      <c r="N814" s="523"/>
      <c r="O814" s="523"/>
      <c r="P814" s="523"/>
      <c r="Q814" s="523"/>
      <c r="R814" s="523"/>
      <c r="S814" s="523"/>
      <c r="T814" s="523"/>
      <c r="U814" s="523"/>
      <c r="V814" s="523"/>
      <c r="W814" s="523"/>
      <c r="X814" s="523"/>
      <c r="Y814" s="523"/>
      <c r="Z814" s="523"/>
      <c r="AA814" s="523"/>
      <c r="AB814" s="523"/>
      <c r="AC814" s="523"/>
      <c r="AD814" s="523"/>
      <c r="AE814" s="523"/>
      <c r="AF814" s="523"/>
    </row>
    <row r="815" spans="1:32" ht="14.25" customHeight="1">
      <c r="A815" s="523"/>
      <c r="B815" s="523"/>
      <c r="C815" s="523"/>
      <c r="D815" s="523"/>
      <c r="E815" s="523"/>
      <c r="F815" s="523"/>
      <c r="G815" s="523"/>
      <c r="H815" s="523"/>
      <c r="I815" s="523"/>
      <c r="J815" s="523"/>
      <c r="K815" s="523"/>
      <c r="L815" s="523"/>
      <c r="M815" s="523"/>
      <c r="N815" s="523"/>
      <c r="O815" s="523"/>
      <c r="P815" s="523"/>
      <c r="Q815" s="523"/>
      <c r="R815" s="523"/>
      <c r="S815" s="523"/>
      <c r="T815" s="523"/>
      <c r="U815" s="523"/>
      <c r="V815" s="523"/>
      <c r="W815" s="523"/>
      <c r="X815" s="523"/>
      <c r="Y815" s="523"/>
      <c r="Z815" s="523"/>
      <c r="AA815" s="523"/>
      <c r="AB815" s="523"/>
      <c r="AC815" s="523"/>
      <c r="AD815" s="523"/>
      <c r="AE815" s="523"/>
      <c r="AF815" s="523"/>
    </row>
    <row r="816" spans="1:32" ht="14.25" customHeight="1">
      <c r="A816" s="523"/>
      <c r="B816" s="523"/>
      <c r="C816" s="523"/>
      <c r="D816" s="523"/>
      <c r="E816" s="523"/>
      <c r="F816" s="523"/>
      <c r="G816" s="523"/>
      <c r="H816" s="523"/>
      <c r="I816" s="523"/>
      <c r="J816" s="523"/>
      <c r="K816" s="523"/>
      <c r="L816" s="523"/>
      <c r="M816" s="523"/>
      <c r="N816" s="523"/>
      <c r="O816" s="523"/>
      <c r="P816" s="523"/>
      <c r="Q816" s="523"/>
      <c r="R816" s="523"/>
      <c r="S816" s="523"/>
      <c r="T816" s="523"/>
      <c r="U816" s="523"/>
      <c r="V816" s="523"/>
      <c r="W816" s="523"/>
      <c r="X816" s="523"/>
      <c r="Y816" s="523"/>
      <c r="Z816" s="523"/>
      <c r="AA816" s="523"/>
      <c r="AB816" s="523"/>
      <c r="AC816" s="523"/>
      <c r="AD816" s="523"/>
      <c r="AE816" s="523"/>
      <c r="AF816" s="523"/>
    </row>
    <row r="817" spans="1:32" ht="14.25" customHeight="1">
      <c r="A817" s="523"/>
      <c r="B817" s="523"/>
      <c r="C817" s="523"/>
      <c r="D817" s="523"/>
      <c r="E817" s="523"/>
      <c r="F817" s="523"/>
      <c r="G817" s="523"/>
      <c r="H817" s="523"/>
      <c r="I817" s="523"/>
      <c r="J817" s="523"/>
      <c r="K817" s="523"/>
      <c r="L817" s="523"/>
      <c r="M817" s="523"/>
      <c r="N817" s="523"/>
      <c r="O817" s="523"/>
      <c r="P817" s="523"/>
      <c r="Q817" s="523"/>
      <c r="R817" s="523"/>
      <c r="S817" s="523"/>
      <c r="T817" s="523"/>
      <c r="U817" s="523"/>
      <c r="V817" s="523"/>
      <c r="W817" s="523"/>
      <c r="X817" s="523"/>
      <c r="Y817" s="523"/>
      <c r="Z817" s="523"/>
      <c r="AA817" s="523"/>
      <c r="AB817" s="523"/>
      <c r="AC817" s="523"/>
      <c r="AD817" s="523"/>
      <c r="AE817" s="523"/>
      <c r="AF817" s="523"/>
    </row>
    <row r="818" spans="1:32" ht="14.25" customHeight="1">
      <c r="A818" s="523"/>
      <c r="B818" s="523"/>
      <c r="C818" s="523"/>
      <c r="D818" s="523"/>
      <c r="E818" s="523"/>
      <c r="F818" s="523"/>
      <c r="G818" s="523"/>
      <c r="H818" s="523"/>
      <c r="I818" s="523"/>
      <c r="J818" s="523"/>
      <c r="K818" s="523"/>
      <c r="L818" s="523"/>
      <c r="M818" s="523"/>
      <c r="N818" s="523"/>
      <c r="O818" s="523"/>
      <c r="P818" s="523"/>
      <c r="Q818" s="523"/>
      <c r="R818" s="523"/>
      <c r="S818" s="523"/>
      <c r="T818" s="523"/>
      <c r="U818" s="523"/>
      <c r="V818" s="523"/>
      <c r="W818" s="523"/>
      <c r="X818" s="523"/>
      <c r="Y818" s="523"/>
      <c r="Z818" s="523"/>
      <c r="AA818" s="523"/>
      <c r="AB818" s="523"/>
      <c r="AC818" s="523"/>
      <c r="AD818" s="523"/>
      <c r="AE818" s="523"/>
      <c r="AF818" s="523"/>
    </row>
    <row r="819" spans="1:32" ht="14.25" customHeight="1">
      <c r="A819" s="523"/>
      <c r="B819" s="523"/>
      <c r="C819" s="523"/>
      <c r="D819" s="523"/>
      <c r="E819" s="523"/>
      <c r="F819" s="523"/>
      <c r="G819" s="523"/>
      <c r="H819" s="523"/>
      <c r="I819" s="523"/>
      <c r="J819" s="523"/>
      <c r="K819" s="523"/>
      <c r="L819" s="523"/>
      <c r="M819" s="523"/>
      <c r="N819" s="523"/>
      <c r="O819" s="523"/>
      <c r="P819" s="523"/>
      <c r="Q819" s="523"/>
      <c r="R819" s="523"/>
      <c r="S819" s="523"/>
      <c r="T819" s="523"/>
      <c r="U819" s="523"/>
      <c r="V819" s="523"/>
      <c r="W819" s="523"/>
      <c r="X819" s="523"/>
      <c r="Y819" s="523"/>
      <c r="Z819" s="523"/>
      <c r="AA819" s="523"/>
      <c r="AB819" s="523"/>
      <c r="AC819" s="523"/>
      <c r="AD819" s="523"/>
      <c r="AE819" s="523"/>
      <c r="AF819" s="523"/>
    </row>
    <row r="820" spans="1:32" ht="14.25" customHeight="1">
      <c r="A820" s="523"/>
      <c r="B820" s="523"/>
      <c r="C820" s="523"/>
      <c r="D820" s="523"/>
      <c r="E820" s="523"/>
      <c r="F820" s="523"/>
      <c r="G820" s="523"/>
      <c r="H820" s="523"/>
      <c r="I820" s="523"/>
      <c r="J820" s="523"/>
      <c r="K820" s="523"/>
      <c r="L820" s="523"/>
      <c r="M820" s="523"/>
      <c r="N820" s="523"/>
      <c r="O820" s="523"/>
      <c r="P820" s="523"/>
      <c r="Q820" s="523"/>
      <c r="R820" s="523"/>
      <c r="S820" s="523"/>
      <c r="T820" s="523"/>
      <c r="U820" s="523"/>
      <c r="V820" s="523"/>
      <c r="W820" s="523"/>
      <c r="X820" s="523"/>
      <c r="Y820" s="523"/>
      <c r="Z820" s="523"/>
      <c r="AA820" s="523"/>
      <c r="AB820" s="523"/>
      <c r="AC820" s="523"/>
      <c r="AD820" s="523"/>
      <c r="AE820" s="523"/>
      <c r="AF820" s="523"/>
    </row>
    <row r="821" spans="1:32" ht="14.25" customHeight="1">
      <c r="A821" s="523"/>
      <c r="B821" s="523"/>
      <c r="C821" s="523"/>
      <c r="D821" s="523"/>
      <c r="E821" s="523"/>
      <c r="F821" s="523"/>
      <c r="G821" s="523"/>
      <c r="H821" s="523"/>
      <c r="I821" s="523"/>
      <c r="J821" s="523"/>
      <c r="K821" s="523"/>
      <c r="L821" s="523"/>
      <c r="M821" s="523"/>
      <c r="N821" s="523"/>
      <c r="O821" s="523"/>
      <c r="P821" s="523"/>
      <c r="Q821" s="523"/>
      <c r="R821" s="523"/>
      <c r="S821" s="523"/>
      <c r="T821" s="523"/>
      <c r="U821" s="523"/>
      <c r="V821" s="523"/>
      <c r="W821" s="523"/>
      <c r="X821" s="523"/>
      <c r="Y821" s="523"/>
      <c r="Z821" s="523"/>
      <c r="AA821" s="523"/>
      <c r="AB821" s="523"/>
      <c r="AC821" s="523"/>
      <c r="AD821" s="523"/>
      <c r="AE821" s="523"/>
      <c r="AF821" s="523"/>
    </row>
    <row r="822" spans="1:32" ht="14.25" customHeight="1">
      <c r="A822" s="523"/>
      <c r="B822" s="523"/>
      <c r="C822" s="523"/>
      <c r="D822" s="523"/>
      <c r="E822" s="523"/>
      <c r="F822" s="523"/>
      <c r="G822" s="523"/>
      <c r="H822" s="523"/>
      <c r="I822" s="523"/>
      <c r="J822" s="523"/>
      <c r="K822" s="523"/>
      <c r="L822" s="523"/>
      <c r="M822" s="523"/>
      <c r="N822" s="523"/>
      <c r="O822" s="523"/>
      <c r="P822" s="523"/>
      <c r="Q822" s="523"/>
      <c r="R822" s="523"/>
      <c r="S822" s="523"/>
      <c r="T822" s="523"/>
      <c r="U822" s="523"/>
      <c r="V822" s="523"/>
      <c r="W822" s="523"/>
      <c r="X822" s="523"/>
      <c r="Y822" s="523"/>
      <c r="Z822" s="523"/>
      <c r="AA822" s="523"/>
      <c r="AB822" s="523"/>
      <c r="AC822" s="523"/>
      <c r="AD822" s="523"/>
      <c r="AE822" s="523"/>
      <c r="AF822" s="523"/>
    </row>
    <row r="823" spans="1:32" ht="14.25" customHeight="1">
      <c r="A823" s="523"/>
      <c r="B823" s="523"/>
      <c r="C823" s="523"/>
      <c r="D823" s="523"/>
      <c r="E823" s="523"/>
      <c r="F823" s="523"/>
      <c r="G823" s="523"/>
      <c r="H823" s="523"/>
      <c r="I823" s="523"/>
      <c r="J823" s="523"/>
      <c r="K823" s="523"/>
      <c r="L823" s="523"/>
      <c r="M823" s="523"/>
      <c r="N823" s="523"/>
      <c r="O823" s="523"/>
      <c r="P823" s="523"/>
      <c r="Q823" s="523"/>
      <c r="R823" s="523"/>
      <c r="S823" s="523"/>
      <c r="T823" s="523"/>
      <c r="U823" s="523"/>
      <c r="V823" s="523"/>
      <c r="W823" s="523"/>
      <c r="X823" s="523"/>
      <c r="Y823" s="523"/>
      <c r="Z823" s="523"/>
      <c r="AA823" s="523"/>
      <c r="AB823" s="523"/>
      <c r="AC823" s="523"/>
      <c r="AD823" s="523"/>
      <c r="AE823" s="523"/>
      <c r="AF823" s="523"/>
    </row>
    <row r="824" spans="1:32" ht="14.25" customHeight="1">
      <c r="A824" s="523"/>
      <c r="B824" s="523"/>
      <c r="C824" s="523"/>
      <c r="D824" s="523"/>
      <c r="E824" s="523"/>
      <c r="F824" s="523"/>
      <c r="G824" s="523"/>
      <c r="H824" s="523"/>
      <c r="I824" s="523"/>
      <c r="J824" s="523"/>
      <c r="K824" s="523"/>
      <c r="L824" s="523"/>
      <c r="M824" s="523"/>
      <c r="N824" s="523"/>
      <c r="O824" s="523"/>
      <c r="P824" s="523"/>
      <c r="Q824" s="523"/>
      <c r="R824" s="523"/>
      <c r="S824" s="523"/>
      <c r="T824" s="523"/>
      <c r="U824" s="523"/>
      <c r="V824" s="523"/>
      <c r="W824" s="523"/>
      <c r="X824" s="523"/>
      <c r="Y824" s="523"/>
      <c r="Z824" s="523"/>
      <c r="AA824" s="523"/>
      <c r="AB824" s="523"/>
      <c r="AC824" s="523"/>
      <c r="AD824" s="523"/>
      <c r="AE824" s="523"/>
      <c r="AF824" s="523"/>
    </row>
    <row r="825" spans="1:32" ht="14.25" customHeight="1">
      <c r="A825" s="523"/>
      <c r="B825" s="523"/>
      <c r="C825" s="523"/>
      <c r="D825" s="523"/>
      <c r="E825" s="523"/>
      <c r="F825" s="523"/>
      <c r="G825" s="523"/>
      <c r="H825" s="523"/>
      <c r="I825" s="523"/>
      <c r="J825" s="523"/>
      <c r="K825" s="523"/>
      <c r="L825" s="523"/>
      <c r="M825" s="523"/>
      <c r="N825" s="523"/>
      <c r="O825" s="523"/>
      <c r="P825" s="523"/>
      <c r="Q825" s="523"/>
      <c r="R825" s="523"/>
      <c r="S825" s="523"/>
      <c r="T825" s="523"/>
      <c r="U825" s="523"/>
      <c r="V825" s="523"/>
      <c r="W825" s="523"/>
      <c r="X825" s="523"/>
      <c r="Y825" s="523"/>
      <c r="Z825" s="523"/>
      <c r="AA825" s="523"/>
      <c r="AB825" s="523"/>
      <c r="AC825" s="523"/>
      <c r="AD825" s="523"/>
      <c r="AE825" s="523"/>
      <c r="AF825" s="523"/>
    </row>
    <row r="826" spans="1:32" ht="14.25" customHeight="1">
      <c r="A826" s="523"/>
      <c r="B826" s="523"/>
      <c r="C826" s="523"/>
      <c r="D826" s="523"/>
      <c r="E826" s="523"/>
      <c r="F826" s="523"/>
      <c r="G826" s="523"/>
      <c r="H826" s="523"/>
      <c r="I826" s="523"/>
      <c r="J826" s="523"/>
      <c r="K826" s="523"/>
      <c r="L826" s="523"/>
      <c r="M826" s="523"/>
      <c r="N826" s="523"/>
      <c r="O826" s="523"/>
      <c r="P826" s="523"/>
      <c r="Q826" s="523"/>
      <c r="R826" s="523"/>
      <c r="S826" s="523"/>
      <c r="T826" s="523"/>
      <c r="U826" s="523"/>
      <c r="V826" s="523"/>
      <c r="W826" s="523"/>
      <c r="X826" s="523"/>
      <c r="Y826" s="523"/>
      <c r="Z826" s="523"/>
      <c r="AA826" s="523"/>
      <c r="AB826" s="523"/>
      <c r="AC826" s="523"/>
      <c r="AD826" s="523"/>
      <c r="AE826" s="523"/>
      <c r="AF826" s="523"/>
    </row>
    <row r="827" spans="1:32" ht="14.25" customHeight="1">
      <c r="A827" s="523"/>
      <c r="B827" s="523"/>
      <c r="C827" s="523"/>
      <c r="D827" s="523"/>
      <c r="E827" s="523"/>
      <c r="F827" s="523"/>
      <c r="G827" s="523"/>
      <c r="H827" s="523"/>
      <c r="I827" s="523"/>
      <c r="J827" s="523"/>
      <c r="K827" s="523"/>
      <c r="L827" s="523"/>
      <c r="M827" s="523"/>
      <c r="N827" s="523"/>
      <c r="O827" s="523"/>
      <c r="P827" s="523"/>
      <c r="Q827" s="523"/>
      <c r="R827" s="523"/>
      <c r="S827" s="523"/>
      <c r="T827" s="523"/>
      <c r="U827" s="523"/>
      <c r="V827" s="523"/>
      <c r="W827" s="523"/>
      <c r="X827" s="523"/>
      <c r="Y827" s="523"/>
      <c r="Z827" s="523"/>
      <c r="AA827" s="523"/>
      <c r="AB827" s="523"/>
      <c r="AC827" s="523"/>
      <c r="AD827" s="523"/>
      <c r="AE827" s="523"/>
      <c r="AF827" s="523"/>
    </row>
    <row r="828" spans="1:32" ht="14.25" customHeight="1">
      <c r="A828" s="523"/>
      <c r="B828" s="523"/>
      <c r="C828" s="523"/>
      <c r="D828" s="523"/>
      <c r="E828" s="523"/>
      <c r="F828" s="523"/>
      <c r="G828" s="523"/>
      <c r="H828" s="523"/>
      <c r="I828" s="523"/>
      <c r="J828" s="523"/>
      <c r="K828" s="523"/>
      <c r="L828" s="523"/>
      <c r="M828" s="523"/>
      <c r="N828" s="523"/>
      <c r="O828" s="523"/>
      <c r="P828" s="523"/>
      <c r="Q828" s="523"/>
      <c r="R828" s="523"/>
      <c r="S828" s="523"/>
      <c r="T828" s="523"/>
      <c r="U828" s="523"/>
      <c r="V828" s="523"/>
      <c r="W828" s="523"/>
      <c r="X828" s="523"/>
      <c r="Y828" s="523"/>
      <c r="Z828" s="523"/>
      <c r="AA828" s="523"/>
      <c r="AB828" s="523"/>
      <c r="AC828" s="523"/>
      <c r="AD828" s="523"/>
      <c r="AE828" s="523"/>
      <c r="AF828" s="523"/>
    </row>
    <row r="829" spans="1:32" ht="14.25" customHeight="1">
      <c r="A829" s="523"/>
      <c r="B829" s="523"/>
      <c r="C829" s="523"/>
      <c r="D829" s="523"/>
      <c r="E829" s="523"/>
      <c r="F829" s="523"/>
      <c r="G829" s="523"/>
      <c r="H829" s="523"/>
      <c r="I829" s="523"/>
      <c r="J829" s="523"/>
      <c r="K829" s="523"/>
      <c r="L829" s="523"/>
      <c r="M829" s="523"/>
      <c r="N829" s="523"/>
      <c r="O829" s="523"/>
      <c r="P829" s="523"/>
      <c r="Q829" s="523"/>
      <c r="R829" s="523"/>
      <c r="S829" s="523"/>
      <c r="T829" s="523"/>
      <c r="U829" s="523"/>
      <c r="V829" s="523"/>
      <c r="W829" s="523"/>
      <c r="X829" s="523"/>
      <c r="Y829" s="523"/>
      <c r="Z829" s="523"/>
      <c r="AA829" s="523"/>
      <c r="AB829" s="523"/>
      <c r="AC829" s="523"/>
      <c r="AD829" s="523"/>
      <c r="AE829" s="523"/>
      <c r="AF829" s="523"/>
    </row>
    <row r="830" spans="1:32" ht="14.25" customHeight="1">
      <c r="A830" s="523"/>
      <c r="B830" s="523"/>
      <c r="C830" s="523"/>
      <c r="D830" s="523"/>
      <c r="E830" s="523"/>
      <c r="F830" s="523"/>
      <c r="G830" s="523"/>
      <c r="H830" s="523"/>
      <c r="I830" s="523"/>
      <c r="J830" s="523"/>
      <c r="K830" s="523"/>
      <c r="L830" s="523"/>
      <c r="M830" s="523"/>
      <c r="N830" s="523"/>
      <c r="O830" s="523"/>
      <c r="P830" s="523"/>
      <c r="Q830" s="523"/>
      <c r="R830" s="523"/>
      <c r="S830" s="523"/>
      <c r="T830" s="523"/>
      <c r="U830" s="523"/>
      <c r="V830" s="523"/>
      <c r="W830" s="523"/>
      <c r="X830" s="523"/>
      <c r="Y830" s="523"/>
      <c r="Z830" s="523"/>
      <c r="AA830" s="523"/>
      <c r="AB830" s="523"/>
      <c r="AC830" s="523"/>
      <c r="AD830" s="523"/>
      <c r="AE830" s="523"/>
      <c r="AF830" s="523"/>
    </row>
    <row r="831" spans="1:32" ht="14.25" customHeight="1">
      <c r="A831" s="523"/>
      <c r="B831" s="523"/>
      <c r="C831" s="523"/>
      <c r="D831" s="523"/>
      <c r="E831" s="523"/>
      <c r="F831" s="523"/>
      <c r="G831" s="523"/>
      <c r="H831" s="523"/>
      <c r="I831" s="523"/>
      <c r="J831" s="523"/>
      <c r="K831" s="523"/>
      <c r="L831" s="523"/>
      <c r="M831" s="523"/>
      <c r="N831" s="523"/>
      <c r="O831" s="523"/>
      <c r="P831" s="523"/>
      <c r="Q831" s="523"/>
      <c r="R831" s="523"/>
      <c r="S831" s="523"/>
      <c r="T831" s="523"/>
      <c r="U831" s="523"/>
      <c r="V831" s="523"/>
      <c r="W831" s="523"/>
      <c r="X831" s="523"/>
      <c r="Y831" s="523"/>
      <c r="Z831" s="523"/>
      <c r="AA831" s="523"/>
      <c r="AB831" s="523"/>
      <c r="AC831" s="523"/>
      <c r="AD831" s="523"/>
      <c r="AE831" s="523"/>
      <c r="AF831" s="523"/>
    </row>
    <row r="832" spans="1:32" ht="14.25" customHeight="1">
      <c r="A832" s="523"/>
      <c r="B832" s="523"/>
      <c r="C832" s="523"/>
      <c r="D832" s="523"/>
      <c r="E832" s="523"/>
      <c r="F832" s="523"/>
      <c r="G832" s="523"/>
      <c r="H832" s="523"/>
      <c r="I832" s="523"/>
      <c r="J832" s="523"/>
      <c r="K832" s="523"/>
      <c r="L832" s="523"/>
      <c r="M832" s="523"/>
      <c r="N832" s="523"/>
      <c r="O832" s="523"/>
      <c r="P832" s="523"/>
      <c r="Q832" s="523"/>
      <c r="R832" s="523"/>
      <c r="S832" s="523"/>
      <c r="T832" s="523"/>
      <c r="U832" s="523"/>
      <c r="V832" s="523"/>
      <c r="W832" s="523"/>
      <c r="X832" s="523"/>
      <c r="Y832" s="523"/>
      <c r="Z832" s="523"/>
      <c r="AA832" s="523"/>
      <c r="AB832" s="523"/>
      <c r="AC832" s="523"/>
      <c r="AD832" s="523"/>
      <c r="AE832" s="523"/>
      <c r="AF832" s="523"/>
    </row>
    <row r="833" spans="1:32" ht="14.25" customHeight="1">
      <c r="A833" s="523"/>
      <c r="B833" s="523"/>
      <c r="C833" s="523"/>
      <c r="D833" s="523"/>
      <c r="E833" s="523"/>
      <c r="F833" s="523"/>
      <c r="G833" s="523"/>
      <c r="H833" s="523"/>
      <c r="I833" s="523"/>
      <c r="J833" s="523"/>
      <c r="K833" s="523"/>
      <c r="L833" s="523"/>
      <c r="M833" s="523"/>
      <c r="N833" s="523"/>
      <c r="O833" s="523"/>
      <c r="P833" s="523"/>
      <c r="Q833" s="523"/>
      <c r="R833" s="523"/>
      <c r="S833" s="523"/>
      <c r="T833" s="523"/>
      <c r="U833" s="523"/>
      <c r="V833" s="523"/>
      <c r="W833" s="523"/>
      <c r="X833" s="523"/>
      <c r="Y833" s="523"/>
      <c r="Z833" s="523"/>
      <c r="AA833" s="523"/>
      <c r="AB833" s="523"/>
      <c r="AC833" s="523"/>
      <c r="AD833" s="523"/>
      <c r="AE833" s="523"/>
      <c r="AF833" s="523"/>
    </row>
    <row r="834" spans="1:32" ht="14.25" customHeight="1">
      <c r="A834" s="523"/>
      <c r="B834" s="523"/>
      <c r="C834" s="523"/>
      <c r="D834" s="523"/>
      <c r="E834" s="523"/>
      <c r="F834" s="523"/>
      <c r="G834" s="523"/>
      <c r="H834" s="523"/>
      <c r="I834" s="523"/>
      <c r="J834" s="523"/>
      <c r="K834" s="523"/>
      <c r="L834" s="523"/>
      <c r="M834" s="523"/>
      <c r="N834" s="523"/>
      <c r="O834" s="523"/>
      <c r="P834" s="523"/>
      <c r="Q834" s="523"/>
      <c r="R834" s="523"/>
      <c r="S834" s="523"/>
      <c r="T834" s="523"/>
      <c r="U834" s="523"/>
      <c r="V834" s="523"/>
      <c r="W834" s="523"/>
      <c r="X834" s="523"/>
      <c r="Y834" s="523"/>
      <c r="Z834" s="523"/>
      <c r="AA834" s="523"/>
      <c r="AB834" s="523"/>
      <c r="AC834" s="523"/>
      <c r="AD834" s="523"/>
      <c r="AE834" s="523"/>
      <c r="AF834" s="523"/>
    </row>
    <row r="835" spans="1:32" ht="14.25" customHeight="1">
      <c r="A835" s="523"/>
      <c r="B835" s="523"/>
      <c r="C835" s="523"/>
      <c r="D835" s="523"/>
      <c r="E835" s="523"/>
      <c r="F835" s="523"/>
      <c r="G835" s="523"/>
      <c r="H835" s="523"/>
      <c r="I835" s="523"/>
      <c r="J835" s="523"/>
      <c r="K835" s="523"/>
      <c r="L835" s="523"/>
      <c r="M835" s="523"/>
      <c r="N835" s="523"/>
      <c r="O835" s="523"/>
      <c r="P835" s="523"/>
      <c r="Q835" s="523"/>
      <c r="R835" s="523"/>
      <c r="S835" s="523"/>
      <c r="T835" s="523"/>
      <c r="U835" s="523"/>
      <c r="V835" s="523"/>
      <c r="W835" s="523"/>
      <c r="X835" s="523"/>
      <c r="Y835" s="523"/>
      <c r="Z835" s="523"/>
      <c r="AA835" s="523"/>
      <c r="AB835" s="523"/>
      <c r="AC835" s="523"/>
      <c r="AD835" s="523"/>
      <c r="AE835" s="523"/>
      <c r="AF835" s="523"/>
    </row>
    <row r="836" spans="1:32" ht="14.25" customHeight="1">
      <c r="A836" s="523"/>
      <c r="B836" s="523"/>
      <c r="C836" s="523"/>
      <c r="D836" s="523"/>
      <c r="E836" s="523"/>
      <c r="F836" s="523"/>
      <c r="G836" s="523"/>
      <c r="H836" s="523"/>
      <c r="I836" s="523"/>
      <c r="J836" s="523"/>
      <c r="K836" s="523"/>
      <c r="L836" s="523"/>
      <c r="M836" s="523"/>
      <c r="N836" s="523"/>
      <c r="O836" s="523"/>
      <c r="P836" s="523"/>
      <c r="Q836" s="523"/>
      <c r="R836" s="523"/>
      <c r="S836" s="523"/>
      <c r="T836" s="523"/>
      <c r="U836" s="523"/>
      <c r="V836" s="523"/>
      <c r="W836" s="523"/>
      <c r="X836" s="523"/>
      <c r="Y836" s="523"/>
      <c r="Z836" s="523"/>
      <c r="AA836" s="523"/>
      <c r="AB836" s="523"/>
      <c r="AC836" s="523"/>
      <c r="AD836" s="523"/>
      <c r="AE836" s="523"/>
      <c r="AF836" s="523"/>
    </row>
    <row r="837" spans="1:32" ht="14.25" customHeight="1">
      <c r="A837" s="523"/>
      <c r="B837" s="523"/>
      <c r="C837" s="523"/>
      <c r="D837" s="523"/>
      <c r="E837" s="523"/>
      <c r="F837" s="523"/>
      <c r="G837" s="523"/>
      <c r="H837" s="523"/>
      <c r="I837" s="523"/>
      <c r="J837" s="523"/>
      <c r="K837" s="523"/>
      <c r="L837" s="523"/>
      <c r="M837" s="523"/>
      <c r="N837" s="523"/>
      <c r="O837" s="523"/>
      <c r="P837" s="523"/>
      <c r="Q837" s="523"/>
      <c r="R837" s="523"/>
      <c r="S837" s="523"/>
      <c r="T837" s="523"/>
      <c r="U837" s="523"/>
      <c r="V837" s="523"/>
      <c r="W837" s="523"/>
      <c r="X837" s="523"/>
      <c r="Y837" s="523"/>
      <c r="Z837" s="523"/>
      <c r="AA837" s="523"/>
      <c r="AB837" s="523"/>
      <c r="AC837" s="523"/>
      <c r="AD837" s="523"/>
      <c r="AE837" s="523"/>
      <c r="AF837" s="523"/>
    </row>
    <row r="838" spans="1:32" ht="14.25" customHeight="1">
      <c r="A838" s="523"/>
      <c r="B838" s="523"/>
      <c r="C838" s="523"/>
      <c r="D838" s="523"/>
      <c r="E838" s="523"/>
      <c r="F838" s="523"/>
      <c r="G838" s="523"/>
      <c r="H838" s="523"/>
      <c r="I838" s="523"/>
      <c r="J838" s="523"/>
      <c r="K838" s="523"/>
      <c r="L838" s="523"/>
      <c r="M838" s="523"/>
      <c r="N838" s="523"/>
      <c r="O838" s="523"/>
      <c r="P838" s="523"/>
      <c r="Q838" s="523"/>
      <c r="R838" s="523"/>
      <c r="S838" s="523"/>
      <c r="T838" s="523"/>
      <c r="U838" s="523"/>
      <c r="V838" s="523"/>
      <c r="W838" s="523"/>
      <c r="X838" s="523"/>
      <c r="Y838" s="523"/>
      <c r="Z838" s="523"/>
      <c r="AA838" s="523"/>
      <c r="AB838" s="523"/>
      <c r="AC838" s="523"/>
      <c r="AD838" s="523"/>
      <c r="AE838" s="523"/>
      <c r="AF838" s="523"/>
    </row>
    <row r="839" spans="1:32" ht="14.25" customHeight="1">
      <c r="A839" s="523"/>
      <c r="B839" s="523"/>
      <c r="C839" s="523"/>
      <c r="D839" s="523"/>
      <c r="E839" s="523"/>
      <c r="F839" s="523"/>
      <c r="G839" s="523"/>
      <c r="H839" s="523"/>
      <c r="I839" s="523"/>
      <c r="J839" s="523"/>
      <c r="K839" s="523"/>
      <c r="L839" s="523"/>
      <c r="M839" s="523"/>
      <c r="N839" s="523"/>
      <c r="O839" s="523"/>
      <c r="P839" s="523"/>
      <c r="Q839" s="523"/>
      <c r="R839" s="523"/>
      <c r="S839" s="523"/>
      <c r="T839" s="523"/>
      <c r="U839" s="523"/>
      <c r="V839" s="523"/>
      <c r="W839" s="523"/>
      <c r="X839" s="523"/>
      <c r="Y839" s="523"/>
      <c r="Z839" s="523"/>
      <c r="AA839" s="523"/>
      <c r="AB839" s="523"/>
      <c r="AC839" s="523"/>
      <c r="AD839" s="523"/>
      <c r="AE839" s="523"/>
      <c r="AF839" s="523"/>
    </row>
    <row r="840" spans="1:32" ht="14.25" customHeight="1">
      <c r="A840" s="523"/>
      <c r="B840" s="523"/>
      <c r="C840" s="523"/>
      <c r="D840" s="523"/>
      <c r="E840" s="523"/>
      <c r="F840" s="523"/>
      <c r="G840" s="523"/>
      <c r="H840" s="523"/>
      <c r="I840" s="523"/>
      <c r="J840" s="523"/>
      <c r="K840" s="523"/>
      <c r="L840" s="523"/>
      <c r="M840" s="523"/>
      <c r="N840" s="523"/>
      <c r="O840" s="523"/>
      <c r="P840" s="523"/>
      <c r="Q840" s="523"/>
      <c r="R840" s="523"/>
      <c r="S840" s="523"/>
      <c r="T840" s="523"/>
      <c r="U840" s="523"/>
      <c r="V840" s="523"/>
      <c r="W840" s="523"/>
      <c r="X840" s="523"/>
      <c r="Y840" s="523"/>
      <c r="Z840" s="523"/>
      <c r="AA840" s="523"/>
      <c r="AB840" s="523"/>
      <c r="AC840" s="523"/>
      <c r="AD840" s="523"/>
      <c r="AE840" s="523"/>
      <c r="AF840" s="523"/>
    </row>
    <row r="841" spans="1:32" ht="14.25" customHeight="1">
      <c r="A841" s="523"/>
      <c r="B841" s="523"/>
      <c r="C841" s="523"/>
      <c r="D841" s="523"/>
      <c r="E841" s="523"/>
      <c r="F841" s="523"/>
      <c r="G841" s="523"/>
      <c r="H841" s="523"/>
      <c r="I841" s="523"/>
      <c r="J841" s="523"/>
      <c r="K841" s="523"/>
      <c r="L841" s="523"/>
      <c r="M841" s="523"/>
      <c r="N841" s="523"/>
      <c r="O841" s="523"/>
      <c r="P841" s="523"/>
      <c r="Q841" s="523"/>
      <c r="R841" s="523"/>
      <c r="S841" s="523"/>
      <c r="T841" s="523"/>
      <c r="U841" s="523"/>
      <c r="V841" s="523"/>
      <c r="W841" s="523"/>
      <c r="X841" s="523"/>
      <c r="Y841" s="523"/>
      <c r="Z841" s="523"/>
      <c r="AA841" s="523"/>
      <c r="AB841" s="523"/>
      <c r="AC841" s="523"/>
      <c r="AD841" s="523"/>
      <c r="AE841" s="523"/>
      <c r="AF841" s="523"/>
    </row>
    <row r="842" spans="1:32" ht="14.25" customHeight="1">
      <c r="A842" s="523"/>
      <c r="B842" s="523"/>
      <c r="C842" s="523"/>
      <c r="D842" s="523"/>
      <c r="E842" s="523"/>
      <c r="F842" s="523"/>
      <c r="G842" s="523"/>
      <c r="H842" s="523"/>
      <c r="I842" s="523"/>
      <c r="J842" s="523"/>
      <c r="K842" s="523"/>
      <c r="L842" s="523"/>
      <c r="M842" s="523"/>
      <c r="N842" s="523"/>
      <c r="O842" s="523"/>
      <c r="P842" s="523"/>
      <c r="Q842" s="523"/>
      <c r="R842" s="523"/>
      <c r="S842" s="523"/>
      <c r="T842" s="523"/>
      <c r="U842" s="523"/>
      <c r="V842" s="523"/>
      <c r="W842" s="523"/>
      <c r="X842" s="523"/>
      <c r="Y842" s="523"/>
      <c r="Z842" s="523"/>
      <c r="AA842" s="523"/>
      <c r="AB842" s="523"/>
      <c r="AC842" s="523"/>
      <c r="AD842" s="523"/>
      <c r="AE842" s="523"/>
      <c r="AF842" s="523"/>
    </row>
    <row r="843" spans="1:32" ht="14.25" customHeight="1">
      <c r="A843" s="523"/>
      <c r="B843" s="523"/>
      <c r="C843" s="523"/>
      <c r="D843" s="523"/>
      <c r="E843" s="523"/>
      <c r="F843" s="523"/>
      <c r="G843" s="523"/>
      <c r="H843" s="523"/>
      <c r="I843" s="523"/>
      <c r="J843" s="523"/>
      <c r="K843" s="523"/>
      <c r="L843" s="523"/>
      <c r="M843" s="523"/>
      <c r="N843" s="523"/>
      <c r="O843" s="523"/>
      <c r="P843" s="523"/>
      <c r="Q843" s="523"/>
      <c r="R843" s="523"/>
      <c r="S843" s="523"/>
      <c r="T843" s="523"/>
      <c r="U843" s="523"/>
      <c r="V843" s="523"/>
      <c r="W843" s="523"/>
      <c r="X843" s="523"/>
      <c r="Y843" s="523"/>
      <c r="Z843" s="523"/>
      <c r="AA843" s="523"/>
      <c r="AB843" s="523"/>
      <c r="AC843" s="523"/>
      <c r="AD843" s="523"/>
      <c r="AE843" s="523"/>
      <c r="AF843" s="523"/>
    </row>
    <row r="844" spans="1:32" ht="14.25" customHeight="1">
      <c r="A844" s="523"/>
      <c r="B844" s="523"/>
      <c r="C844" s="523"/>
      <c r="D844" s="523"/>
      <c r="E844" s="523"/>
      <c r="F844" s="523"/>
      <c r="G844" s="523"/>
      <c r="H844" s="523"/>
      <c r="I844" s="523"/>
      <c r="J844" s="523"/>
      <c r="K844" s="523"/>
      <c r="L844" s="523"/>
      <c r="M844" s="523"/>
      <c r="N844" s="523"/>
      <c r="O844" s="523"/>
      <c r="P844" s="523"/>
      <c r="Q844" s="523"/>
      <c r="R844" s="523"/>
      <c r="S844" s="523"/>
      <c r="T844" s="523"/>
      <c r="U844" s="523"/>
      <c r="V844" s="523"/>
      <c r="W844" s="523"/>
      <c r="X844" s="523"/>
      <c r="Y844" s="523"/>
      <c r="Z844" s="523"/>
      <c r="AA844" s="523"/>
      <c r="AB844" s="523"/>
      <c r="AC844" s="523"/>
      <c r="AD844" s="523"/>
      <c r="AE844" s="523"/>
      <c r="AF844" s="523"/>
    </row>
    <row r="845" spans="1:32" ht="14.25" customHeight="1">
      <c r="A845" s="523"/>
      <c r="B845" s="523"/>
      <c r="C845" s="523"/>
      <c r="D845" s="523"/>
      <c r="E845" s="523"/>
      <c r="F845" s="523"/>
      <c r="G845" s="523"/>
      <c r="H845" s="523"/>
      <c r="I845" s="523"/>
      <c r="J845" s="523"/>
      <c r="K845" s="523"/>
      <c r="L845" s="523"/>
      <c r="M845" s="523"/>
      <c r="N845" s="523"/>
      <c r="O845" s="523"/>
      <c r="P845" s="523"/>
      <c r="Q845" s="523"/>
      <c r="R845" s="523"/>
      <c r="S845" s="523"/>
      <c r="T845" s="523"/>
      <c r="U845" s="523"/>
      <c r="V845" s="523"/>
      <c r="W845" s="523"/>
      <c r="X845" s="523"/>
      <c r="Y845" s="523"/>
      <c r="Z845" s="523"/>
      <c r="AA845" s="523"/>
      <c r="AB845" s="523"/>
      <c r="AC845" s="523"/>
      <c r="AD845" s="523"/>
      <c r="AE845" s="523"/>
      <c r="AF845" s="523"/>
    </row>
    <row r="846" spans="1:32" ht="14.25" customHeight="1">
      <c r="A846" s="523"/>
      <c r="B846" s="523"/>
      <c r="C846" s="523"/>
      <c r="D846" s="523"/>
      <c r="E846" s="523"/>
      <c r="F846" s="523"/>
      <c r="G846" s="523"/>
      <c r="H846" s="523"/>
      <c r="I846" s="523"/>
      <c r="J846" s="523"/>
      <c r="K846" s="523"/>
      <c r="L846" s="523"/>
      <c r="M846" s="523"/>
      <c r="N846" s="523"/>
      <c r="O846" s="523"/>
      <c r="P846" s="523"/>
      <c r="Q846" s="523"/>
      <c r="R846" s="523"/>
      <c r="S846" s="523"/>
      <c r="T846" s="523"/>
      <c r="U846" s="523"/>
      <c r="V846" s="523"/>
      <c r="W846" s="523"/>
      <c r="X846" s="523"/>
      <c r="Y846" s="523"/>
      <c r="Z846" s="523"/>
      <c r="AA846" s="523"/>
      <c r="AB846" s="523"/>
      <c r="AC846" s="523"/>
      <c r="AD846" s="523"/>
      <c r="AE846" s="523"/>
      <c r="AF846" s="523"/>
    </row>
    <row r="847" spans="1:32" ht="14.25" customHeight="1">
      <c r="A847" s="523"/>
      <c r="B847" s="523"/>
      <c r="C847" s="523"/>
      <c r="D847" s="523"/>
      <c r="E847" s="523"/>
      <c r="F847" s="523"/>
      <c r="G847" s="523"/>
      <c r="H847" s="523"/>
      <c r="I847" s="523"/>
      <c r="J847" s="523"/>
      <c r="K847" s="523"/>
      <c r="L847" s="523"/>
      <c r="M847" s="523"/>
      <c r="N847" s="523"/>
      <c r="O847" s="523"/>
      <c r="P847" s="523"/>
      <c r="Q847" s="523"/>
      <c r="R847" s="523"/>
      <c r="S847" s="523"/>
      <c r="T847" s="523"/>
      <c r="U847" s="523"/>
      <c r="V847" s="523"/>
      <c r="W847" s="523"/>
      <c r="X847" s="523"/>
      <c r="Y847" s="523"/>
      <c r="Z847" s="523"/>
      <c r="AA847" s="523"/>
      <c r="AB847" s="523"/>
      <c r="AC847" s="523"/>
      <c r="AD847" s="523"/>
      <c r="AE847" s="523"/>
      <c r="AF847" s="523"/>
    </row>
    <row r="848" spans="1:32" ht="14.25" customHeight="1">
      <c r="A848" s="523"/>
      <c r="B848" s="523"/>
      <c r="C848" s="523"/>
      <c r="D848" s="523"/>
      <c r="E848" s="523"/>
      <c r="F848" s="523"/>
      <c r="G848" s="523"/>
      <c r="H848" s="523"/>
      <c r="I848" s="523"/>
      <c r="J848" s="523"/>
      <c r="K848" s="523"/>
      <c r="L848" s="523"/>
      <c r="M848" s="523"/>
      <c r="N848" s="523"/>
      <c r="O848" s="523"/>
      <c r="P848" s="523"/>
      <c r="Q848" s="523"/>
      <c r="R848" s="523"/>
      <c r="S848" s="523"/>
      <c r="T848" s="523"/>
      <c r="U848" s="523"/>
      <c r="V848" s="523"/>
      <c r="W848" s="523"/>
      <c r="X848" s="523"/>
      <c r="Y848" s="523"/>
      <c r="Z848" s="523"/>
      <c r="AA848" s="523"/>
      <c r="AB848" s="523"/>
      <c r="AC848" s="523"/>
      <c r="AD848" s="523"/>
      <c r="AE848" s="523"/>
      <c r="AF848" s="523"/>
    </row>
    <row r="849" spans="1:32" ht="14.25" customHeight="1">
      <c r="A849" s="523"/>
      <c r="B849" s="523"/>
      <c r="C849" s="523"/>
      <c r="D849" s="523"/>
      <c r="E849" s="523"/>
      <c r="F849" s="523"/>
      <c r="G849" s="523"/>
      <c r="H849" s="523"/>
      <c r="I849" s="523"/>
      <c r="J849" s="523"/>
      <c r="K849" s="523"/>
      <c r="L849" s="523"/>
      <c r="M849" s="523"/>
      <c r="N849" s="523"/>
      <c r="O849" s="523"/>
      <c r="P849" s="523"/>
      <c r="Q849" s="523"/>
      <c r="R849" s="523"/>
      <c r="S849" s="523"/>
      <c r="T849" s="523"/>
      <c r="U849" s="523"/>
      <c r="V849" s="523"/>
      <c r="W849" s="523"/>
      <c r="X849" s="523"/>
      <c r="Y849" s="523"/>
      <c r="Z849" s="523"/>
      <c r="AA849" s="523"/>
      <c r="AB849" s="523"/>
      <c r="AC849" s="523"/>
      <c r="AD849" s="523"/>
      <c r="AE849" s="523"/>
      <c r="AF849" s="523"/>
    </row>
    <row r="850" spans="1:32" ht="14.25" customHeight="1">
      <c r="A850" s="523"/>
      <c r="B850" s="523"/>
      <c r="C850" s="523"/>
      <c r="D850" s="523"/>
      <c r="E850" s="523"/>
      <c r="F850" s="523"/>
      <c r="G850" s="523"/>
      <c r="H850" s="523"/>
      <c r="I850" s="523"/>
      <c r="J850" s="523"/>
      <c r="K850" s="523"/>
      <c r="L850" s="523"/>
      <c r="M850" s="523"/>
      <c r="N850" s="523"/>
      <c r="O850" s="523"/>
      <c r="P850" s="523"/>
      <c r="Q850" s="523"/>
      <c r="R850" s="523"/>
      <c r="S850" s="523"/>
      <c r="T850" s="523"/>
      <c r="U850" s="523"/>
      <c r="V850" s="523"/>
      <c r="W850" s="523"/>
      <c r="X850" s="523"/>
      <c r="Y850" s="523"/>
      <c r="Z850" s="523"/>
      <c r="AA850" s="523"/>
      <c r="AB850" s="523"/>
      <c r="AC850" s="523"/>
      <c r="AD850" s="523"/>
      <c r="AE850" s="523"/>
      <c r="AF850" s="523"/>
    </row>
    <row r="851" spans="1:32" ht="14.25" customHeight="1">
      <c r="A851" s="523"/>
      <c r="B851" s="523"/>
      <c r="C851" s="523"/>
      <c r="D851" s="523"/>
      <c r="E851" s="523"/>
      <c r="F851" s="523"/>
      <c r="G851" s="523"/>
      <c r="H851" s="523"/>
      <c r="I851" s="523"/>
      <c r="J851" s="523"/>
      <c r="K851" s="523"/>
      <c r="L851" s="523"/>
      <c r="M851" s="523"/>
      <c r="N851" s="523"/>
      <c r="O851" s="523"/>
      <c r="P851" s="523"/>
      <c r="Q851" s="523"/>
      <c r="R851" s="523"/>
      <c r="S851" s="523"/>
      <c r="T851" s="523"/>
      <c r="U851" s="523"/>
      <c r="V851" s="523"/>
      <c r="W851" s="523"/>
      <c r="X851" s="523"/>
      <c r="Y851" s="523"/>
      <c r="Z851" s="523"/>
      <c r="AA851" s="523"/>
      <c r="AB851" s="523"/>
      <c r="AC851" s="523"/>
      <c r="AD851" s="523"/>
      <c r="AE851" s="523"/>
      <c r="AF851" s="523"/>
    </row>
    <row r="852" spans="1:32" ht="14.25" customHeight="1">
      <c r="A852" s="523"/>
      <c r="B852" s="523"/>
      <c r="C852" s="523"/>
      <c r="D852" s="523"/>
      <c r="E852" s="523"/>
      <c r="F852" s="523"/>
      <c r="G852" s="523"/>
      <c r="H852" s="523"/>
      <c r="I852" s="523"/>
      <c r="J852" s="523"/>
      <c r="K852" s="523"/>
      <c r="L852" s="523"/>
      <c r="M852" s="523"/>
      <c r="N852" s="523"/>
      <c r="O852" s="523"/>
      <c r="P852" s="523"/>
      <c r="Q852" s="523"/>
      <c r="R852" s="523"/>
      <c r="S852" s="523"/>
      <c r="T852" s="523"/>
      <c r="U852" s="523"/>
      <c r="V852" s="523"/>
      <c r="W852" s="523"/>
      <c r="X852" s="523"/>
      <c r="Y852" s="523"/>
      <c r="Z852" s="523"/>
      <c r="AA852" s="523"/>
      <c r="AB852" s="523"/>
      <c r="AC852" s="523"/>
      <c r="AD852" s="523"/>
      <c r="AE852" s="523"/>
      <c r="AF852" s="523"/>
    </row>
    <row r="853" spans="1:32" ht="14.25" customHeight="1">
      <c r="A853" s="523"/>
      <c r="B853" s="523"/>
      <c r="C853" s="523"/>
      <c r="D853" s="523"/>
      <c r="E853" s="523"/>
      <c r="F853" s="523"/>
      <c r="G853" s="523"/>
      <c r="H853" s="523"/>
      <c r="I853" s="523"/>
      <c r="J853" s="523"/>
      <c r="K853" s="523"/>
      <c r="L853" s="523"/>
      <c r="M853" s="523"/>
      <c r="N853" s="523"/>
      <c r="O853" s="523"/>
      <c r="P853" s="523"/>
      <c r="Q853" s="523"/>
      <c r="R853" s="523"/>
      <c r="S853" s="523"/>
      <c r="T853" s="523"/>
      <c r="U853" s="523"/>
      <c r="V853" s="523"/>
      <c r="W853" s="523"/>
      <c r="X853" s="523"/>
      <c r="Y853" s="523"/>
      <c r="Z853" s="523"/>
      <c r="AA853" s="523"/>
      <c r="AB853" s="523"/>
      <c r="AC853" s="523"/>
      <c r="AD853" s="523"/>
      <c r="AE853" s="523"/>
      <c r="AF853" s="523"/>
    </row>
    <row r="854" spans="1:32" ht="14.25" customHeight="1">
      <c r="A854" s="523"/>
      <c r="B854" s="523"/>
      <c r="C854" s="523"/>
      <c r="D854" s="523"/>
      <c r="E854" s="523"/>
      <c r="F854" s="523"/>
      <c r="G854" s="523"/>
      <c r="H854" s="523"/>
      <c r="I854" s="523"/>
      <c r="J854" s="523"/>
      <c r="K854" s="523"/>
      <c r="L854" s="523"/>
      <c r="M854" s="523"/>
      <c r="N854" s="523"/>
      <c r="O854" s="523"/>
      <c r="P854" s="523"/>
      <c r="Q854" s="523"/>
      <c r="R854" s="523"/>
      <c r="S854" s="523"/>
      <c r="T854" s="523"/>
      <c r="U854" s="523"/>
      <c r="V854" s="523"/>
      <c r="W854" s="523"/>
      <c r="X854" s="523"/>
      <c r="Y854" s="523"/>
      <c r="Z854" s="523"/>
      <c r="AA854" s="523"/>
      <c r="AB854" s="523"/>
      <c r="AC854" s="523"/>
      <c r="AD854" s="523"/>
      <c r="AE854" s="523"/>
      <c r="AF854" s="523"/>
    </row>
    <row r="855" spans="1:32" ht="14.25" customHeight="1">
      <c r="A855" s="523"/>
      <c r="B855" s="523"/>
      <c r="C855" s="523"/>
      <c r="D855" s="523"/>
      <c r="E855" s="523"/>
      <c r="F855" s="523"/>
      <c r="G855" s="523"/>
      <c r="H855" s="523"/>
      <c r="I855" s="523"/>
      <c r="J855" s="523"/>
      <c r="K855" s="523"/>
      <c r="L855" s="523"/>
      <c r="M855" s="523"/>
      <c r="N855" s="523"/>
      <c r="O855" s="523"/>
      <c r="P855" s="523"/>
      <c r="Q855" s="523"/>
      <c r="R855" s="523"/>
      <c r="S855" s="523"/>
      <c r="T855" s="523"/>
      <c r="U855" s="523"/>
      <c r="V855" s="523"/>
      <c r="W855" s="523"/>
      <c r="X855" s="523"/>
      <c r="Y855" s="523"/>
      <c r="Z855" s="523"/>
      <c r="AA855" s="523"/>
      <c r="AB855" s="523"/>
      <c r="AC855" s="523"/>
      <c r="AD855" s="523"/>
      <c r="AE855" s="523"/>
      <c r="AF855" s="523"/>
    </row>
    <row r="856" spans="1:32" ht="14.25" customHeight="1">
      <c r="A856" s="523"/>
      <c r="B856" s="523"/>
      <c r="C856" s="523"/>
      <c r="D856" s="523"/>
      <c r="E856" s="523"/>
      <c r="F856" s="523"/>
      <c r="G856" s="523"/>
      <c r="H856" s="523"/>
      <c r="I856" s="523"/>
      <c r="J856" s="523"/>
      <c r="K856" s="523"/>
      <c r="L856" s="523"/>
      <c r="M856" s="523"/>
      <c r="N856" s="523"/>
      <c r="O856" s="523"/>
      <c r="P856" s="523"/>
      <c r="Q856" s="523"/>
      <c r="R856" s="523"/>
      <c r="S856" s="523"/>
      <c r="T856" s="523"/>
      <c r="U856" s="523"/>
      <c r="V856" s="523"/>
      <c r="W856" s="523"/>
      <c r="X856" s="523"/>
      <c r="Y856" s="523"/>
      <c r="Z856" s="523"/>
      <c r="AA856" s="523"/>
      <c r="AB856" s="523"/>
      <c r="AC856" s="523"/>
      <c r="AD856" s="523"/>
      <c r="AE856" s="523"/>
      <c r="AF856" s="523"/>
    </row>
    <row r="857" spans="1:32" ht="14.25" customHeight="1">
      <c r="A857" s="523"/>
      <c r="B857" s="523"/>
      <c r="C857" s="523"/>
      <c r="D857" s="523"/>
      <c r="E857" s="523"/>
      <c r="F857" s="523"/>
      <c r="G857" s="523"/>
      <c r="H857" s="523"/>
      <c r="I857" s="523"/>
      <c r="J857" s="523"/>
      <c r="K857" s="523"/>
      <c r="L857" s="523"/>
      <c r="M857" s="523"/>
      <c r="N857" s="523"/>
      <c r="O857" s="523"/>
      <c r="P857" s="523"/>
      <c r="Q857" s="523"/>
      <c r="R857" s="523"/>
      <c r="S857" s="523"/>
      <c r="T857" s="523"/>
      <c r="U857" s="523"/>
      <c r="V857" s="523"/>
      <c r="W857" s="523"/>
      <c r="X857" s="523"/>
      <c r="Y857" s="523"/>
      <c r="Z857" s="523"/>
      <c r="AA857" s="523"/>
      <c r="AB857" s="523"/>
      <c r="AC857" s="523"/>
      <c r="AD857" s="523"/>
      <c r="AE857" s="523"/>
      <c r="AF857" s="523"/>
    </row>
    <row r="858" spans="1:32" ht="14.25" customHeight="1">
      <c r="A858" s="523"/>
      <c r="B858" s="523"/>
      <c r="C858" s="523"/>
      <c r="D858" s="523"/>
      <c r="E858" s="523"/>
      <c r="F858" s="523"/>
      <c r="G858" s="523"/>
      <c r="H858" s="523"/>
      <c r="I858" s="523"/>
      <c r="J858" s="523"/>
      <c r="K858" s="523"/>
      <c r="L858" s="523"/>
      <c r="M858" s="523"/>
      <c r="N858" s="523"/>
      <c r="O858" s="523"/>
      <c r="P858" s="523"/>
      <c r="Q858" s="523"/>
      <c r="R858" s="523"/>
      <c r="S858" s="523"/>
      <c r="T858" s="523"/>
      <c r="U858" s="523"/>
      <c r="V858" s="523"/>
      <c r="W858" s="523"/>
      <c r="X858" s="523"/>
      <c r="Y858" s="523"/>
      <c r="Z858" s="523"/>
      <c r="AA858" s="523"/>
      <c r="AB858" s="523"/>
      <c r="AC858" s="523"/>
      <c r="AD858" s="523"/>
      <c r="AE858" s="523"/>
      <c r="AF858" s="523"/>
    </row>
    <row r="859" spans="1:32" ht="14.25" customHeight="1">
      <c r="A859" s="523"/>
      <c r="B859" s="523"/>
      <c r="C859" s="523"/>
      <c r="D859" s="523"/>
      <c r="E859" s="523"/>
      <c r="F859" s="523"/>
      <c r="G859" s="523"/>
      <c r="H859" s="523"/>
      <c r="I859" s="523"/>
      <c r="J859" s="523"/>
      <c r="K859" s="523"/>
      <c r="L859" s="523"/>
      <c r="M859" s="523"/>
      <c r="N859" s="523"/>
      <c r="O859" s="523"/>
      <c r="P859" s="523"/>
      <c r="Q859" s="523"/>
      <c r="R859" s="523"/>
      <c r="S859" s="523"/>
      <c r="T859" s="523"/>
      <c r="U859" s="523"/>
      <c r="V859" s="523"/>
      <c r="W859" s="523"/>
      <c r="X859" s="523"/>
      <c r="Y859" s="523"/>
      <c r="Z859" s="523"/>
      <c r="AA859" s="523"/>
      <c r="AB859" s="523"/>
      <c r="AC859" s="523"/>
      <c r="AD859" s="523"/>
      <c r="AE859" s="523"/>
      <c r="AF859" s="523"/>
    </row>
    <row r="860" spans="1:32" ht="14.25" customHeight="1">
      <c r="A860" s="523"/>
      <c r="B860" s="523"/>
      <c r="C860" s="523"/>
      <c r="D860" s="523"/>
      <c r="E860" s="523"/>
      <c r="F860" s="523"/>
      <c r="G860" s="523"/>
      <c r="H860" s="523"/>
      <c r="I860" s="523"/>
      <c r="J860" s="523"/>
      <c r="K860" s="523"/>
      <c r="L860" s="523"/>
      <c r="M860" s="523"/>
      <c r="N860" s="523"/>
      <c r="O860" s="523"/>
      <c r="P860" s="523"/>
      <c r="Q860" s="523"/>
      <c r="R860" s="523"/>
      <c r="S860" s="523"/>
      <c r="T860" s="523"/>
      <c r="U860" s="523"/>
      <c r="V860" s="523"/>
      <c r="W860" s="523"/>
      <c r="X860" s="523"/>
      <c r="Y860" s="523"/>
      <c r="Z860" s="523"/>
      <c r="AA860" s="523"/>
      <c r="AB860" s="523"/>
      <c r="AC860" s="523"/>
      <c r="AD860" s="523"/>
      <c r="AE860" s="523"/>
      <c r="AF860" s="523"/>
    </row>
    <row r="861" spans="1:32" ht="14.25" customHeight="1">
      <c r="A861" s="523"/>
      <c r="B861" s="523"/>
      <c r="C861" s="523"/>
      <c r="D861" s="523"/>
      <c r="E861" s="523"/>
      <c r="F861" s="523"/>
      <c r="G861" s="523"/>
      <c r="H861" s="523"/>
      <c r="I861" s="523"/>
      <c r="J861" s="523"/>
      <c r="K861" s="523"/>
      <c r="L861" s="523"/>
      <c r="M861" s="523"/>
      <c r="N861" s="523"/>
      <c r="O861" s="523"/>
      <c r="P861" s="523"/>
      <c r="Q861" s="523"/>
      <c r="R861" s="523"/>
      <c r="S861" s="523"/>
      <c r="T861" s="523"/>
      <c r="U861" s="523"/>
      <c r="V861" s="523"/>
      <c r="W861" s="523"/>
      <c r="X861" s="523"/>
      <c r="Y861" s="523"/>
      <c r="Z861" s="523"/>
      <c r="AA861" s="523"/>
      <c r="AB861" s="523"/>
      <c r="AC861" s="523"/>
      <c r="AD861" s="523"/>
      <c r="AE861" s="523"/>
      <c r="AF861" s="523"/>
    </row>
    <row r="862" spans="1:32" ht="14.25" customHeight="1">
      <c r="A862" s="523"/>
      <c r="B862" s="523"/>
      <c r="C862" s="523"/>
      <c r="D862" s="523"/>
      <c r="E862" s="523"/>
      <c r="F862" s="523"/>
      <c r="G862" s="523"/>
      <c r="H862" s="523"/>
      <c r="I862" s="523"/>
      <c r="J862" s="523"/>
      <c r="K862" s="523"/>
      <c r="L862" s="523"/>
      <c r="M862" s="523"/>
      <c r="N862" s="523"/>
      <c r="O862" s="523"/>
      <c r="P862" s="523"/>
      <c r="Q862" s="523"/>
      <c r="R862" s="523"/>
      <c r="S862" s="523"/>
      <c r="T862" s="523"/>
      <c r="U862" s="523"/>
      <c r="V862" s="523"/>
      <c r="W862" s="523"/>
      <c r="X862" s="523"/>
      <c r="Y862" s="523"/>
      <c r="Z862" s="523"/>
      <c r="AA862" s="523"/>
      <c r="AB862" s="523"/>
      <c r="AC862" s="523"/>
      <c r="AD862" s="523"/>
      <c r="AE862" s="523"/>
      <c r="AF862" s="523"/>
    </row>
    <row r="863" spans="1:32" ht="14.25" customHeight="1">
      <c r="A863" s="523"/>
      <c r="B863" s="523"/>
      <c r="C863" s="523"/>
      <c r="D863" s="523"/>
      <c r="E863" s="523"/>
      <c r="F863" s="523"/>
      <c r="G863" s="523"/>
      <c r="H863" s="523"/>
      <c r="I863" s="523"/>
      <c r="J863" s="523"/>
      <c r="K863" s="523"/>
      <c r="L863" s="523"/>
      <c r="M863" s="523"/>
      <c r="N863" s="523"/>
      <c r="O863" s="523"/>
      <c r="P863" s="523"/>
      <c r="Q863" s="523"/>
      <c r="R863" s="523"/>
      <c r="S863" s="523"/>
      <c r="T863" s="523"/>
      <c r="U863" s="523"/>
      <c r="V863" s="523"/>
      <c r="W863" s="523"/>
      <c r="X863" s="523"/>
      <c r="Y863" s="523"/>
      <c r="Z863" s="523"/>
      <c r="AA863" s="523"/>
      <c r="AB863" s="523"/>
      <c r="AC863" s="523"/>
      <c r="AD863" s="523"/>
      <c r="AE863" s="523"/>
      <c r="AF863" s="523"/>
    </row>
    <row r="864" spans="1:32" ht="14.25" customHeight="1">
      <c r="A864" s="523"/>
      <c r="B864" s="523"/>
      <c r="C864" s="523"/>
      <c r="D864" s="523"/>
      <c r="E864" s="523"/>
      <c r="F864" s="523"/>
      <c r="G864" s="523"/>
      <c r="H864" s="523"/>
      <c r="I864" s="523"/>
      <c r="J864" s="523"/>
      <c r="K864" s="523"/>
      <c r="L864" s="523"/>
      <c r="M864" s="523"/>
      <c r="N864" s="523"/>
      <c r="O864" s="523"/>
      <c r="P864" s="523"/>
      <c r="Q864" s="523"/>
      <c r="R864" s="523"/>
      <c r="S864" s="523"/>
      <c r="T864" s="523"/>
      <c r="U864" s="523"/>
      <c r="V864" s="523"/>
      <c r="W864" s="523"/>
      <c r="X864" s="523"/>
      <c r="Y864" s="523"/>
      <c r="Z864" s="523"/>
      <c r="AA864" s="523"/>
      <c r="AB864" s="523"/>
      <c r="AC864" s="523"/>
      <c r="AD864" s="523"/>
      <c r="AE864" s="523"/>
      <c r="AF864" s="523"/>
    </row>
    <row r="865" spans="1:32" ht="14.25" customHeight="1">
      <c r="A865" s="523"/>
      <c r="B865" s="523"/>
      <c r="C865" s="523"/>
      <c r="D865" s="523"/>
      <c r="E865" s="523"/>
      <c r="F865" s="523"/>
      <c r="G865" s="523"/>
      <c r="H865" s="523"/>
      <c r="I865" s="523"/>
      <c r="J865" s="523"/>
      <c r="K865" s="523"/>
      <c r="L865" s="523"/>
      <c r="M865" s="523"/>
      <c r="N865" s="523"/>
      <c r="O865" s="523"/>
      <c r="P865" s="523"/>
      <c r="Q865" s="523"/>
      <c r="R865" s="523"/>
      <c r="S865" s="523"/>
      <c r="T865" s="523"/>
      <c r="U865" s="523"/>
      <c r="V865" s="523"/>
      <c r="W865" s="523"/>
      <c r="X865" s="523"/>
      <c r="Y865" s="523"/>
      <c r="Z865" s="523"/>
      <c r="AA865" s="523"/>
      <c r="AB865" s="523"/>
      <c r="AC865" s="523"/>
      <c r="AD865" s="523"/>
      <c r="AE865" s="523"/>
      <c r="AF865" s="523"/>
    </row>
    <row r="866" spans="1:32" ht="14.25" customHeight="1">
      <c r="A866" s="523"/>
      <c r="B866" s="523"/>
      <c r="C866" s="523"/>
      <c r="D866" s="523"/>
      <c r="E866" s="523"/>
      <c r="F866" s="523"/>
      <c r="G866" s="523"/>
      <c r="H866" s="523"/>
      <c r="I866" s="523"/>
      <c r="J866" s="523"/>
      <c r="K866" s="523"/>
      <c r="L866" s="523"/>
      <c r="M866" s="523"/>
      <c r="N866" s="523"/>
      <c r="O866" s="523"/>
      <c r="P866" s="523"/>
      <c r="Q866" s="523"/>
      <c r="R866" s="523"/>
      <c r="S866" s="523"/>
      <c r="T866" s="523"/>
      <c r="U866" s="523"/>
      <c r="V866" s="523"/>
      <c r="W866" s="523"/>
      <c r="X866" s="523"/>
      <c r="Y866" s="523"/>
      <c r="Z866" s="523"/>
      <c r="AA866" s="523"/>
      <c r="AB866" s="523"/>
      <c r="AC866" s="523"/>
      <c r="AD866" s="523"/>
      <c r="AE866" s="523"/>
      <c r="AF866" s="523"/>
    </row>
    <row r="867" spans="1:32" ht="14.25" customHeight="1">
      <c r="A867" s="523"/>
      <c r="B867" s="523"/>
      <c r="C867" s="523"/>
      <c r="D867" s="523"/>
      <c r="E867" s="523"/>
      <c r="F867" s="523"/>
      <c r="G867" s="523"/>
      <c r="H867" s="523"/>
      <c r="I867" s="523"/>
      <c r="J867" s="523"/>
      <c r="K867" s="523"/>
      <c r="L867" s="523"/>
      <c r="M867" s="523"/>
      <c r="N867" s="523"/>
      <c r="O867" s="523"/>
      <c r="P867" s="523"/>
      <c r="Q867" s="523"/>
      <c r="R867" s="523"/>
      <c r="S867" s="523"/>
      <c r="T867" s="523"/>
      <c r="U867" s="523"/>
      <c r="V867" s="523"/>
      <c r="W867" s="523"/>
      <c r="X867" s="523"/>
      <c r="Y867" s="523"/>
      <c r="Z867" s="523"/>
      <c r="AA867" s="523"/>
      <c r="AB867" s="523"/>
      <c r="AC867" s="523"/>
      <c r="AD867" s="523"/>
      <c r="AE867" s="523"/>
      <c r="AF867" s="523"/>
    </row>
    <row r="868" spans="1:32" ht="14.25" customHeight="1">
      <c r="A868" s="523"/>
      <c r="B868" s="523"/>
      <c r="C868" s="523"/>
      <c r="D868" s="523"/>
      <c r="E868" s="523"/>
      <c r="F868" s="523"/>
      <c r="G868" s="523"/>
      <c r="H868" s="523"/>
      <c r="I868" s="523"/>
      <c r="J868" s="523"/>
      <c r="K868" s="523"/>
      <c r="L868" s="523"/>
      <c r="M868" s="523"/>
      <c r="N868" s="523"/>
      <c r="O868" s="523"/>
      <c r="P868" s="523"/>
      <c r="Q868" s="523"/>
      <c r="R868" s="523"/>
      <c r="S868" s="523"/>
      <c r="T868" s="523"/>
      <c r="U868" s="523"/>
      <c r="V868" s="523"/>
      <c r="W868" s="523"/>
      <c r="X868" s="523"/>
      <c r="Y868" s="523"/>
      <c r="Z868" s="523"/>
      <c r="AA868" s="523"/>
      <c r="AB868" s="523"/>
      <c r="AC868" s="523"/>
      <c r="AD868" s="523"/>
      <c r="AE868" s="523"/>
      <c r="AF868" s="523"/>
    </row>
    <row r="869" spans="1:32" ht="14.25" customHeight="1">
      <c r="A869" s="523"/>
      <c r="B869" s="523"/>
      <c r="C869" s="523"/>
      <c r="D869" s="523"/>
      <c r="E869" s="523"/>
      <c r="F869" s="523"/>
      <c r="G869" s="523"/>
      <c r="H869" s="523"/>
      <c r="I869" s="523"/>
      <c r="J869" s="523"/>
      <c r="K869" s="523"/>
      <c r="L869" s="523"/>
      <c r="M869" s="523"/>
      <c r="N869" s="523"/>
      <c r="O869" s="523"/>
      <c r="P869" s="523"/>
      <c r="Q869" s="523"/>
      <c r="R869" s="523"/>
      <c r="S869" s="523"/>
      <c r="T869" s="523"/>
      <c r="U869" s="523"/>
      <c r="V869" s="523"/>
      <c r="W869" s="523"/>
      <c r="X869" s="523"/>
      <c r="Y869" s="523"/>
      <c r="Z869" s="523"/>
      <c r="AA869" s="523"/>
      <c r="AB869" s="523"/>
      <c r="AC869" s="523"/>
      <c r="AD869" s="523"/>
      <c r="AE869" s="523"/>
      <c r="AF869" s="523"/>
    </row>
    <row r="870" spans="1:32" ht="14.25" customHeight="1">
      <c r="A870" s="523"/>
      <c r="B870" s="523"/>
      <c r="C870" s="523"/>
      <c r="D870" s="523"/>
      <c r="E870" s="523"/>
      <c r="F870" s="523"/>
      <c r="G870" s="523"/>
      <c r="H870" s="523"/>
      <c r="I870" s="523"/>
      <c r="J870" s="523"/>
      <c r="K870" s="523"/>
      <c r="L870" s="523"/>
      <c r="M870" s="523"/>
      <c r="N870" s="523"/>
      <c r="O870" s="523"/>
      <c r="P870" s="523"/>
      <c r="Q870" s="523"/>
      <c r="R870" s="523"/>
      <c r="S870" s="523"/>
      <c r="T870" s="523"/>
      <c r="U870" s="523"/>
      <c r="V870" s="523"/>
      <c r="W870" s="523"/>
      <c r="X870" s="523"/>
      <c r="Y870" s="523"/>
      <c r="Z870" s="523"/>
      <c r="AA870" s="523"/>
      <c r="AB870" s="523"/>
      <c r="AC870" s="523"/>
      <c r="AD870" s="523"/>
      <c r="AE870" s="523"/>
      <c r="AF870" s="523"/>
    </row>
    <row r="871" spans="1:32" ht="14.25" customHeight="1">
      <c r="A871" s="523"/>
      <c r="B871" s="523"/>
      <c r="C871" s="523"/>
      <c r="D871" s="523"/>
      <c r="E871" s="523"/>
      <c r="F871" s="523"/>
      <c r="G871" s="523"/>
      <c r="H871" s="523"/>
      <c r="I871" s="523"/>
      <c r="J871" s="523"/>
      <c r="K871" s="523"/>
      <c r="L871" s="523"/>
      <c r="M871" s="523"/>
      <c r="N871" s="523"/>
      <c r="O871" s="523"/>
      <c r="P871" s="523"/>
      <c r="Q871" s="523"/>
      <c r="R871" s="523"/>
      <c r="S871" s="523"/>
      <c r="T871" s="523"/>
      <c r="U871" s="523"/>
      <c r="V871" s="523"/>
      <c r="W871" s="523"/>
      <c r="X871" s="523"/>
      <c r="Y871" s="523"/>
      <c r="Z871" s="523"/>
      <c r="AA871" s="523"/>
      <c r="AB871" s="523"/>
      <c r="AC871" s="523"/>
      <c r="AD871" s="523"/>
      <c r="AE871" s="523"/>
      <c r="AF871" s="523"/>
    </row>
    <row r="872" spans="1:32" ht="14.25" customHeight="1">
      <c r="A872" s="523"/>
      <c r="B872" s="523"/>
      <c r="C872" s="523"/>
      <c r="D872" s="523"/>
      <c r="E872" s="523"/>
      <c r="F872" s="523"/>
      <c r="G872" s="523"/>
      <c r="H872" s="523"/>
      <c r="I872" s="523"/>
      <c r="J872" s="523"/>
      <c r="K872" s="523"/>
      <c r="L872" s="523"/>
      <c r="M872" s="523"/>
      <c r="N872" s="523"/>
      <c r="O872" s="523"/>
      <c r="P872" s="523"/>
      <c r="Q872" s="523"/>
      <c r="R872" s="523"/>
      <c r="S872" s="523"/>
      <c r="T872" s="523"/>
      <c r="U872" s="523"/>
      <c r="V872" s="523"/>
      <c r="W872" s="523"/>
      <c r="X872" s="523"/>
      <c r="Y872" s="523"/>
      <c r="Z872" s="523"/>
      <c r="AA872" s="523"/>
      <c r="AB872" s="523"/>
      <c r="AC872" s="523"/>
      <c r="AD872" s="523"/>
      <c r="AE872" s="523"/>
      <c r="AF872" s="523"/>
    </row>
    <row r="873" spans="1:32" ht="14.25" customHeight="1">
      <c r="A873" s="523"/>
      <c r="B873" s="523"/>
      <c r="C873" s="523"/>
      <c r="D873" s="523"/>
      <c r="E873" s="523"/>
      <c r="F873" s="523"/>
      <c r="G873" s="523"/>
      <c r="H873" s="523"/>
      <c r="I873" s="523"/>
      <c r="J873" s="523"/>
      <c r="K873" s="523"/>
      <c r="L873" s="523"/>
      <c r="M873" s="523"/>
      <c r="N873" s="523"/>
      <c r="O873" s="523"/>
      <c r="P873" s="523"/>
      <c r="Q873" s="523"/>
      <c r="R873" s="523"/>
      <c r="S873" s="523"/>
      <c r="T873" s="523"/>
      <c r="U873" s="523"/>
      <c r="V873" s="523"/>
      <c r="W873" s="523"/>
      <c r="X873" s="523"/>
      <c r="Y873" s="523"/>
      <c r="Z873" s="523"/>
      <c r="AA873" s="523"/>
      <c r="AB873" s="523"/>
      <c r="AC873" s="523"/>
      <c r="AD873" s="523"/>
      <c r="AE873" s="523"/>
      <c r="AF873" s="523"/>
    </row>
    <row r="874" spans="1:32" ht="14.25" customHeight="1">
      <c r="A874" s="523"/>
      <c r="B874" s="523"/>
      <c r="C874" s="523"/>
      <c r="D874" s="523"/>
      <c r="E874" s="523"/>
      <c r="F874" s="523"/>
      <c r="G874" s="523"/>
      <c r="H874" s="523"/>
      <c r="I874" s="523"/>
      <c r="J874" s="523"/>
      <c r="K874" s="523"/>
      <c r="L874" s="523"/>
      <c r="M874" s="523"/>
      <c r="N874" s="523"/>
      <c r="O874" s="523"/>
      <c r="P874" s="523"/>
      <c r="Q874" s="523"/>
      <c r="R874" s="523"/>
      <c r="S874" s="523"/>
      <c r="T874" s="523"/>
      <c r="U874" s="523"/>
      <c r="V874" s="523"/>
      <c r="W874" s="523"/>
      <c r="X874" s="523"/>
      <c r="Y874" s="523"/>
      <c r="Z874" s="523"/>
      <c r="AA874" s="523"/>
      <c r="AB874" s="523"/>
      <c r="AC874" s="523"/>
      <c r="AD874" s="523"/>
      <c r="AE874" s="523"/>
      <c r="AF874" s="523"/>
    </row>
    <row r="875" spans="1:32" ht="14.25" customHeight="1">
      <c r="A875" s="523"/>
      <c r="B875" s="523"/>
      <c r="C875" s="523"/>
      <c r="D875" s="523"/>
      <c r="E875" s="523"/>
      <c r="F875" s="523"/>
      <c r="G875" s="523"/>
      <c r="H875" s="523"/>
      <c r="I875" s="523"/>
      <c r="J875" s="523"/>
      <c r="K875" s="523"/>
      <c r="L875" s="523"/>
      <c r="M875" s="523"/>
      <c r="N875" s="523"/>
      <c r="O875" s="523"/>
      <c r="P875" s="523"/>
      <c r="Q875" s="523"/>
      <c r="R875" s="523"/>
      <c r="S875" s="523"/>
      <c r="T875" s="523"/>
      <c r="U875" s="523"/>
      <c r="V875" s="523"/>
      <c r="W875" s="523"/>
      <c r="X875" s="523"/>
      <c r="Y875" s="523"/>
      <c r="Z875" s="523"/>
      <c r="AA875" s="523"/>
      <c r="AB875" s="523"/>
      <c r="AC875" s="523"/>
      <c r="AD875" s="523"/>
      <c r="AE875" s="523"/>
      <c r="AF875" s="523"/>
    </row>
    <row r="876" spans="1:32" ht="14.25" customHeight="1">
      <c r="A876" s="523"/>
      <c r="B876" s="523"/>
      <c r="C876" s="523"/>
      <c r="D876" s="523"/>
      <c r="E876" s="523"/>
      <c r="F876" s="523"/>
      <c r="G876" s="523"/>
      <c r="H876" s="523"/>
      <c r="I876" s="523"/>
      <c r="J876" s="523"/>
      <c r="K876" s="523"/>
      <c r="L876" s="523"/>
      <c r="M876" s="523"/>
      <c r="N876" s="523"/>
      <c r="O876" s="523"/>
      <c r="P876" s="523"/>
      <c r="Q876" s="523"/>
      <c r="R876" s="523"/>
      <c r="S876" s="523"/>
      <c r="T876" s="523"/>
      <c r="U876" s="523"/>
      <c r="V876" s="523"/>
      <c r="W876" s="523"/>
      <c r="X876" s="523"/>
      <c r="Y876" s="523"/>
      <c r="Z876" s="523"/>
      <c r="AA876" s="523"/>
      <c r="AB876" s="523"/>
      <c r="AC876" s="523"/>
      <c r="AD876" s="523"/>
      <c r="AE876" s="523"/>
      <c r="AF876" s="523"/>
    </row>
    <row r="877" spans="1:32" ht="14.25" customHeight="1">
      <c r="A877" s="523"/>
      <c r="B877" s="523"/>
      <c r="C877" s="523"/>
      <c r="D877" s="523"/>
      <c r="E877" s="523"/>
      <c r="F877" s="523"/>
      <c r="G877" s="523"/>
      <c r="H877" s="523"/>
      <c r="I877" s="523"/>
      <c r="J877" s="523"/>
      <c r="K877" s="523"/>
      <c r="L877" s="523"/>
      <c r="M877" s="523"/>
      <c r="N877" s="523"/>
      <c r="O877" s="523"/>
      <c r="P877" s="523"/>
      <c r="Q877" s="523"/>
      <c r="R877" s="523"/>
      <c r="S877" s="523"/>
      <c r="T877" s="523"/>
      <c r="U877" s="523"/>
      <c r="V877" s="523"/>
      <c r="W877" s="523"/>
      <c r="X877" s="523"/>
      <c r="Y877" s="523"/>
      <c r="Z877" s="523"/>
      <c r="AA877" s="523"/>
      <c r="AB877" s="523"/>
      <c r="AC877" s="523"/>
      <c r="AD877" s="523"/>
      <c r="AE877" s="523"/>
      <c r="AF877" s="523"/>
    </row>
    <row r="878" spans="1:32" ht="14.25" customHeight="1">
      <c r="A878" s="523"/>
      <c r="B878" s="523"/>
      <c r="C878" s="523"/>
      <c r="D878" s="523"/>
      <c r="E878" s="523"/>
      <c r="F878" s="523"/>
      <c r="G878" s="523"/>
      <c r="H878" s="523"/>
      <c r="I878" s="523"/>
      <c r="J878" s="523"/>
      <c r="K878" s="523"/>
      <c r="L878" s="523"/>
      <c r="M878" s="523"/>
      <c r="N878" s="523"/>
      <c r="O878" s="523"/>
      <c r="P878" s="523"/>
      <c r="Q878" s="523"/>
      <c r="R878" s="523"/>
      <c r="S878" s="523"/>
      <c r="T878" s="523"/>
      <c r="U878" s="523"/>
      <c r="V878" s="523"/>
      <c r="W878" s="523"/>
      <c r="X878" s="523"/>
      <c r="Y878" s="523"/>
      <c r="Z878" s="523"/>
      <c r="AA878" s="523"/>
      <c r="AB878" s="523"/>
      <c r="AC878" s="523"/>
      <c r="AD878" s="523"/>
      <c r="AE878" s="523"/>
      <c r="AF878" s="523"/>
    </row>
    <row r="879" spans="1:32" ht="14.25" customHeight="1">
      <c r="A879" s="523"/>
      <c r="B879" s="523"/>
      <c r="C879" s="523"/>
      <c r="D879" s="523"/>
      <c r="E879" s="523"/>
      <c r="F879" s="523"/>
      <c r="G879" s="523"/>
      <c r="H879" s="523"/>
      <c r="I879" s="523"/>
      <c r="J879" s="523"/>
      <c r="K879" s="523"/>
      <c r="L879" s="523"/>
      <c r="M879" s="523"/>
      <c r="N879" s="523"/>
      <c r="O879" s="523"/>
      <c r="P879" s="523"/>
      <c r="Q879" s="523"/>
      <c r="R879" s="523"/>
      <c r="S879" s="523"/>
      <c r="T879" s="523"/>
      <c r="U879" s="523"/>
      <c r="V879" s="523"/>
      <c r="W879" s="523"/>
      <c r="X879" s="523"/>
      <c r="Y879" s="523"/>
      <c r="Z879" s="523"/>
      <c r="AA879" s="523"/>
      <c r="AB879" s="523"/>
      <c r="AC879" s="523"/>
      <c r="AD879" s="523"/>
      <c r="AE879" s="523"/>
      <c r="AF879" s="523"/>
    </row>
    <row r="880" spans="1:32" ht="14.25" customHeight="1">
      <c r="A880" s="523"/>
      <c r="B880" s="523"/>
      <c r="C880" s="523"/>
      <c r="D880" s="523"/>
      <c r="E880" s="523"/>
      <c r="F880" s="523"/>
      <c r="G880" s="523"/>
      <c r="H880" s="523"/>
      <c r="I880" s="523"/>
      <c r="J880" s="523"/>
      <c r="K880" s="523"/>
      <c r="L880" s="523"/>
      <c r="M880" s="523"/>
      <c r="N880" s="523"/>
      <c r="O880" s="523"/>
      <c r="P880" s="523"/>
      <c r="Q880" s="523"/>
      <c r="R880" s="523"/>
      <c r="S880" s="523"/>
      <c r="T880" s="523"/>
      <c r="U880" s="523"/>
      <c r="V880" s="523"/>
      <c r="W880" s="523"/>
      <c r="X880" s="523"/>
      <c r="Y880" s="523"/>
      <c r="Z880" s="523"/>
      <c r="AA880" s="523"/>
      <c r="AB880" s="523"/>
      <c r="AC880" s="523"/>
      <c r="AD880" s="523"/>
      <c r="AE880" s="523"/>
      <c r="AF880" s="523"/>
    </row>
    <row r="881" spans="1:32" ht="14.25" customHeight="1">
      <c r="A881" s="523"/>
      <c r="B881" s="523"/>
      <c r="C881" s="523"/>
      <c r="D881" s="523"/>
      <c r="E881" s="523"/>
      <c r="F881" s="523"/>
      <c r="G881" s="523"/>
      <c r="H881" s="523"/>
      <c r="I881" s="523"/>
      <c r="J881" s="523"/>
      <c r="K881" s="523"/>
      <c r="L881" s="523"/>
      <c r="M881" s="523"/>
      <c r="N881" s="523"/>
      <c r="O881" s="523"/>
      <c r="P881" s="523"/>
      <c r="Q881" s="523"/>
      <c r="R881" s="523"/>
      <c r="S881" s="523"/>
      <c r="T881" s="523"/>
      <c r="U881" s="523"/>
      <c r="V881" s="523"/>
      <c r="W881" s="523"/>
      <c r="X881" s="523"/>
      <c r="Y881" s="523"/>
      <c r="Z881" s="523"/>
      <c r="AA881" s="523"/>
      <c r="AB881" s="523"/>
      <c r="AC881" s="523"/>
      <c r="AD881" s="523"/>
      <c r="AE881" s="523"/>
      <c r="AF881" s="523"/>
    </row>
    <row r="882" spans="1:32" ht="14.25" customHeight="1">
      <c r="A882" s="523"/>
      <c r="B882" s="523"/>
      <c r="C882" s="523"/>
      <c r="D882" s="523"/>
      <c r="E882" s="523"/>
      <c r="F882" s="523"/>
      <c r="G882" s="523"/>
      <c r="H882" s="523"/>
      <c r="I882" s="523"/>
      <c r="J882" s="523"/>
      <c r="K882" s="523"/>
      <c r="L882" s="523"/>
      <c r="M882" s="523"/>
      <c r="N882" s="523"/>
      <c r="O882" s="523"/>
      <c r="P882" s="523"/>
      <c r="Q882" s="523"/>
      <c r="R882" s="523"/>
      <c r="S882" s="523"/>
      <c r="T882" s="523"/>
      <c r="U882" s="523"/>
      <c r="V882" s="523"/>
      <c r="W882" s="523"/>
      <c r="X882" s="523"/>
      <c r="Y882" s="523"/>
      <c r="Z882" s="523"/>
      <c r="AA882" s="523"/>
      <c r="AB882" s="523"/>
      <c r="AC882" s="523"/>
      <c r="AD882" s="523"/>
      <c r="AE882" s="523"/>
      <c r="AF882" s="523"/>
    </row>
    <row r="883" spans="1:32" ht="14.25" customHeight="1">
      <c r="A883" s="523"/>
      <c r="B883" s="523"/>
      <c r="C883" s="523"/>
      <c r="D883" s="523"/>
      <c r="E883" s="523"/>
      <c r="F883" s="523"/>
      <c r="G883" s="523"/>
      <c r="H883" s="523"/>
      <c r="I883" s="523"/>
      <c r="J883" s="523"/>
      <c r="K883" s="523"/>
      <c r="L883" s="523"/>
      <c r="M883" s="523"/>
      <c r="N883" s="523"/>
      <c r="O883" s="523"/>
      <c r="P883" s="523"/>
      <c r="Q883" s="523"/>
      <c r="R883" s="523"/>
      <c r="S883" s="523"/>
      <c r="T883" s="523"/>
      <c r="U883" s="523"/>
      <c r="V883" s="523"/>
      <c r="W883" s="523"/>
      <c r="X883" s="523"/>
      <c r="Y883" s="523"/>
      <c r="Z883" s="523"/>
      <c r="AA883" s="523"/>
      <c r="AB883" s="523"/>
      <c r="AC883" s="523"/>
      <c r="AD883" s="523"/>
      <c r="AE883" s="523"/>
      <c r="AF883" s="523"/>
    </row>
    <row r="884" spans="1:32" ht="14.25" customHeight="1">
      <c r="A884" s="523"/>
      <c r="B884" s="523"/>
      <c r="C884" s="523"/>
      <c r="D884" s="523"/>
      <c r="E884" s="523"/>
      <c r="F884" s="523"/>
      <c r="G884" s="523"/>
      <c r="H884" s="523"/>
      <c r="I884" s="523"/>
      <c r="J884" s="523"/>
      <c r="K884" s="523"/>
      <c r="L884" s="523"/>
      <c r="M884" s="523"/>
      <c r="N884" s="523"/>
      <c r="O884" s="523"/>
      <c r="P884" s="523"/>
      <c r="Q884" s="523"/>
      <c r="R884" s="523"/>
      <c r="S884" s="523"/>
      <c r="T884" s="523"/>
      <c r="U884" s="523"/>
      <c r="V884" s="523"/>
      <c r="W884" s="523"/>
      <c r="X884" s="523"/>
      <c r="Y884" s="523"/>
      <c r="Z884" s="523"/>
      <c r="AA884" s="523"/>
      <c r="AB884" s="523"/>
      <c r="AC884" s="523"/>
      <c r="AD884" s="523"/>
      <c r="AE884" s="523"/>
      <c r="AF884" s="523"/>
    </row>
    <row r="885" spans="1:32" ht="14.25" customHeight="1">
      <c r="A885" s="523"/>
      <c r="B885" s="523"/>
      <c r="C885" s="523"/>
      <c r="D885" s="523"/>
      <c r="E885" s="523"/>
      <c r="F885" s="523"/>
      <c r="G885" s="523"/>
      <c r="H885" s="523"/>
      <c r="I885" s="523"/>
      <c r="J885" s="523"/>
      <c r="K885" s="523"/>
      <c r="L885" s="523"/>
      <c r="M885" s="523"/>
      <c r="N885" s="523"/>
      <c r="O885" s="523"/>
      <c r="P885" s="523"/>
      <c r="Q885" s="523"/>
      <c r="R885" s="523"/>
      <c r="S885" s="523"/>
      <c r="T885" s="523"/>
      <c r="U885" s="523"/>
      <c r="V885" s="523"/>
      <c r="W885" s="523"/>
      <c r="X885" s="523"/>
      <c r="Y885" s="523"/>
      <c r="Z885" s="523"/>
      <c r="AA885" s="523"/>
      <c r="AB885" s="523"/>
      <c r="AC885" s="523"/>
      <c r="AD885" s="523"/>
      <c r="AE885" s="523"/>
      <c r="AF885" s="523"/>
    </row>
    <row r="886" spans="1:32" ht="14.25" customHeight="1">
      <c r="A886" s="523"/>
      <c r="B886" s="523"/>
      <c r="C886" s="523"/>
      <c r="D886" s="523"/>
      <c r="E886" s="523"/>
      <c r="F886" s="523"/>
      <c r="G886" s="523"/>
      <c r="H886" s="523"/>
      <c r="I886" s="523"/>
      <c r="J886" s="523"/>
      <c r="K886" s="523"/>
      <c r="L886" s="523"/>
      <c r="M886" s="523"/>
      <c r="N886" s="523"/>
      <c r="O886" s="523"/>
      <c r="P886" s="523"/>
      <c r="Q886" s="523"/>
      <c r="R886" s="523"/>
      <c r="S886" s="523"/>
      <c r="T886" s="523"/>
      <c r="U886" s="523"/>
      <c r="V886" s="523"/>
      <c r="W886" s="523"/>
      <c r="X886" s="523"/>
      <c r="Y886" s="523"/>
      <c r="Z886" s="523"/>
      <c r="AA886" s="523"/>
      <c r="AB886" s="523"/>
      <c r="AC886" s="523"/>
      <c r="AD886" s="523"/>
      <c r="AE886" s="523"/>
      <c r="AF886" s="523"/>
    </row>
    <row r="887" spans="1:32" ht="14.25" customHeight="1">
      <c r="A887" s="523"/>
      <c r="B887" s="523"/>
      <c r="C887" s="523"/>
      <c r="D887" s="523"/>
      <c r="E887" s="523"/>
      <c r="F887" s="523"/>
      <c r="G887" s="523"/>
      <c r="H887" s="523"/>
      <c r="I887" s="523"/>
      <c r="J887" s="523"/>
      <c r="K887" s="523"/>
      <c r="L887" s="523"/>
      <c r="M887" s="523"/>
      <c r="N887" s="523"/>
      <c r="O887" s="523"/>
      <c r="P887" s="523"/>
      <c r="Q887" s="523"/>
      <c r="R887" s="523"/>
      <c r="S887" s="523"/>
      <c r="T887" s="523"/>
      <c r="U887" s="523"/>
      <c r="V887" s="523"/>
      <c r="W887" s="523"/>
      <c r="X887" s="523"/>
      <c r="Y887" s="523"/>
      <c r="Z887" s="523"/>
      <c r="AA887" s="523"/>
      <c r="AB887" s="523"/>
      <c r="AC887" s="523"/>
      <c r="AD887" s="523"/>
      <c r="AE887" s="523"/>
      <c r="AF887" s="523"/>
    </row>
    <row r="888" spans="1:32" ht="14.25" customHeight="1">
      <c r="A888" s="523"/>
      <c r="B888" s="523"/>
      <c r="C888" s="523"/>
      <c r="D888" s="523"/>
      <c r="E888" s="523"/>
      <c r="F888" s="523"/>
      <c r="G888" s="523"/>
      <c r="H888" s="523"/>
      <c r="I888" s="523"/>
      <c r="J888" s="523"/>
      <c r="K888" s="523"/>
      <c r="L888" s="523"/>
      <c r="M888" s="523"/>
      <c r="N888" s="523"/>
      <c r="O888" s="523"/>
      <c r="P888" s="523"/>
      <c r="Q888" s="523"/>
      <c r="R888" s="523"/>
      <c r="S888" s="523"/>
      <c r="T888" s="523"/>
      <c r="U888" s="523"/>
      <c r="V888" s="523"/>
      <c r="W888" s="523"/>
      <c r="X888" s="523"/>
      <c r="Y888" s="523"/>
      <c r="Z888" s="523"/>
      <c r="AA888" s="523"/>
      <c r="AB888" s="523"/>
      <c r="AC888" s="523"/>
      <c r="AD888" s="523"/>
      <c r="AE888" s="523"/>
      <c r="AF888" s="523"/>
    </row>
    <row r="889" spans="1:32" ht="14.25" customHeight="1">
      <c r="A889" s="523"/>
      <c r="B889" s="523"/>
      <c r="C889" s="523"/>
      <c r="D889" s="523"/>
      <c r="E889" s="523"/>
      <c r="F889" s="523"/>
      <c r="G889" s="523"/>
      <c r="H889" s="523"/>
      <c r="I889" s="523"/>
      <c r="J889" s="523"/>
      <c r="K889" s="523"/>
      <c r="L889" s="523"/>
      <c r="M889" s="523"/>
      <c r="N889" s="523"/>
      <c r="O889" s="523"/>
      <c r="P889" s="523"/>
      <c r="Q889" s="523"/>
      <c r="R889" s="523"/>
      <c r="S889" s="523"/>
      <c r="T889" s="523"/>
      <c r="U889" s="523"/>
      <c r="V889" s="523"/>
      <c r="W889" s="523"/>
      <c r="X889" s="523"/>
      <c r="Y889" s="523"/>
      <c r="Z889" s="523"/>
      <c r="AA889" s="523"/>
      <c r="AB889" s="523"/>
      <c r="AC889" s="523"/>
      <c r="AD889" s="523"/>
      <c r="AE889" s="523"/>
      <c r="AF889" s="523"/>
    </row>
    <row r="890" spans="1:32" ht="14.25" customHeight="1">
      <c r="A890" s="523"/>
      <c r="B890" s="523"/>
      <c r="C890" s="523"/>
      <c r="D890" s="523"/>
      <c r="E890" s="523"/>
      <c r="F890" s="523"/>
      <c r="G890" s="523"/>
      <c r="H890" s="523"/>
      <c r="I890" s="523"/>
      <c r="J890" s="523"/>
      <c r="K890" s="523"/>
      <c r="L890" s="523"/>
      <c r="M890" s="523"/>
      <c r="N890" s="523"/>
      <c r="O890" s="523"/>
      <c r="P890" s="523"/>
      <c r="Q890" s="523"/>
      <c r="R890" s="523"/>
      <c r="S890" s="523"/>
      <c r="T890" s="523"/>
      <c r="U890" s="523"/>
      <c r="V890" s="523"/>
      <c r="W890" s="523"/>
      <c r="X890" s="523"/>
      <c r="Y890" s="523"/>
      <c r="Z890" s="523"/>
      <c r="AA890" s="523"/>
      <c r="AB890" s="523"/>
      <c r="AC890" s="523"/>
      <c r="AD890" s="523"/>
      <c r="AE890" s="523"/>
      <c r="AF890" s="523"/>
    </row>
    <row r="891" spans="1:32" ht="14.25" customHeight="1">
      <c r="A891" s="523"/>
      <c r="B891" s="523"/>
      <c r="C891" s="523"/>
      <c r="D891" s="523"/>
      <c r="E891" s="523"/>
      <c r="F891" s="523"/>
      <c r="G891" s="523"/>
      <c r="H891" s="523"/>
      <c r="I891" s="523"/>
      <c r="J891" s="523"/>
      <c r="K891" s="523"/>
      <c r="L891" s="523"/>
      <c r="M891" s="523"/>
      <c r="N891" s="523"/>
      <c r="O891" s="523"/>
      <c r="P891" s="523"/>
      <c r="Q891" s="523"/>
      <c r="R891" s="523"/>
      <c r="S891" s="523"/>
      <c r="T891" s="523"/>
      <c r="U891" s="523"/>
      <c r="V891" s="523"/>
      <c r="W891" s="523"/>
      <c r="X891" s="523"/>
      <c r="Y891" s="523"/>
      <c r="Z891" s="523"/>
      <c r="AA891" s="523"/>
      <c r="AB891" s="523"/>
      <c r="AC891" s="523"/>
      <c r="AD891" s="523"/>
      <c r="AE891" s="523"/>
      <c r="AF891" s="523"/>
    </row>
    <row r="892" spans="1:32" ht="14.25" customHeight="1">
      <c r="A892" s="523"/>
      <c r="B892" s="523"/>
      <c r="C892" s="523"/>
      <c r="D892" s="523"/>
      <c r="E892" s="523"/>
      <c r="F892" s="523"/>
      <c r="G892" s="523"/>
      <c r="H892" s="523"/>
      <c r="I892" s="523"/>
      <c r="J892" s="523"/>
      <c r="K892" s="523"/>
      <c r="L892" s="523"/>
      <c r="M892" s="523"/>
      <c r="N892" s="523"/>
      <c r="O892" s="523"/>
      <c r="P892" s="523"/>
      <c r="Q892" s="523"/>
      <c r="R892" s="523"/>
      <c r="S892" s="523"/>
      <c r="T892" s="523"/>
      <c r="U892" s="523"/>
      <c r="V892" s="523"/>
      <c r="W892" s="523"/>
      <c r="X892" s="523"/>
      <c r="Y892" s="523"/>
      <c r="Z892" s="523"/>
      <c r="AA892" s="523"/>
      <c r="AB892" s="523"/>
      <c r="AC892" s="523"/>
      <c r="AD892" s="523"/>
      <c r="AE892" s="523"/>
      <c r="AF892" s="523"/>
    </row>
    <row r="893" spans="1:32" ht="14.25" customHeight="1">
      <c r="A893" s="523"/>
      <c r="B893" s="523"/>
      <c r="C893" s="523"/>
      <c r="D893" s="523"/>
      <c r="E893" s="523"/>
      <c r="F893" s="523"/>
      <c r="G893" s="523"/>
      <c r="H893" s="523"/>
      <c r="I893" s="523"/>
      <c r="J893" s="523"/>
      <c r="K893" s="523"/>
      <c r="L893" s="523"/>
      <c r="M893" s="523"/>
      <c r="N893" s="523"/>
      <c r="O893" s="523"/>
      <c r="P893" s="523"/>
      <c r="Q893" s="523"/>
      <c r="R893" s="523"/>
      <c r="S893" s="523"/>
      <c r="T893" s="523"/>
      <c r="U893" s="523"/>
      <c r="V893" s="523"/>
      <c r="W893" s="523"/>
      <c r="X893" s="523"/>
      <c r="Y893" s="523"/>
      <c r="Z893" s="523"/>
      <c r="AA893" s="523"/>
      <c r="AB893" s="523"/>
      <c r="AC893" s="523"/>
      <c r="AD893" s="523"/>
      <c r="AE893" s="523"/>
      <c r="AF893" s="523"/>
    </row>
    <row r="894" spans="1:32" ht="14.25" customHeight="1">
      <c r="A894" s="523"/>
      <c r="B894" s="523"/>
      <c r="C894" s="523"/>
      <c r="D894" s="523"/>
      <c r="E894" s="523"/>
      <c r="F894" s="523"/>
      <c r="G894" s="523"/>
      <c r="H894" s="523"/>
      <c r="I894" s="523"/>
      <c r="J894" s="523"/>
      <c r="K894" s="523"/>
      <c r="L894" s="523"/>
      <c r="M894" s="523"/>
      <c r="N894" s="523"/>
      <c r="O894" s="523"/>
      <c r="P894" s="523"/>
      <c r="Q894" s="523"/>
      <c r="R894" s="523"/>
      <c r="S894" s="523"/>
      <c r="T894" s="523"/>
      <c r="U894" s="523"/>
      <c r="V894" s="523"/>
      <c r="W894" s="523"/>
      <c r="X894" s="523"/>
      <c r="Y894" s="523"/>
      <c r="Z894" s="523"/>
      <c r="AA894" s="523"/>
      <c r="AB894" s="523"/>
      <c r="AC894" s="523"/>
      <c r="AD894" s="523"/>
      <c r="AE894" s="523"/>
      <c r="AF894" s="523"/>
    </row>
    <row r="895" spans="1:32" ht="14.25" customHeight="1">
      <c r="A895" s="523"/>
      <c r="B895" s="523"/>
      <c r="C895" s="523"/>
      <c r="D895" s="523"/>
      <c r="E895" s="523"/>
      <c r="F895" s="523"/>
      <c r="G895" s="523"/>
      <c r="H895" s="523"/>
      <c r="I895" s="523"/>
      <c r="J895" s="523"/>
      <c r="K895" s="523"/>
      <c r="L895" s="523"/>
      <c r="M895" s="523"/>
      <c r="N895" s="523"/>
      <c r="O895" s="523"/>
      <c r="P895" s="523"/>
      <c r="Q895" s="523"/>
      <c r="R895" s="523"/>
      <c r="S895" s="523"/>
      <c r="T895" s="523"/>
      <c r="U895" s="523"/>
      <c r="V895" s="523"/>
      <c r="W895" s="523"/>
      <c r="X895" s="523"/>
      <c r="Y895" s="523"/>
      <c r="Z895" s="523"/>
      <c r="AA895" s="523"/>
      <c r="AB895" s="523"/>
      <c r="AC895" s="523"/>
      <c r="AD895" s="523"/>
      <c r="AE895" s="523"/>
      <c r="AF895" s="523"/>
    </row>
    <row r="896" spans="1:32" ht="14.25" customHeight="1">
      <c r="A896" s="523"/>
      <c r="B896" s="523"/>
      <c r="C896" s="523"/>
      <c r="D896" s="523"/>
      <c r="E896" s="523"/>
      <c r="F896" s="523"/>
      <c r="G896" s="523"/>
      <c r="H896" s="523"/>
      <c r="I896" s="523"/>
      <c r="J896" s="523"/>
      <c r="K896" s="523"/>
      <c r="L896" s="523"/>
      <c r="M896" s="523"/>
      <c r="N896" s="523"/>
      <c r="O896" s="523"/>
      <c r="P896" s="523"/>
      <c r="Q896" s="523"/>
      <c r="R896" s="523"/>
      <c r="S896" s="523"/>
      <c r="T896" s="523"/>
      <c r="U896" s="523"/>
      <c r="V896" s="523"/>
      <c r="W896" s="523"/>
      <c r="X896" s="523"/>
      <c r="Y896" s="523"/>
      <c r="Z896" s="523"/>
      <c r="AA896" s="523"/>
      <c r="AB896" s="523"/>
      <c r="AC896" s="523"/>
      <c r="AD896" s="523"/>
      <c r="AE896" s="523"/>
      <c r="AF896" s="523"/>
    </row>
    <row r="897" spans="1:32" ht="14.25" customHeight="1">
      <c r="A897" s="523"/>
      <c r="B897" s="523"/>
      <c r="C897" s="523"/>
      <c r="D897" s="523"/>
      <c r="E897" s="523"/>
      <c r="F897" s="523"/>
      <c r="G897" s="523"/>
      <c r="H897" s="523"/>
      <c r="I897" s="523"/>
      <c r="J897" s="523"/>
      <c r="K897" s="523"/>
      <c r="L897" s="523"/>
      <c r="M897" s="523"/>
      <c r="N897" s="523"/>
      <c r="O897" s="523"/>
      <c r="P897" s="523"/>
      <c r="Q897" s="523"/>
      <c r="R897" s="523"/>
      <c r="S897" s="523"/>
      <c r="T897" s="523"/>
      <c r="U897" s="523"/>
      <c r="V897" s="523"/>
      <c r="W897" s="523"/>
      <c r="X897" s="523"/>
      <c r="Y897" s="523"/>
      <c r="Z897" s="523"/>
      <c r="AA897" s="523"/>
      <c r="AB897" s="523"/>
      <c r="AC897" s="523"/>
      <c r="AD897" s="523"/>
      <c r="AE897" s="523"/>
      <c r="AF897" s="523"/>
    </row>
    <row r="898" spans="1:32" ht="14.25" customHeight="1">
      <c r="A898" s="523"/>
      <c r="B898" s="523"/>
      <c r="C898" s="523"/>
      <c r="D898" s="523"/>
      <c r="E898" s="523"/>
      <c r="F898" s="523"/>
      <c r="G898" s="523"/>
      <c r="H898" s="523"/>
      <c r="I898" s="523"/>
      <c r="J898" s="523"/>
      <c r="K898" s="523"/>
      <c r="L898" s="523"/>
      <c r="M898" s="523"/>
      <c r="N898" s="523"/>
      <c r="O898" s="523"/>
      <c r="P898" s="523"/>
      <c r="Q898" s="523"/>
      <c r="R898" s="523"/>
      <c r="S898" s="523"/>
      <c r="T898" s="523"/>
      <c r="U898" s="523"/>
      <c r="V898" s="523"/>
      <c r="W898" s="523"/>
      <c r="X898" s="523"/>
      <c r="Y898" s="523"/>
      <c r="Z898" s="523"/>
      <c r="AA898" s="523"/>
      <c r="AB898" s="523"/>
      <c r="AC898" s="523"/>
      <c r="AD898" s="523"/>
      <c r="AE898" s="523"/>
      <c r="AF898" s="523"/>
    </row>
    <row r="899" spans="1:32" ht="14.25" customHeight="1">
      <c r="A899" s="523"/>
      <c r="B899" s="523"/>
      <c r="C899" s="523"/>
      <c r="D899" s="523"/>
      <c r="E899" s="523"/>
      <c r="F899" s="523"/>
      <c r="G899" s="523"/>
      <c r="H899" s="523"/>
      <c r="I899" s="523"/>
      <c r="J899" s="523"/>
      <c r="K899" s="523"/>
      <c r="L899" s="523"/>
      <c r="M899" s="523"/>
      <c r="N899" s="523"/>
      <c r="O899" s="523"/>
      <c r="P899" s="523"/>
      <c r="Q899" s="523"/>
      <c r="R899" s="523"/>
      <c r="S899" s="523"/>
      <c r="T899" s="523"/>
      <c r="U899" s="523"/>
      <c r="V899" s="523"/>
      <c r="W899" s="523"/>
      <c r="X899" s="523"/>
      <c r="Y899" s="523"/>
      <c r="Z899" s="523"/>
      <c r="AA899" s="523"/>
      <c r="AB899" s="523"/>
      <c r="AC899" s="523"/>
      <c r="AD899" s="523"/>
      <c r="AE899" s="523"/>
      <c r="AF899" s="523"/>
    </row>
    <row r="900" spans="1:32" ht="14.25" customHeight="1">
      <c r="A900" s="523"/>
      <c r="B900" s="523"/>
      <c r="C900" s="523"/>
      <c r="D900" s="523"/>
      <c r="E900" s="523"/>
      <c r="F900" s="523"/>
      <c r="G900" s="523"/>
      <c r="H900" s="523"/>
      <c r="I900" s="523"/>
      <c r="J900" s="523"/>
      <c r="K900" s="523"/>
      <c r="L900" s="523"/>
      <c r="M900" s="523"/>
      <c r="N900" s="523"/>
      <c r="O900" s="523"/>
      <c r="P900" s="523"/>
      <c r="Q900" s="523"/>
      <c r="R900" s="523"/>
      <c r="S900" s="523"/>
      <c r="T900" s="523"/>
      <c r="U900" s="523"/>
      <c r="V900" s="523"/>
      <c r="W900" s="523"/>
      <c r="X900" s="523"/>
      <c r="Y900" s="523"/>
      <c r="Z900" s="523"/>
      <c r="AA900" s="523"/>
      <c r="AB900" s="523"/>
      <c r="AC900" s="523"/>
      <c r="AD900" s="523"/>
      <c r="AE900" s="523"/>
      <c r="AF900" s="523"/>
    </row>
    <row r="901" spans="1:32" ht="14.25" customHeight="1">
      <c r="A901" s="523"/>
      <c r="B901" s="523"/>
      <c r="C901" s="523"/>
      <c r="D901" s="523"/>
      <c r="E901" s="523"/>
      <c r="F901" s="523"/>
      <c r="G901" s="523"/>
      <c r="H901" s="523"/>
      <c r="I901" s="523"/>
      <c r="J901" s="523"/>
      <c r="K901" s="523"/>
      <c r="L901" s="523"/>
      <c r="M901" s="523"/>
      <c r="N901" s="523"/>
      <c r="O901" s="523"/>
      <c r="P901" s="523"/>
      <c r="Q901" s="523"/>
      <c r="R901" s="523"/>
      <c r="S901" s="523"/>
      <c r="T901" s="523"/>
      <c r="U901" s="523"/>
      <c r="V901" s="523"/>
      <c r="W901" s="523"/>
      <c r="X901" s="523"/>
      <c r="Y901" s="523"/>
      <c r="Z901" s="523"/>
      <c r="AA901" s="523"/>
      <c r="AB901" s="523"/>
      <c r="AC901" s="523"/>
      <c r="AD901" s="523"/>
      <c r="AE901" s="523"/>
      <c r="AF901" s="523"/>
    </row>
    <row r="902" spans="1:32" ht="14.25" customHeight="1">
      <c r="A902" s="523"/>
      <c r="B902" s="523"/>
      <c r="C902" s="523"/>
      <c r="D902" s="523"/>
      <c r="E902" s="523"/>
      <c r="F902" s="523"/>
      <c r="G902" s="523"/>
      <c r="H902" s="523"/>
      <c r="I902" s="523"/>
      <c r="J902" s="523"/>
      <c r="K902" s="523"/>
      <c r="L902" s="523"/>
      <c r="M902" s="523"/>
      <c r="N902" s="523"/>
      <c r="O902" s="523"/>
      <c r="P902" s="523"/>
      <c r="Q902" s="523"/>
      <c r="R902" s="523"/>
      <c r="S902" s="523"/>
      <c r="T902" s="523"/>
      <c r="U902" s="523"/>
      <c r="V902" s="523"/>
      <c r="W902" s="523"/>
      <c r="X902" s="523"/>
      <c r="Y902" s="523"/>
      <c r="Z902" s="523"/>
      <c r="AA902" s="523"/>
      <c r="AB902" s="523"/>
      <c r="AC902" s="523"/>
      <c r="AD902" s="523"/>
      <c r="AE902" s="523"/>
      <c r="AF902" s="523"/>
    </row>
    <row r="903" spans="1:32" ht="14.25" customHeight="1">
      <c r="A903" s="523"/>
      <c r="B903" s="523"/>
      <c r="C903" s="523"/>
      <c r="D903" s="523"/>
      <c r="E903" s="523"/>
      <c r="F903" s="523"/>
      <c r="G903" s="523"/>
      <c r="H903" s="523"/>
      <c r="I903" s="523"/>
      <c r="J903" s="523"/>
      <c r="K903" s="523"/>
      <c r="L903" s="523"/>
      <c r="M903" s="523"/>
      <c r="N903" s="523"/>
      <c r="O903" s="523"/>
      <c r="P903" s="523"/>
      <c r="Q903" s="523"/>
      <c r="R903" s="523"/>
      <c r="S903" s="523"/>
      <c r="T903" s="523"/>
      <c r="U903" s="523"/>
      <c r="V903" s="523"/>
      <c r="W903" s="523"/>
      <c r="X903" s="523"/>
      <c r="Y903" s="523"/>
      <c r="Z903" s="523"/>
      <c r="AA903" s="523"/>
      <c r="AB903" s="523"/>
      <c r="AC903" s="523"/>
      <c r="AD903" s="523"/>
      <c r="AE903" s="523"/>
      <c r="AF903" s="523"/>
    </row>
    <row r="904" spans="1:32" ht="14.25" customHeight="1">
      <c r="A904" s="523"/>
      <c r="B904" s="523"/>
      <c r="C904" s="523"/>
      <c r="D904" s="523"/>
      <c r="E904" s="523"/>
      <c r="F904" s="523"/>
      <c r="G904" s="523"/>
      <c r="H904" s="523"/>
      <c r="I904" s="523"/>
      <c r="J904" s="523"/>
      <c r="K904" s="523"/>
      <c r="L904" s="523"/>
      <c r="M904" s="523"/>
      <c r="N904" s="523"/>
      <c r="O904" s="523"/>
      <c r="P904" s="523"/>
      <c r="Q904" s="523"/>
      <c r="R904" s="523"/>
      <c r="S904" s="523"/>
      <c r="T904" s="523"/>
      <c r="U904" s="523"/>
      <c r="V904" s="523"/>
      <c r="W904" s="523"/>
      <c r="X904" s="523"/>
      <c r="Y904" s="523"/>
      <c r="Z904" s="523"/>
      <c r="AA904" s="523"/>
      <c r="AB904" s="523"/>
      <c r="AC904" s="523"/>
      <c r="AD904" s="523"/>
      <c r="AE904" s="523"/>
      <c r="AF904" s="523"/>
    </row>
    <row r="905" spans="1:32" ht="14.25" customHeight="1">
      <c r="A905" s="523"/>
      <c r="B905" s="523"/>
      <c r="C905" s="523"/>
      <c r="D905" s="523"/>
      <c r="E905" s="523"/>
      <c r="F905" s="523"/>
      <c r="G905" s="523"/>
      <c r="H905" s="523"/>
      <c r="I905" s="523"/>
      <c r="J905" s="523"/>
      <c r="K905" s="523"/>
      <c r="L905" s="523"/>
      <c r="M905" s="523"/>
      <c r="N905" s="523"/>
      <c r="O905" s="523"/>
      <c r="P905" s="523"/>
      <c r="Q905" s="523"/>
      <c r="R905" s="523"/>
      <c r="S905" s="523"/>
      <c r="T905" s="523"/>
      <c r="U905" s="523"/>
      <c r="V905" s="523"/>
      <c r="W905" s="523"/>
      <c r="X905" s="523"/>
      <c r="Y905" s="523"/>
      <c r="Z905" s="523"/>
      <c r="AA905" s="523"/>
      <c r="AB905" s="523"/>
      <c r="AC905" s="523"/>
      <c r="AD905" s="523"/>
      <c r="AE905" s="523"/>
      <c r="AF905" s="523"/>
    </row>
    <row r="906" spans="1:32" ht="14.25" customHeight="1">
      <c r="A906" s="523"/>
      <c r="B906" s="523"/>
      <c r="C906" s="523"/>
      <c r="D906" s="523"/>
      <c r="E906" s="523"/>
      <c r="F906" s="523"/>
      <c r="G906" s="523"/>
      <c r="H906" s="523"/>
      <c r="I906" s="523"/>
      <c r="J906" s="523"/>
      <c r="K906" s="523"/>
      <c r="L906" s="523"/>
      <c r="M906" s="523"/>
      <c r="N906" s="523"/>
      <c r="O906" s="523"/>
      <c r="P906" s="523"/>
      <c r="Q906" s="523"/>
      <c r="R906" s="523"/>
      <c r="S906" s="523"/>
      <c r="T906" s="523"/>
      <c r="U906" s="523"/>
      <c r="V906" s="523"/>
      <c r="W906" s="523"/>
      <c r="X906" s="523"/>
      <c r="Y906" s="523"/>
      <c r="Z906" s="523"/>
      <c r="AA906" s="523"/>
      <c r="AB906" s="523"/>
      <c r="AC906" s="523"/>
      <c r="AD906" s="523"/>
      <c r="AE906" s="523"/>
      <c r="AF906" s="523"/>
    </row>
    <row r="907" spans="1:32" ht="14.25" customHeight="1">
      <c r="A907" s="523"/>
      <c r="B907" s="523"/>
      <c r="C907" s="523"/>
      <c r="D907" s="523"/>
      <c r="E907" s="523"/>
      <c r="F907" s="523"/>
      <c r="G907" s="523"/>
      <c r="H907" s="523"/>
      <c r="I907" s="523"/>
      <c r="J907" s="523"/>
      <c r="K907" s="523"/>
      <c r="L907" s="523"/>
      <c r="M907" s="523"/>
      <c r="N907" s="523"/>
      <c r="O907" s="523"/>
      <c r="P907" s="523"/>
      <c r="Q907" s="523"/>
      <c r="R907" s="523"/>
      <c r="S907" s="523"/>
      <c r="T907" s="523"/>
      <c r="U907" s="523"/>
      <c r="V907" s="523"/>
      <c r="W907" s="523"/>
      <c r="X907" s="523"/>
      <c r="Y907" s="523"/>
      <c r="Z907" s="523"/>
      <c r="AA907" s="523"/>
      <c r="AB907" s="523"/>
      <c r="AC907" s="523"/>
      <c r="AD907" s="523"/>
      <c r="AE907" s="523"/>
      <c r="AF907" s="523"/>
    </row>
    <row r="908" spans="1:32" ht="14.25" customHeight="1">
      <c r="A908" s="523"/>
      <c r="B908" s="523"/>
      <c r="C908" s="523"/>
      <c r="D908" s="523"/>
      <c r="E908" s="523"/>
      <c r="F908" s="523"/>
      <c r="G908" s="523"/>
      <c r="H908" s="523"/>
      <c r="I908" s="523"/>
      <c r="J908" s="523"/>
      <c r="K908" s="523"/>
      <c r="L908" s="523"/>
      <c r="M908" s="523"/>
      <c r="N908" s="523"/>
      <c r="O908" s="523"/>
      <c r="P908" s="523"/>
      <c r="Q908" s="523"/>
      <c r="R908" s="523"/>
      <c r="S908" s="523"/>
      <c r="T908" s="523"/>
      <c r="U908" s="523"/>
      <c r="V908" s="523"/>
      <c r="W908" s="523"/>
      <c r="X908" s="523"/>
      <c r="Y908" s="523"/>
      <c r="Z908" s="523"/>
      <c r="AA908" s="523"/>
      <c r="AB908" s="523"/>
      <c r="AC908" s="523"/>
      <c r="AD908" s="523"/>
      <c r="AE908" s="523"/>
      <c r="AF908" s="523"/>
    </row>
    <row r="909" spans="1:32" ht="14.25" customHeight="1">
      <c r="A909" s="523"/>
      <c r="B909" s="523"/>
      <c r="C909" s="523"/>
      <c r="D909" s="523"/>
      <c r="E909" s="523"/>
      <c r="F909" s="523"/>
      <c r="G909" s="523"/>
      <c r="H909" s="523"/>
      <c r="I909" s="523"/>
      <c r="J909" s="523"/>
      <c r="K909" s="523"/>
      <c r="L909" s="523"/>
      <c r="M909" s="523"/>
      <c r="N909" s="523"/>
      <c r="O909" s="523"/>
      <c r="P909" s="523"/>
      <c r="Q909" s="523"/>
      <c r="R909" s="523"/>
      <c r="S909" s="523"/>
      <c r="T909" s="523"/>
      <c r="U909" s="523"/>
      <c r="V909" s="523"/>
      <c r="W909" s="523"/>
      <c r="X909" s="523"/>
      <c r="Y909" s="523"/>
      <c r="Z909" s="523"/>
      <c r="AA909" s="523"/>
      <c r="AB909" s="523"/>
      <c r="AC909" s="523"/>
      <c r="AD909" s="523"/>
      <c r="AE909" s="523"/>
      <c r="AF909" s="523"/>
    </row>
    <row r="910" spans="1:32" ht="14.25" customHeight="1">
      <c r="A910" s="523"/>
      <c r="B910" s="523"/>
      <c r="C910" s="523"/>
      <c r="D910" s="523"/>
      <c r="E910" s="523"/>
      <c r="F910" s="523"/>
      <c r="G910" s="523"/>
      <c r="H910" s="523"/>
      <c r="I910" s="523"/>
      <c r="J910" s="523"/>
      <c r="K910" s="523"/>
      <c r="L910" s="523"/>
      <c r="M910" s="523"/>
      <c r="N910" s="523"/>
      <c r="O910" s="523"/>
      <c r="P910" s="523"/>
      <c r="Q910" s="523"/>
      <c r="R910" s="523"/>
      <c r="S910" s="523"/>
      <c r="T910" s="523"/>
      <c r="U910" s="523"/>
      <c r="V910" s="523"/>
      <c r="W910" s="523"/>
      <c r="X910" s="523"/>
      <c r="Y910" s="523"/>
      <c r="Z910" s="523"/>
      <c r="AA910" s="523"/>
      <c r="AB910" s="523"/>
      <c r="AC910" s="523"/>
      <c r="AD910" s="523"/>
      <c r="AE910" s="523"/>
      <c r="AF910" s="523"/>
    </row>
    <row r="911" spans="1:32" ht="14.25" customHeight="1">
      <c r="A911" s="523"/>
      <c r="B911" s="523"/>
      <c r="C911" s="523"/>
      <c r="D911" s="523"/>
      <c r="E911" s="523"/>
      <c r="F911" s="523"/>
      <c r="G911" s="523"/>
      <c r="H911" s="523"/>
      <c r="I911" s="523"/>
      <c r="J911" s="523"/>
      <c r="K911" s="523"/>
      <c r="L911" s="523"/>
      <c r="M911" s="523"/>
      <c r="N911" s="523"/>
      <c r="O911" s="523"/>
      <c r="P911" s="523"/>
      <c r="Q911" s="523"/>
      <c r="R911" s="523"/>
      <c r="S911" s="523"/>
      <c r="T911" s="523"/>
      <c r="U911" s="523"/>
      <c r="V911" s="523"/>
      <c r="W911" s="523"/>
      <c r="X911" s="523"/>
      <c r="Y911" s="523"/>
      <c r="Z911" s="523"/>
      <c r="AA911" s="523"/>
      <c r="AB911" s="523"/>
      <c r="AC911" s="523"/>
      <c r="AD911" s="523"/>
      <c r="AE911" s="523"/>
      <c r="AF911" s="523"/>
    </row>
    <row r="912" spans="1:32" ht="14.25" customHeight="1">
      <c r="A912" s="523"/>
      <c r="B912" s="523"/>
      <c r="C912" s="523"/>
      <c r="D912" s="523"/>
      <c r="E912" s="523"/>
      <c r="F912" s="523"/>
      <c r="G912" s="523"/>
      <c r="H912" s="523"/>
      <c r="I912" s="523"/>
      <c r="J912" s="523"/>
      <c r="K912" s="523"/>
      <c r="L912" s="523"/>
      <c r="M912" s="523"/>
      <c r="N912" s="523"/>
      <c r="O912" s="523"/>
      <c r="P912" s="523"/>
      <c r="Q912" s="523"/>
      <c r="R912" s="523"/>
      <c r="S912" s="523"/>
      <c r="T912" s="523"/>
      <c r="U912" s="523"/>
      <c r="V912" s="523"/>
      <c r="W912" s="523"/>
      <c r="X912" s="523"/>
      <c r="Y912" s="523"/>
      <c r="Z912" s="523"/>
      <c r="AA912" s="523"/>
      <c r="AB912" s="523"/>
      <c r="AC912" s="523"/>
      <c r="AD912" s="523"/>
      <c r="AE912" s="523"/>
      <c r="AF912" s="523"/>
    </row>
    <row r="913" spans="1:32" ht="14.25" customHeight="1">
      <c r="A913" s="523"/>
      <c r="B913" s="523"/>
      <c r="C913" s="523"/>
      <c r="D913" s="523"/>
      <c r="E913" s="523"/>
      <c r="F913" s="523"/>
      <c r="G913" s="523"/>
      <c r="H913" s="523"/>
      <c r="I913" s="523"/>
      <c r="J913" s="523"/>
      <c r="K913" s="523"/>
      <c r="L913" s="523"/>
      <c r="M913" s="523"/>
      <c r="N913" s="523"/>
      <c r="O913" s="523"/>
      <c r="P913" s="523"/>
      <c r="Q913" s="523"/>
      <c r="R913" s="523"/>
      <c r="S913" s="523"/>
      <c r="T913" s="523"/>
      <c r="U913" s="523"/>
      <c r="V913" s="523"/>
      <c r="W913" s="523"/>
      <c r="X913" s="523"/>
      <c r="Y913" s="523"/>
      <c r="Z913" s="523"/>
      <c r="AA913" s="523"/>
      <c r="AB913" s="523"/>
      <c r="AC913" s="523"/>
      <c r="AD913" s="523"/>
      <c r="AE913" s="523"/>
      <c r="AF913" s="523"/>
    </row>
    <row r="914" spans="1:32" ht="14.25" customHeight="1">
      <c r="A914" s="523"/>
      <c r="B914" s="523"/>
      <c r="C914" s="523"/>
      <c r="D914" s="523"/>
      <c r="E914" s="523"/>
      <c r="F914" s="523"/>
      <c r="G914" s="523"/>
      <c r="H914" s="523"/>
      <c r="I914" s="523"/>
      <c r="J914" s="523"/>
      <c r="K914" s="523"/>
      <c r="L914" s="523"/>
      <c r="M914" s="523"/>
      <c r="N914" s="523"/>
      <c r="O914" s="523"/>
      <c r="P914" s="523"/>
      <c r="Q914" s="523"/>
      <c r="R914" s="523"/>
      <c r="S914" s="523"/>
      <c r="T914" s="523"/>
      <c r="U914" s="523"/>
      <c r="V914" s="523"/>
      <c r="W914" s="523"/>
      <c r="X914" s="523"/>
      <c r="Y914" s="523"/>
      <c r="Z914" s="523"/>
      <c r="AA914" s="523"/>
      <c r="AB914" s="523"/>
      <c r="AC914" s="523"/>
      <c r="AD914" s="523"/>
      <c r="AE914" s="523"/>
      <c r="AF914" s="523"/>
    </row>
    <row r="915" spans="1:32" ht="14.25" customHeight="1">
      <c r="A915" s="523"/>
      <c r="B915" s="523"/>
      <c r="C915" s="523"/>
      <c r="D915" s="523"/>
      <c r="E915" s="523"/>
      <c r="F915" s="523"/>
      <c r="G915" s="523"/>
      <c r="H915" s="523"/>
      <c r="I915" s="523"/>
      <c r="J915" s="523"/>
      <c r="K915" s="523"/>
      <c r="L915" s="523"/>
      <c r="M915" s="523"/>
      <c r="N915" s="523"/>
      <c r="O915" s="523"/>
      <c r="P915" s="523"/>
      <c r="Q915" s="523"/>
      <c r="R915" s="523"/>
      <c r="S915" s="523"/>
      <c r="T915" s="523"/>
      <c r="U915" s="523"/>
      <c r="V915" s="523"/>
      <c r="W915" s="523"/>
      <c r="X915" s="523"/>
      <c r="Y915" s="523"/>
      <c r="Z915" s="523"/>
      <c r="AA915" s="523"/>
      <c r="AB915" s="523"/>
      <c r="AC915" s="523"/>
      <c r="AD915" s="523"/>
      <c r="AE915" s="523"/>
      <c r="AF915" s="523"/>
    </row>
    <row r="916" spans="1:32" ht="14.25" customHeight="1">
      <c r="A916" s="523"/>
      <c r="B916" s="523"/>
      <c r="C916" s="523"/>
      <c r="D916" s="523"/>
      <c r="E916" s="523"/>
      <c r="F916" s="523"/>
      <c r="G916" s="523"/>
      <c r="H916" s="523"/>
      <c r="I916" s="523"/>
      <c r="J916" s="523"/>
      <c r="K916" s="523"/>
      <c r="L916" s="523"/>
      <c r="M916" s="523"/>
      <c r="N916" s="523"/>
      <c r="O916" s="523"/>
      <c r="P916" s="523"/>
      <c r="Q916" s="523"/>
      <c r="R916" s="523"/>
      <c r="S916" s="523"/>
      <c r="T916" s="523"/>
      <c r="U916" s="523"/>
      <c r="V916" s="523"/>
      <c r="W916" s="523"/>
      <c r="X916" s="523"/>
      <c r="Y916" s="523"/>
      <c r="Z916" s="523"/>
      <c r="AA916" s="523"/>
      <c r="AB916" s="523"/>
      <c r="AC916" s="523"/>
      <c r="AD916" s="523"/>
      <c r="AE916" s="523"/>
      <c r="AF916" s="523"/>
    </row>
    <row r="917" spans="1:32" ht="14.25" customHeight="1">
      <c r="A917" s="523"/>
      <c r="B917" s="523"/>
      <c r="C917" s="523"/>
      <c r="D917" s="523"/>
      <c r="E917" s="523"/>
      <c r="F917" s="523"/>
      <c r="G917" s="523"/>
      <c r="H917" s="523"/>
      <c r="I917" s="523"/>
      <c r="J917" s="523"/>
      <c r="K917" s="523"/>
      <c r="L917" s="523"/>
      <c r="M917" s="523"/>
      <c r="N917" s="523"/>
      <c r="O917" s="523"/>
      <c r="P917" s="523"/>
      <c r="Q917" s="523"/>
      <c r="R917" s="523"/>
      <c r="S917" s="523"/>
      <c r="T917" s="523"/>
      <c r="U917" s="523"/>
      <c r="V917" s="523"/>
      <c r="W917" s="523"/>
      <c r="X917" s="523"/>
      <c r="Y917" s="523"/>
      <c r="Z917" s="523"/>
      <c r="AA917" s="523"/>
      <c r="AB917" s="523"/>
      <c r="AC917" s="523"/>
      <c r="AD917" s="523"/>
      <c r="AE917" s="523"/>
      <c r="AF917" s="523"/>
    </row>
    <row r="918" spans="1:32" ht="14.25" customHeight="1">
      <c r="A918" s="523"/>
      <c r="B918" s="523"/>
      <c r="C918" s="523"/>
      <c r="D918" s="523"/>
      <c r="E918" s="523"/>
      <c r="F918" s="523"/>
      <c r="G918" s="523"/>
      <c r="H918" s="523"/>
      <c r="I918" s="523"/>
      <c r="J918" s="523"/>
      <c r="K918" s="523"/>
      <c r="L918" s="523"/>
      <c r="M918" s="523"/>
      <c r="N918" s="523"/>
      <c r="O918" s="523"/>
      <c r="P918" s="523"/>
      <c r="Q918" s="523"/>
      <c r="R918" s="523"/>
      <c r="S918" s="523"/>
      <c r="T918" s="523"/>
      <c r="U918" s="523"/>
      <c r="V918" s="523"/>
      <c r="W918" s="523"/>
      <c r="X918" s="523"/>
      <c r="Y918" s="523"/>
      <c r="Z918" s="523"/>
      <c r="AA918" s="523"/>
      <c r="AB918" s="523"/>
      <c r="AC918" s="523"/>
      <c r="AD918" s="523"/>
      <c r="AE918" s="523"/>
      <c r="AF918" s="523"/>
    </row>
    <row r="919" spans="1:32" ht="14.25" customHeight="1">
      <c r="A919" s="523"/>
      <c r="B919" s="523"/>
      <c r="C919" s="523"/>
      <c r="D919" s="523"/>
      <c r="E919" s="523"/>
      <c r="F919" s="523"/>
      <c r="G919" s="523"/>
      <c r="H919" s="523"/>
      <c r="I919" s="523"/>
      <c r="J919" s="523"/>
      <c r="K919" s="523"/>
      <c r="L919" s="523"/>
      <c r="M919" s="523"/>
      <c r="N919" s="523"/>
      <c r="O919" s="523"/>
      <c r="P919" s="523"/>
      <c r="Q919" s="523"/>
      <c r="R919" s="523"/>
      <c r="S919" s="523"/>
      <c r="T919" s="523"/>
      <c r="U919" s="523"/>
      <c r="V919" s="523"/>
      <c r="W919" s="523"/>
      <c r="X919" s="523"/>
      <c r="Y919" s="523"/>
      <c r="Z919" s="523"/>
      <c r="AA919" s="523"/>
      <c r="AB919" s="523"/>
      <c r="AC919" s="523"/>
      <c r="AD919" s="523"/>
      <c r="AE919" s="523"/>
      <c r="AF919" s="523"/>
    </row>
    <row r="920" spans="1:32" ht="14.25" customHeight="1">
      <c r="A920" s="523"/>
      <c r="B920" s="523"/>
      <c r="C920" s="523"/>
      <c r="D920" s="523"/>
      <c r="E920" s="523"/>
      <c r="F920" s="523"/>
      <c r="G920" s="523"/>
      <c r="H920" s="523"/>
      <c r="I920" s="523"/>
      <c r="J920" s="523"/>
      <c r="K920" s="523"/>
      <c r="L920" s="523"/>
      <c r="M920" s="523"/>
      <c r="N920" s="523"/>
      <c r="O920" s="523"/>
      <c r="P920" s="523"/>
      <c r="Q920" s="523"/>
      <c r="R920" s="523"/>
      <c r="S920" s="523"/>
      <c r="T920" s="523"/>
      <c r="U920" s="523"/>
      <c r="V920" s="523"/>
      <c r="W920" s="523"/>
      <c r="X920" s="523"/>
      <c r="Y920" s="523"/>
      <c r="Z920" s="523"/>
      <c r="AA920" s="523"/>
      <c r="AB920" s="523"/>
      <c r="AC920" s="523"/>
      <c r="AD920" s="523"/>
      <c r="AE920" s="523"/>
      <c r="AF920" s="523"/>
    </row>
    <row r="921" spans="1:32" ht="14.25" customHeight="1">
      <c r="A921" s="523"/>
      <c r="B921" s="523"/>
      <c r="C921" s="523"/>
      <c r="D921" s="523"/>
      <c r="E921" s="523"/>
      <c r="F921" s="523"/>
      <c r="G921" s="523"/>
      <c r="H921" s="523"/>
      <c r="I921" s="523"/>
      <c r="J921" s="523"/>
      <c r="K921" s="523"/>
      <c r="L921" s="523"/>
      <c r="M921" s="523"/>
      <c r="N921" s="523"/>
      <c r="O921" s="523"/>
      <c r="P921" s="523"/>
      <c r="Q921" s="523"/>
      <c r="R921" s="523"/>
      <c r="S921" s="523"/>
      <c r="T921" s="523"/>
      <c r="U921" s="523"/>
      <c r="V921" s="523"/>
      <c r="W921" s="523"/>
      <c r="X921" s="523"/>
      <c r="Y921" s="523"/>
      <c r="Z921" s="523"/>
      <c r="AA921" s="523"/>
      <c r="AB921" s="523"/>
      <c r="AC921" s="523"/>
      <c r="AD921" s="523"/>
      <c r="AE921" s="523"/>
      <c r="AF921" s="523"/>
    </row>
    <row r="922" spans="1:32" ht="14.25" customHeight="1">
      <c r="A922" s="523"/>
      <c r="B922" s="523"/>
      <c r="C922" s="523"/>
      <c r="D922" s="523"/>
      <c r="E922" s="523"/>
      <c r="F922" s="523"/>
      <c r="G922" s="523"/>
      <c r="H922" s="523"/>
      <c r="I922" s="523"/>
      <c r="J922" s="523"/>
      <c r="K922" s="523"/>
      <c r="L922" s="523"/>
      <c r="M922" s="523"/>
      <c r="N922" s="523"/>
      <c r="O922" s="523"/>
      <c r="P922" s="523"/>
      <c r="Q922" s="523"/>
      <c r="R922" s="523"/>
      <c r="S922" s="523"/>
      <c r="T922" s="523"/>
      <c r="U922" s="523"/>
      <c r="V922" s="523"/>
      <c r="W922" s="523"/>
      <c r="X922" s="523"/>
      <c r="Y922" s="523"/>
      <c r="Z922" s="523"/>
      <c r="AA922" s="523"/>
      <c r="AB922" s="523"/>
      <c r="AC922" s="523"/>
      <c r="AD922" s="523"/>
      <c r="AE922" s="523"/>
      <c r="AF922" s="523"/>
    </row>
    <row r="923" spans="1:32" ht="14.25" customHeight="1">
      <c r="A923" s="523"/>
      <c r="B923" s="523"/>
      <c r="C923" s="523"/>
      <c r="D923" s="523"/>
      <c r="E923" s="523"/>
      <c r="F923" s="523"/>
      <c r="G923" s="523"/>
      <c r="H923" s="523"/>
      <c r="I923" s="523"/>
      <c r="J923" s="523"/>
      <c r="K923" s="523"/>
      <c r="L923" s="523"/>
      <c r="M923" s="523"/>
      <c r="N923" s="523"/>
      <c r="O923" s="523"/>
      <c r="P923" s="523"/>
      <c r="Q923" s="523"/>
      <c r="R923" s="523"/>
      <c r="S923" s="523"/>
      <c r="T923" s="523"/>
      <c r="U923" s="523"/>
      <c r="V923" s="523"/>
      <c r="W923" s="523"/>
      <c r="X923" s="523"/>
      <c r="Y923" s="523"/>
      <c r="Z923" s="523"/>
      <c r="AA923" s="523"/>
      <c r="AB923" s="523"/>
      <c r="AC923" s="523"/>
      <c r="AD923" s="523"/>
      <c r="AE923" s="523"/>
      <c r="AF923" s="523"/>
    </row>
    <row r="924" spans="1:32" ht="14.25" customHeight="1">
      <c r="A924" s="523"/>
      <c r="B924" s="523"/>
      <c r="C924" s="523"/>
      <c r="D924" s="523"/>
      <c r="E924" s="523"/>
      <c r="F924" s="523"/>
      <c r="G924" s="523"/>
      <c r="H924" s="523"/>
      <c r="I924" s="523"/>
      <c r="J924" s="523"/>
      <c r="K924" s="523"/>
      <c r="L924" s="523"/>
      <c r="M924" s="523"/>
      <c r="N924" s="523"/>
      <c r="O924" s="523"/>
      <c r="P924" s="523"/>
      <c r="Q924" s="523"/>
      <c r="R924" s="523"/>
      <c r="S924" s="523"/>
      <c r="T924" s="523"/>
      <c r="U924" s="523"/>
      <c r="V924" s="523"/>
      <c r="W924" s="523"/>
      <c r="X924" s="523"/>
      <c r="Y924" s="523"/>
      <c r="Z924" s="523"/>
      <c r="AA924" s="523"/>
      <c r="AB924" s="523"/>
      <c r="AC924" s="523"/>
      <c r="AD924" s="523"/>
      <c r="AE924" s="523"/>
      <c r="AF924" s="523"/>
    </row>
    <row r="925" spans="1:32" ht="14.25" customHeight="1">
      <c r="A925" s="523"/>
      <c r="B925" s="523"/>
      <c r="C925" s="523"/>
      <c r="D925" s="523"/>
      <c r="E925" s="523"/>
      <c r="F925" s="523"/>
      <c r="G925" s="523"/>
      <c r="H925" s="523"/>
      <c r="I925" s="523"/>
      <c r="J925" s="523"/>
      <c r="K925" s="523"/>
      <c r="L925" s="523"/>
      <c r="M925" s="523"/>
      <c r="N925" s="523"/>
      <c r="O925" s="523"/>
      <c r="P925" s="523"/>
      <c r="Q925" s="523"/>
      <c r="R925" s="523"/>
      <c r="S925" s="523"/>
      <c r="T925" s="523"/>
      <c r="U925" s="523"/>
      <c r="V925" s="523"/>
      <c r="W925" s="523"/>
      <c r="X925" s="523"/>
      <c r="Y925" s="523"/>
      <c r="Z925" s="523"/>
      <c r="AA925" s="523"/>
      <c r="AB925" s="523"/>
      <c r="AC925" s="523"/>
      <c r="AD925" s="523"/>
      <c r="AE925" s="523"/>
      <c r="AF925" s="523"/>
    </row>
    <row r="926" spans="1:32" ht="14.25" customHeight="1">
      <c r="A926" s="523"/>
      <c r="B926" s="523"/>
      <c r="C926" s="523"/>
      <c r="D926" s="523"/>
      <c r="E926" s="523"/>
      <c r="F926" s="523"/>
      <c r="G926" s="523"/>
      <c r="H926" s="523"/>
      <c r="I926" s="523"/>
      <c r="J926" s="523"/>
      <c r="K926" s="523"/>
      <c r="L926" s="523"/>
      <c r="M926" s="523"/>
      <c r="N926" s="523"/>
      <c r="O926" s="523"/>
      <c r="P926" s="523"/>
      <c r="Q926" s="523"/>
      <c r="R926" s="523"/>
      <c r="S926" s="523"/>
      <c r="T926" s="523"/>
      <c r="U926" s="523"/>
      <c r="V926" s="523"/>
      <c r="W926" s="523"/>
      <c r="X926" s="523"/>
      <c r="Y926" s="523"/>
      <c r="Z926" s="523"/>
      <c r="AA926" s="523"/>
      <c r="AB926" s="523"/>
      <c r="AC926" s="523"/>
      <c r="AD926" s="523"/>
      <c r="AE926" s="523"/>
      <c r="AF926" s="523"/>
    </row>
    <row r="927" spans="1:32" ht="14.25" customHeight="1">
      <c r="A927" s="523"/>
      <c r="B927" s="523"/>
      <c r="C927" s="523"/>
      <c r="D927" s="523"/>
      <c r="E927" s="523"/>
      <c r="F927" s="523"/>
      <c r="G927" s="523"/>
      <c r="H927" s="523"/>
      <c r="I927" s="523"/>
      <c r="J927" s="523"/>
      <c r="K927" s="523"/>
      <c r="L927" s="523"/>
      <c r="M927" s="523"/>
      <c r="N927" s="523"/>
      <c r="O927" s="523"/>
      <c r="P927" s="523"/>
      <c r="Q927" s="523"/>
      <c r="R927" s="523"/>
      <c r="S927" s="523"/>
      <c r="T927" s="523"/>
      <c r="U927" s="523"/>
      <c r="V927" s="523"/>
      <c r="W927" s="523"/>
      <c r="X927" s="523"/>
      <c r="Y927" s="523"/>
      <c r="Z927" s="523"/>
      <c r="AA927" s="523"/>
      <c r="AB927" s="523"/>
      <c r="AC927" s="523"/>
      <c r="AD927" s="523"/>
      <c r="AE927" s="523"/>
      <c r="AF927" s="523"/>
    </row>
    <row r="928" spans="1:32" ht="14.25" customHeight="1">
      <c r="A928" s="523"/>
      <c r="B928" s="523"/>
      <c r="C928" s="523"/>
      <c r="D928" s="523"/>
      <c r="E928" s="523"/>
      <c r="F928" s="523"/>
      <c r="G928" s="523"/>
      <c r="H928" s="523"/>
      <c r="I928" s="523"/>
      <c r="J928" s="523"/>
      <c r="K928" s="523"/>
      <c r="L928" s="523"/>
      <c r="M928" s="523"/>
      <c r="N928" s="523"/>
      <c r="O928" s="523"/>
      <c r="P928" s="523"/>
      <c r="Q928" s="523"/>
      <c r="R928" s="523"/>
      <c r="S928" s="523"/>
      <c r="T928" s="523"/>
      <c r="U928" s="523"/>
      <c r="V928" s="523"/>
      <c r="W928" s="523"/>
      <c r="X928" s="523"/>
      <c r="Y928" s="523"/>
      <c r="Z928" s="523"/>
      <c r="AA928" s="523"/>
      <c r="AB928" s="523"/>
      <c r="AC928" s="523"/>
      <c r="AD928" s="523"/>
      <c r="AE928" s="523"/>
      <c r="AF928" s="523"/>
    </row>
    <row r="929" spans="1:32" ht="14.25" customHeight="1">
      <c r="A929" s="523"/>
      <c r="B929" s="523"/>
      <c r="C929" s="523"/>
      <c r="D929" s="523"/>
      <c r="E929" s="523"/>
      <c r="F929" s="523"/>
      <c r="G929" s="523"/>
      <c r="H929" s="523"/>
      <c r="I929" s="523"/>
      <c r="J929" s="523"/>
      <c r="K929" s="523"/>
      <c r="L929" s="523"/>
      <c r="M929" s="523"/>
      <c r="N929" s="523"/>
      <c r="O929" s="523"/>
      <c r="P929" s="523"/>
      <c r="Q929" s="523"/>
      <c r="R929" s="523"/>
      <c r="S929" s="523"/>
      <c r="T929" s="523"/>
      <c r="U929" s="523"/>
      <c r="V929" s="523"/>
      <c r="W929" s="523"/>
      <c r="X929" s="523"/>
      <c r="Y929" s="523"/>
      <c r="Z929" s="523"/>
      <c r="AA929" s="523"/>
      <c r="AB929" s="523"/>
      <c r="AC929" s="523"/>
      <c r="AD929" s="523"/>
      <c r="AE929" s="523"/>
      <c r="AF929" s="523"/>
    </row>
    <row r="930" spans="1:32" ht="14.25" customHeight="1">
      <c r="A930" s="523"/>
      <c r="B930" s="523"/>
      <c r="C930" s="523"/>
      <c r="D930" s="523"/>
      <c r="E930" s="523"/>
      <c r="F930" s="523"/>
      <c r="G930" s="523"/>
      <c r="H930" s="523"/>
      <c r="I930" s="523"/>
      <c r="J930" s="523"/>
      <c r="K930" s="523"/>
      <c r="L930" s="523"/>
      <c r="M930" s="523"/>
      <c r="N930" s="523"/>
      <c r="O930" s="523"/>
      <c r="P930" s="523"/>
      <c r="Q930" s="523"/>
      <c r="R930" s="523"/>
      <c r="S930" s="523"/>
      <c r="T930" s="523"/>
      <c r="U930" s="523"/>
      <c r="V930" s="523"/>
      <c r="W930" s="523"/>
      <c r="X930" s="523"/>
      <c r="Y930" s="523"/>
      <c r="Z930" s="523"/>
      <c r="AA930" s="523"/>
      <c r="AB930" s="523"/>
      <c r="AC930" s="523"/>
      <c r="AD930" s="523"/>
      <c r="AE930" s="523"/>
      <c r="AF930" s="523"/>
    </row>
    <row r="931" spans="1:32" ht="14.25" customHeight="1">
      <c r="A931" s="523"/>
      <c r="B931" s="523"/>
      <c r="C931" s="523"/>
      <c r="D931" s="523"/>
      <c r="E931" s="523"/>
      <c r="F931" s="523"/>
      <c r="G931" s="523"/>
      <c r="H931" s="523"/>
      <c r="I931" s="523"/>
      <c r="J931" s="523"/>
      <c r="K931" s="523"/>
      <c r="L931" s="523"/>
      <c r="M931" s="523"/>
      <c r="N931" s="523"/>
      <c r="O931" s="523"/>
      <c r="P931" s="523"/>
      <c r="Q931" s="523"/>
      <c r="R931" s="523"/>
      <c r="S931" s="523"/>
      <c r="T931" s="523"/>
      <c r="U931" s="523"/>
      <c r="V931" s="523"/>
      <c r="W931" s="523"/>
      <c r="X931" s="523"/>
      <c r="Y931" s="523"/>
      <c r="Z931" s="523"/>
      <c r="AA931" s="523"/>
      <c r="AB931" s="523"/>
      <c r="AC931" s="523"/>
      <c r="AD931" s="523"/>
      <c r="AE931" s="523"/>
      <c r="AF931" s="523"/>
    </row>
    <row r="932" spans="1:32" ht="14.25" customHeight="1">
      <c r="A932" s="523"/>
      <c r="B932" s="523"/>
      <c r="C932" s="523"/>
      <c r="D932" s="523"/>
      <c r="E932" s="523"/>
      <c r="F932" s="523"/>
      <c r="G932" s="523"/>
      <c r="H932" s="523"/>
      <c r="I932" s="523"/>
      <c r="J932" s="523"/>
      <c r="K932" s="523"/>
      <c r="L932" s="523"/>
      <c r="M932" s="523"/>
      <c r="N932" s="523"/>
      <c r="O932" s="523"/>
      <c r="P932" s="523"/>
      <c r="Q932" s="523"/>
      <c r="R932" s="523"/>
      <c r="S932" s="523"/>
      <c r="T932" s="523"/>
      <c r="U932" s="523"/>
      <c r="V932" s="523"/>
      <c r="W932" s="523"/>
      <c r="X932" s="523"/>
      <c r="Y932" s="523"/>
      <c r="Z932" s="523"/>
      <c r="AA932" s="523"/>
      <c r="AB932" s="523"/>
      <c r="AC932" s="523"/>
      <c r="AD932" s="523"/>
      <c r="AE932" s="523"/>
      <c r="AF932" s="523"/>
    </row>
    <row r="933" spans="1:32" ht="14.25" customHeight="1">
      <c r="A933" s="523"/>
      <c r="B933" s="523"/>
      <c r="C933" s="523"/>
      <c r="D933" s="523"/>
      <c r="E933" s="523"/>
      <c r="F933" s="523"/>
      <c r="G933" s="523"/>
      <c r="H933" s="523"/>
      <c r="I933" s="523"/>
      <c r="J933" s="523"/>
      <c r="K933" s="523"/>
      <c r="L933" s="523"/>
      <c r="M933" s="523"/>
      <c r="N933" s="523"/>
      <c r="O933" s="523"/>
      <c r="P933" s="523"/>
      <c r="Q933" s="523"/>
      <c r="R933" s="523"/>
      <c r="S933" s="523"/>
      <c r="T933" s="523"/>
      <c r="U933" s="523"/>
      <c r="V933" s="523"/>
      <c r="W933" s="523"/>
      <c r="X933" s="523"/>
      <c r="Y933" s="523"/>
      <c r="Z933" s="523"/>
      <c r="AA933" s="523"/>
      <c r="AB933" s="523"/>
      <c r="AC933" s="523"/>
      <c r="AD933" s="523"/>
      <c r="AE933" s="523"/>
      <c r="AF933" s="523"/>
    </row>
    <row r="934" spans="1:32" ht="14.25" customHeight="1">
      <c r="A934" s="523"/>
      <c r="B934" s="523"/>
      <c r="C934" s="523"/>
      <c r="D934" s="523"/>
      <c r="E934" s="523"/>
      <c r="F934" s="523"/>
      <c r="G934" s="523"/>
      <c r="H934" s="523"/>
      <c r="I934" s="523"/>
      <c r="J934" s="523"/>
      <c r="K934" s="523"/>
      <c r="L934" s="523"/>
      <c r="M934" s="523"/>
      <c r="N934" s="523"/>
      <c r="O934" s="523"/>
      <c r="P934" s="523"/>
      <c r="Q934" s="523"/>
      <c r="R934" s="523"/>
      <c r="S934" s="523"/>
      <c r="T934" s="523"/>
      <c r="U934" s="523"/>
      <c r="V934" s="523"/>
      <c r="W934" s="523"/>
      <c r="X934" s="523"/>
      <c r="Y934" s="523"/>
      <c r="Z934" s="523"/>
      <c r="AA934" s="523"/>
      <c r="AB934" s="523"/>
      <c r="AC934" s="523"/>
      <c r="AD934" s="523"/>
      <c r="AE934" s="523"/>
      <c r="AF934" s="523"/>
    </row>
    <row r="935" spans="1:32" ht="14.25" customHeight="1">
      <c r="A935" s="523"/>
      <c r="B935" s="523"/>
      <c r="C935" s="523"/>
      <c r="D935" s="523"/>
      <c r="E935" s="523"/>
      <c r="F935" s="523"/>
      <c r="G935" s="523"/>
      <c r="H935" s="523"/>
      <c r="I935" s="523"/>
      <c r="J935" s="523"/>
      <c r="K935" s="523"/>
      <c r="L935" s="523"/>
      <c r="M935" s="523"/>
      <c r="N935" s="523"/>
      <c r="O935" s="523"/>
      <c r="P935" s="523"/>
      <c r="Q935" s="523"/>
      <c r="R935" s="523"/>
      <c r="S935" s="523"/>
      <c r="T935" s="523"/>
      <c r="U935" s="523"/>
      <c r="V935" s="523"/>
      <c r="W935" s="523"/>
      <c r="X935" s="523"/>
      <c r="Y935" s="523"/>
      <c r="Z935" s="523"/>
      <c r="AA935" s="523"/>
      <c r="AB935" s="523"/>
      <c r="AC935" s="523"/>
      <c r="AD935" s="523"/>
      <c r="AE935" s="523"/>
      <c r="AF935" s="523"/>
    </row>
    <row r="936" spans="1:32" ht="14.25" customHeight="1">
      <c r="A936" s="523"/>
      <c r="B936" s="523"/>
      <c r="C936" s="523"/>
      <c r="D936" s="523"/>
      <c r="E936" s="523"/>
      <c r="F936" s="523"/>
      <c r="G936" s="523"/>
      <c r="H936" s="523"/>
      <c r="I936" s="523"/>
      <c r="J936" s="523"/>
      <c r="K936" s="523"/>
      <c r="L936" s="523"/>
      <c r="M936" s="523"/>
      <c r="N936" s="523"/>
      <c r="O936" s="523"/>
      <c r="P936" s="523"/>
      <c r="Q936" s="523"/>
      <c r="R936" s="523"/>
      <c r="S936" s="523"/>
      <c r="T936" s="523"/>
      <c r="U936" s="523"/>
      <c r="V936" s="523"/>
      <c r="W936" s="523"/>
      <c r="X936" s="523"/>
      <c r="Y936" s="523"/>
      <c r="Z936" s="523"/>
      <c r="AA936" s="523"/>
      <c r="AB936" s="523"/>
      <c r="AC936" s="523"/>
      <c r="AD936" s="523"/>
      <c r="AE936" s="523"/>
      <c r="AF936" s="523"/>
    </row>
    <row r="937" spans="1:32" ht="14.25" customHeight="1">
      <c r="A937" s="523"/>
      <c r="B937" s="523"/>
      <c r="C937" s="523"/>
      <c r="D937" s="523"/>
      <c r="E937" s="523"/>
      <c r="F937" s="523"/>
      <c r="G937" s="523"/>
      <c r="H937" s="523"/>
      <c r="I937" s="523"/>
      <c r="J937" s="523"/>
      <c r="K937" s="523"/>
      <c r="L937" s="523"/>
      <c r="M937" s="523"/>
      <c r="N937" s="523"/>
      <c r="O937" s="523"/>
      <c r="P937" s="523"/>
      <c r="Q937" s="523"/>
      <c r="R937" s="523"/>
      <c r="S937" s="523"/>
      <c r="T937" s="523"/>
      <c r="U937" s="523"/>
      <c r="V937" s="523"/>
      <c r="W937" s="523"/>
      <c r="X937" s="523"/>
      <c r="Y937" s="523"/>
      <c r="Z937" s="523"/>
      <c r="AA937" s="523"/>
      <c r="AB937" s="523"/>
      <c r="AC937" s="523"/>
      <c r="AD937" s="523"/>
      <c r="AE937" s="523"/>
      <c r="AF937" s="523"/>
    </row>
    <row r="938" spans="1:32" ht="14.25" customHeight="1">
      <c r="A938" s="523"/>
      <c r="B938" s="523"/>
      <c r="C938" s="523"/>
      <c r="D938" s="523"/>
      <c r="E938" s="523"/>
      <c r="F938" s="523"/>
      <c r="G938" s="523"/>
      <c r="H938" s="523"/>
      <c r="I938" s="523"/>
      <c r="J938" s="523"/>
      <c r="K938" s="523"/>
      <c r="L938" s="523"/>
      <c r="M938" s="523"/>
      <c r="N938" s="523"/>
      <c r="O938" s="523"/>
      <c r="P938" s="523"/>
      <c r="Q938" s="523"/>
      <c r="R938" s="523"/>
      <c r="S938" s="523"/>
      <c r="T938" s="523"/>
      <c r="U938" s="523"/>
      <c r="V938" s="523"/>
      <c r="W938" s="523"/>
      <c r="X938" s="523"/>
      <c r="Y938" s="523"/>
      <c r="Z938" s="523"/>
      <c r="AA938" s="523"/>
      <c r="AB938" s="523"/>
      <c r="AC938" s="523"/>
      <c r="AD938" s="523"/>
      <c r="AE938" s="523"/>
      <c r="AF938" s="523"/>
    </row>
    <row r="939" spans="1:32" ht="14.25" customHeight="1">
      <c r="A939" s="523"/>
      <c r="B939" s="523"/>
      <c r="C939" s="523"/>
      <c r="D939" s="523"/>
      <c r="E939" s="523"/>
      <c r="F939" s="523"/>
      <c r="G939" s="523"/>
      <c r="H939" s="523"/>
      <c r="I939" s="523"/>
      <c r="J939" s="523"/>
      <c r="K939" s="523"/>
      <c r="L939" s="523"/>
      <c r="M939" s="523"/>
      <c r="N939" s="523"/>
      <c r="O939" s="523"/>
      <c r="P939" s="523"/>
      <c r="Q939" s="523"/>
      <c r="R939" s="523"/>
      <c r="S939" s="523"/>
      <c r="T939" s="523"/>
      <c r="U939" s="523"/>
      <c r="V939" s="523"/>
      <c r="W939" s="523"/>
      <c r="X939" s="523"/>
      <c r="Y939" s="523"/>
      <c r="Z939" s="523"/>
      <c r="AA939" s="523"/>
      <c r="AB939" s="523"/>
      <c r="AC939" s="523"/>
      <c r="AD939" s="523"/>
      <c r="AE939" s="523"/>
      <c r="AF939" s="523"/>
    </row>
    <row r="940" spans="1:32" ht="14.25" customHeight="1">
      <c r="A940" s="523"/>
      <c r="B940" s="523"/>
      <c r="C940" s="523"/>
      <c r="D940" s="523"/>
      <c r="E940" s="523"/>
      <c r="F940" s="523"/>
      <c r="G940" s="523"/>
      <c r="H940" s="523"/>
      <c r="I940" s="523"/>
      <c r="J940" s="523"/>
      <c r="K940" s="523"/>
      <c r="L940" s="523"/>
      <c r="M940" s="523"/>
      <c r="N940" s="523"/>
      <c r="O940" s="523"/>
      <c r="P940" s="523"/>
      <c r="Q940" s="523"/>
      <c r="R940" s="523"/>
      <c r="S940" s="523"/>
      <c r="T940" s="523"/>
      <c r="U940" s="523"/>
      <c r="V940" s="523"/>
      <c r="W940" s="523"/>
      <c r="X940" s="523"/>
      <c r="Y940" s="523"/>
      <c r="Z940" s="523"/>
      <c r="AA940" s="523"/>
      <c r="AB940" s="523"/>
      <c r="AC940" s="523"/>
      <c r="AD940" s="523"/>
      <c r="AE940" s="523"/>
      <c r="AF940" s="523"/>
    </row>
    <row r="941" spans="1:32" ht="14.25" customHeight="1">
      <c r="A941" s="523"/>
      <c r="B941" s="523"/>
      <c r="C941" s="523"/>
      <c r="D941" s="523"/>
      <c r="E941" s="523"/>
      <c r="F941" s="523"/>
      <c r="G941" s="523"/>
      <c r="H941" s="523"/>
      <c r="I941" s="523"/>
      <c r="J941" s="523"/>
      <c r="K941" s="523"/>
      <c r="L941" s="523"/>
      <c r="M941" s="523"/>
      <c r="N941" s="523"/>
      <c r="O941" s="523"/>
      <c r="P941" s="523"/>
      <c r="Q941" s="523"/>
      <c r="R941" s="523"/>
      <c r="S941" s="523"/>
      <c r="T941" s="523"/>
      <c r="U941" s="523"/>
      <c r="V941" s="523"/>
      <c r="W941" s="523"/>
      <c r="X941" s="523"/>
      <c r="Y941" s="523"/>
      <c r="Z941" s="523"/>
      <c r="AA941" s="523"/>
      <c r="AB941" s="523"/>
      <c r="AC941" s="523"/>
      <c r="AD941" s="523"/>
      <c r="AE941" s="523"/>
      <c r="AF941" s="523"/>
    </row>
    <row r="942" spans="1:32" ht="14.25" customHeight="1">
      <c r="A942" s="523"/>
      <c r="B942" s="523"/>
      <c r="C942" s="523"/>
      <c r="D942" s="523"/>
      <c r="E942" s="523"/>
      <c r="F942" s="523"/>
      <c r="G942" s="523"/>
      <c r="H942" s="523"/>
      <c r="I942" s="523"/>
      <c r="J942" s="523"/>
      <c r="K942" s="523"/>
      <c r="L942" s="523"/>
      <c r="M942" s="523"/>
      <c r="N942" s="523"/>
      <c r="O942" s="523"/>
      <c r="P942" s="523"/>
      <c r="Q942" s="523"/>
      <c r="R942" s="523"/>
      <c r="S942" s="523"/>
      <c r="T942" s="523"/>
      <c r="U942" s="523"/>
      <c r="V942" s="523"/>
      <c r="W942" s="523"/>
      <c r="X942" s="523"/>
      <c r="Y942" s="523"/>
      <c r="Z942" s="523"/>
      <c r="AA942" s="523"/>
      <c r="AB942" s="523"/>
      <c r="AC942" s="523"/>
      <c r="AD942" s="523"/>
      <c r="AE942" s="523"/>
      <c r="AF942" s="523"/>
    </row>
    <row r="943" spans="1:32" ht="14.25" customHeight="1">
      <c r="A943" s="523"/>
      <c r="B943" s="523"/>
      <c r="C943" s="523"/>
      <c r="D943" s="523"/>
      <c r="E943" s="523"/>
      <c r="F943" s="523"/>
      <c r="G943" s="523"/>
      <c r="H943" s="523"/>
      <c r="I943" s="523"/>
      <c r="J943" s="523"/>
      <c r="K943" s="523"/>
      <c r="L943" s="523"/>
      <c r="M943" s="523"/>
      <c r="N943" s="523"/>
      <c r="O943" s="523"/>
      <c r="P943" s="523"/>
      <c r="Q943" s="523"/>
      <c r="R943" s="523"/>
      <c r="S943" s="523"/>
      <c r="T943" s="523"/>
      <c r="U943" s="523"/>
      <c r="V943" s="523"/>
      <c r="W943" s="523"/>
      <c r="X943" s="523"/>
      <c r="Y943" s="523"/>
      <c r="Z943" s="523"/>
      <c r="AA943" s="523"/>
      <c r="AB943" s="523"/>
      <c r="AC943" s="523"/>
      <c r="AD943" s="523"/>
      <c r="AE943" s="523"/>
      <c r="AF943" s="523"/>
    </row>
    <row r="944" spans="1:32" ht="14.25" customHeight="1">
      <c r="A944" s="523"/>
      <c r="B944" s="523"/>
      <c r="C944" s="523"/>
      <c r="D944" s="523"/>
      <c r="E944" s="523"/>
      <c r="F944" s="523"/>
      <c r="G944" s="523"/>
      <c r="H944" s="523"/>
      <c r="I944" s="523"/>
      <c r="J944" s="523"/>
      <c r="K944" s="523"/>
      <c r="L944" s="523"/>
      <c r="M944" s="523"/>
      <c r="N944" s="523"/>
      <c r="O944" s="523"/>
      <c r="P944" s="523"/>
      <c r="Q944" s="523"/>
      <c r="R944" s="523"/>
      <c r="S944" s="523"/>
      <c r="T944" s="523"/>
      <c r="U944" s="523"/>
      <c r="V944" s="523"/>
      <c r="W944" s="523"/>
      <c r="X944" s="523"/>
      <c r="Y944" s="523"/>
      <c r="Z944" s="523"/>
      <c r="AA944" s="523"/>
      <c r="AB944" s="523"/>
      <c r="AC944" s="523"/>
      <c r="AD944" s="523"/>
      <c r="AE944" s="523"/>
      <c r="AF944" s="523"/>
    </row>
    <row r="945" spans="1:32" ht="14.25" customHeight="1">
      <c r="A945" s="523"/>
      <c r="B945" s="523"/>
      <c r="C945" s="523"/>
      <c r="D945" s="523"/>
      <c r="E945" s="523"/>
      <c r="F945" s="523"/>
      <c r="G945" s="523"/>
      <c r="H945" s="523"/>
      <c r="I945" s="523"/>
      <c r="J945" s="523"/>
      <c r="K945" s="523"/>
      <c r="L945" s="523"/>
      <c r="M945" s="523"/>
      <c r="N945" s="523"/>
      <c r="O945" s="523"/>
      <c r="P945" s="523"/>
      <c r="Q945" s="523"/>
      <c r="R945" s="523"/>
      <c r="S945" s="523"/>
      <c r="T945" s="523"/>
      <c r="U945" s="523"/>
      <c r="V945" s="523"/>
      <c r="W945" s="523"/>
      <c r="X945" s="523"/>
      <c r="Y945" s="523"/>
      <c r="Z945" s="523"/>
      <c r="AA945" s="523"/>
      <c r="AB945" s="523"/>
      <c r="AC945" s="523"/>
      <c r="AD945" s="523"/>
      <c r="AE945" s="523"/>
      <c r="AF945" s="523"/>
    </row>
    <row r="946" spans="1:32" ht="14.25" customHeight="1">
      <c r="A946" s="523"/>
      <c r="B946" s="523"/>
      <c r="C946" s="523"/>
      <c r="D946" s="523"/>
      <c r="E946" s="523"/>
      <c r="F946" s="523"/>
      <c r="G946" s="523"/>
      <c r="H946" s="523"/>
      <c r="I946" s="523"/>
      <c r="J946" s="523"/>
      <c r="K946" s="523"/>
      <c r="L946" s="523"/>
      <c r="M946" s="523"/>
      <c r="N946" s="523"/>
      <c r="O946" s="523"/>
      <c r="P946" s="523"/>
      <c r="Q946" s="523"/>
      <c r="R946" s="523"/>
      <c r="S946" s="523"/>
      <c r="T946" s="523"/>
      <c r="U946" s="523"/>
      <c r="V946" s="523"/>
      <c r="W946" s="523"/>
      <c r="X946" s="523"/>
      <c r="Y946" s="523"/>
      <c r="Z946" s="523"/>
      <c r="AA946" s="523"/>
      <c r="AB946" s="523"/>
      <c r="AC946" s="523"/>
      <c r="AD946" s="523"/>
      <c r="AE946" s="523"/>
      <c r="AF946" s="523"/>
    </row>
    <row r="947" spans="1:32" ht="14.25" customHeight="1">
      <c r="A947" s="523"/>
      <c r="B947" s="523"/>
      <c r="C947" s="523"/>
      <c r="D947" s="523"/>
      <c r="E947" s="523"/>
      <c r="F947" s="523"/>
      <c r="G947" s="523"/>
      <c r="H947" s="523"/>
      <c r="I947" s="523"/>
      <c r="J947" s="523"/>
      <c r="K947" s="523"/>
      <c r="L947" s="523"/>
      <c r="M947" s="523"/>
      <c r="N947" s="523"/>
      <c r="O947" s="523"/>
      <c r="P947" s="523"/>
      <c r="Q947" s="523"/>
      <c r="R947" s="523"/>
      <c r="S947" s="523"/>
      <c r="T947" s="523"/>
      <c r="U947" s="523"/>
      <c r="V947" s="523"/>
      <c r="W947" s="523"/>
      <c r="X947" s="523"/>
      <c r="Y947" s="523"/>
      <c r="Z947" s="523"/>
      <c r="AA947" s="523"/>
      <c r="AB947" s="523"/>
      <c r="AC947" s="523"/>
      <c r="AD947" s="523"/>
      <c r="AE947" s="523"/>
      <c r="AF947" s="523"/>
    </row>
    <row r="948" spans="1:32" ht="14.25" customHeight="1">
      <c r="A948" s="523"/>
      <c r="B948" s="523"/>
      <c r="C948" s="523"/>
      <c r="D948" s="523"/>
      <c r="E948" s="523"/>
      <c r="F948" s="523"/>
      <c r="G948" s="523"/>
      <c r="H948" s="523"/>
      <c r="I948" s="523"/>
      <c r="J948" s="523"/>
      <c r="K948" s="523"/>
      <c r="L948" s="523"/>
      <c r="M948" s="523"/>
      <c r="N948" s="523"/>
      <c r="O948" s="523"/>
      <c r="P948" s="523"/>
      <c r="Q948" s="523"/>
      <c r="R948" s="523"/>
      <c r="S948" s="523"/>
      <c r="T948" s="523"/>
      <c r="U948" s="523"/>
      <c r="V948" s="523"/>
      <c r="W948" s="523"/>
      <c r="X948" s="523"/>
      <c r="Y948" s="523"/>
      <c r="Z948" s="523"/>
      <c r="AA948" s="523"/>
      <c r="AB948" s="523"/>
      <c r="AC948" s="523"/>
      <c r="AD948" s="523"/>
      <c r="AE948" s="523"/>
      <c r="AF948" s="523"/>
    </row>
    <row r="949" spans="1:32" ht="14.25" customHeight="1">
      <c r="A949" s="523"/>
      <c r="B949" s="523"/>
      <c r="C949" s="523"/>
      <c r="D949" s="523"/>
      <c r="E949" s="523"/>
      <c r="F949" s="523"/>
      <c r="G949" s="523"/>
      <c r="H949" s="523"/>
      <c r="I949" s="523"/>
      <c r="J949" s="523"/>
      <c r="K949" s="523"/>
      <c r="L949" s="523"/>
      <c r="M949" s="523"/>
      <c r="N949" s="523"/>
      <c r="O949" s="523"/>
      <c r="P949" s="523"/>
      <c r="Q949" s="523"/>
      <c r="R949" s="523"/>
      <c r="S949" s="523"/>
      <c r="T949" s="523"/>
      <c r="U949" s="523"/>
      <c r="V949" s="523"/>
      <c r="W949" s="523"/>
      <c r="X949" s="523"/>
      <c r="Y949" s="523"/>
      <c r="Z949" s="523"/>
      <c r="AA949" s="523"/>
      <c r="AB949" s="523"/>
      <c r="AC949" s="523"/>
      <c r="AD949" s="523"/>
      <c r="AE949" s="523"/>
      <c r="AF949" s="523"/>
    </row>
    <row r="950" spans="1:32" ht="14.25" customHeight="1">
      <c r="A950" s="523"/>
      <c r="B950" s="523"/>
      <c r="C950" s="523"/>
      <c r="D950" s="523"/>
      <c r="E950" s="523"/>
      <c r="F950" s="523"/>
      <c r="G950" s="523"/>
      <c r="H950" s="523"/>
      <c r="I950" s="523"/>
      <c r="J950" s="523"/>
      <c r="K950" s="523"/>
      <c r="L950" s="523"/>
      <c r="M950" s="523"/>
      <c r="N950" s="523"/>
      <c r="O950" s="523"/>
      <c r="P950" s="523"/>
      <c r="Q950" s="523"/>
      <c r="R950" s="523"/>
      <c r="S950" s="523"/>
      <c r="T950" s="523"/>
      <c r="U950" s="523"/>
      <c r="V950" s="523"/>
      <c r="W950" s="523"/>
      <c r="X950" s="523"/>
      <c r="Y950" s="523"/>
      <c r="Z950" s="523"/>
      <c r="AA950" s="523"/>
      <c r="AB950" s="523"/>
      <c r="AC950" s="523"/>
      <c r="AD950" s="523"/>
      <c r="AE950" s="523"/>
      <c r="AF950" s="523"/>
    </row>
    <row r="951" spans="1:32" ht="14.25" customHeight="1">
      <c r="A951" s="523"/>
      <c r="B951" s="523"/>
      <c r="C951" s="523"/>
      <c r="D951" s="523"/>
      <c r="E951" s="523"/>
      <c r="F951" s="523"/>
      <c r="G951" s="523"/>
      <c r="H951" s="523"/>
      <c r="I951" s="523"/>
      <c r="J951" s="523"/>
      <c r="K951" s="523"/>
      <c r="L951" s="523"/>
      <c r="M951" s="523"/>
      <c r="N951" s="523"/>
      <c r="O951" s="523"/>
      <c r="P951" s="523"/>
      <c r="Q951" s="523"/>
      <c r="R951" s="523"/>
      <c r="S951" s="523"/>
      <c r="T951" s="523"/>
      <c r="U951" s="523"/>
      <c r="V951" s="523"/>
      <c r="W951" s="523"/>
      <c r="X951" s="523"/>
      <c r="Y951" s="523"/>
      <c r="Z951" s="523"/>
      <c r="AA951" s="523"/>
      <c r="AB951" s="523"/>
      <c r="AC951" s="523"/>
      <c r="AD951" s="523"/>
      <c r="AE951" s="523"/>
      <c r="AF951" s="523"/>
    </row>
    <row r="952" spans="1:32" ht="14.25" customHeight="1">
      <c r="A952" s="523"/>
      <c r="B952" s="523"/>
      <c r="C952" s="523"/>
      <c r="D952" s="523"/>
      <c r="E952" s="523"/>
      <c r="F952" s="523"/>
      <c r="G952" s="523"/>
      <c r="H952" s="523"/>
      <c r="I952" s="523"/>
      <c r="J952" s="523"/>
      <c r="K952" s="523"/>
      <c r="L952" s="523"/>
      <c r="M952" s="523"/>
      <c r="N952" s="523"/>
      <c r="O952" s="523"/>
      <c r="P952" s="523"/>
      <c r="Q952" s="523"/>
      <c r="R952" s="523"/>
      <c r="S952" s="523"/>
      <c r="T952" s="523"/>
      <c r="U952" s="523"/>
      <c r="V952" s="523"/>
      <c r="W952" s="523"/>
      <c r="X952" s="523"/>
      <c r="Y952" s="523"/>
      <c r="Z952" s="523"/>
      <c r="AA952" s="523"/>
      <c r="AB952" s="523"/>
      <c r="AC952" s="523"/>
      <c r="AD952" s="523"/>
      <c r="AE952" s="523"/>
      <c r="AF952" s="523"/>
    </row>
    <row r="953" spans="1:32" ht="14.25" customHeight="1">
      <c r="A953" s="523"/>
      <c r="B953" s="523"/>
      <c r="C953" s="523"/>
      <c r="D953" s="523"/>
      <c r="E953" s="523"/>
      <c r="F953" s="523"/>
      <c r="G953" s="523"/>
      <c r="H953" s="523"/>
      <c r="I953" s="523"/>
      <c r="J953" s="523"/>
      <c r="K953" s="523"/>
      <c r="L953" s="523"/>
      <c r="M953" s="523"/>
      <c r="N953" s="523"/>
      <c r="O953" s="523"/>
      <c r="P953" s="523"/>
      <c r="Q953" s="523"/>
      <c r="R953" s="523"/>
      <c r="S953" s="523"/>
      <c r="T953" s="523"/>
      <c r="U953" s="523"/>
      <c r="V953" s="523"/>
      <c r="W953" s="523"/>
      <c r="X953" s="523"/>
      <c r="Y953" s="523"/>
      <c r="Z953" s="523"/>
      <c r="AA953" s="523"/>
      <c r="AB953" s="523"/>
      <c r="AC953" s="523"/>
      <c r="AD953" s="523"/>
      <c r="AE953" s="523"/>
      <c r="AF953" s="523"/>
    </row>
    <row r="954" spans="1:32" ht="14.25" customHeight="1">
      <c r="A954" s="523"/>
      <c r="B954" s="523"/>
      <c r="C954" s="523"/>
      <c r="D954" s="523"/>
      <c r="E954" s="523"/>
      <c r="F954" s="523"/>
      <c r="G954" s="523"/>
      <c r="H954" s="523"/>
      <c r="I954" s="523"/>
      <c r="J954" s="523"/>
      <c r="K954" s="523"/>
      <c r="L954" s="523"/>
      <c r="M954" s="523"/>
      <c r="N954" s="523"/>
      <c r="O954" s="523"/>
      <c r="P954" s="523"/>
      <c r="Q954" s="523"/>
      <c r="R954" s="523"/>
      <c r="S954" s="523"/>
      <c r="T954" s="523"/>
      <c r="U954" s="523"/>
      <c r="V954" s="523"/>
      <c r="W954" s="523"/>
      <c r="X954" s="523"/>
      <c r="Y954" s="523"/>
      <c r="Z954" s="523"/>
      <c r="AA954" s="523"/>
      <c r="AB954" s="523"/>
      <c r="AC954" s="523"/>
      <c r="AD954" s="523"/>
      <c r="AE954" s="523"/>
      <c r="AF954" s="523"/>
    </row>
    <row r="955" spans="1:32" ht="14.25" customHeight="1">
      <c r="A955" s="523"/>
      <c r="B955" s="523"/>
      <c r="C955" s="523"/>
      <c r="D955" s="523"/>
      <c r="E955" s="523"/>
      <c r="F955" s="523"/>
      <c r="G955" s="523"/>
      <c r="H955" s="523"/>
      <c r="I955" s="523"/>
      <c r="J955" s="523"/>
      <c r="K955" s="523"/>
      <c r="L955" s="523"/>
      <c r="M955" s="523"/>
      <c r="N955" s="523"/>
      <c r="O955" s="523"/>
      <c r="P955" s="523"/>
      <c r="Q955" s="523"/>
      <c r="R955" s="523"/>
      <c r="S955" s="523"/>
      <c r="T955" s="523"/>
      <c r="U955" s="523"/>
      <c r="V955" s="523"/>
      <c r="W955" s="523"/>
      <c r="X955" s="523"/>
      <c r="Y955" s="523"/>
      <c r="Z955" s="523"/>
      <c r="AA955" s="523"/>
      <c r="AB955" s="523"/>
      <c r="AC955" s="523"/>
      <c r="AD955" s="523"/>
      <c r="AE955" s="523"/>
      <c r="AF955" s="523"/>
    </row>
    <row r="956" spans="1:32" ht="14.25" customHeight="1">
      <c r="A956" s="523"/>
      <c r="B956" s="523"/>
      <c r="C956" s="523"/>
      <c r="D956" s="523"/>
      <c r="E956" s="523"/>
      <c r="F956" s="523"/>
      <c r="G956" s="523"/>
      <c r="H956" s="523"/>
      <c r="I956" s="523"/>
      <c r="J956" s="523"/>
      <c r="K956" s="523"/>
      <c r="L956" s="523"/>
      <c r="M956" s="523"/>
      <c r="N956" s="523"/>
      <c r="O956" s="523"/>
      <c r="P956" s="523"/>
      <c r="Q956" s="523"/>
      <c r="R956" s="523"/>
      <c r="S956" s="523"/>
      <c r="T956" s="523"/>
      <c r="U956" s="523"/>
      <c r="V956" s="523"/>
      <c r="W956" s="523"/>
      <c r="X956" s="523"/>
      <c r="Y956" s="523"/>
      <c r="Z956" s="523"/>
      <c r="AA956" s="523"/>
      <c r="AB956" s="523"/>
      <c r="AC956" s="523"/>
      <c r="AD956" s="523"/>
      <c r="AE956" s="523"/>
      <c r="AF956" s="523"/>
    </row>
    <row r="957" spans="1:32" ht="14.25" customHeight="1">
      <c r="A957" s="523"/>
      <c r="B957" s="523"/>
      <c r="C957" s="523"/>
      <c r="D957" s="523"/>
      <c r="E957" s="523"/>
      <c r="F957" s="523"/>
      <c r="G957" s="523"/>
      <c r="H957" s="523"/>
      <c r="I957" s="523"/>
      <c r="J957" s="523"/>
      <c r="K957" s="523"/>
      <c r="L957" s="523"/>
      <c r="M957" s="523"/>
      <c r="N957" s="523"/>
      <c r="O957" s="523"/>
      <c r="P957" s="523"/>
      <c r="Q957" s="523"/>
      <c r="R957" s="523"/>
      <c r="S957" s="523"/>
      <c r="T957" s="523"/>
      <c r="U957" s="523"/>
      <c r="V957" s="523"/>
      <c r="W957" s="523"/>
      <c r="X957" s="523"/>
      <c r="Y957" s="523"/>
      <c r="Z957" s="523"/>
      <c r="AA957" s="523"/>
      <c r="AB957" s="523"/>
      <c r="AC957" s="523"/>
      <c r="AD957" s="523"/>
      <c r="AE957" s="523"/>
      <c r="AF957" s="523"/>
    </row>
    <row r="958" spans="1:32" ht="14.25">
      <c r="A958" s="523"/>
      <c r="B958" s="523"/>
      <c r="C958" s="523"/>
      <c r="D958" s="523"/>
      <c r="E958" s="523"/>
      <c r="F958" s="523"/>
      <c r="G958" s="523"/>
      <c r="H958" s="523"/>
      <c r="I958" s="523"/>
      <c r="J958" s="523"/>
      <c r="K958" s="523"/>
      <c r="L958" s="523"/>
      <c r="M958" s="523"/>
      <c r="N958" s="523"/>
      <c r="O958" s="523"/>
      <c r="P958" s="523"/>
      <c r="Q958" s="523"/>
      <c r="R958" s="523"/>
      <c r="S958" s="523"/>
      <c r="T958" s="523"/>
      <c r="U958" s="523"/>
      <c r="V958" s="523"/>
      <c r="W958" s="523"/>
      <c r="X958" s="523"/>
      <c r="Y958" s="523"/>
      <c r="Z958" s="523"/>
      <c r="AA958" s="523"/>
      <c r="AB958" s="523"/>
      <c r="AC958" s="523"/>
      <c r="AD958" s="523"/>
      <c r="AE958" s="523"/>
      <c r="AF958" s="523"/>
    </row>
    <row r="959" spans="1:32" ht="14.25">
      <c r="A959" s="523"/>
      <c r="B959" s="523"/>
      <c r="C959" s="523"/>
      <c r="D959" s="523"/>
      <c r="E959" s="523"/>
      <c r="F959" s="523"/>
      <c r="G959" s="523"/>
      <c r="H959" s="523"/>
      <c r="I959" s="523"/>
      <c r="J959" s="523"/>
      <c r="K959" s="523"/>
      <c r="L959" s="523"/>
      <c r="M959" s="523"/>
      <c r="N959" s="523"/>
      <c r="O959" s="523"/>
      <c r="P959" s="523"/>
      <c r="Q959" s="523"/>
      <c r="R959" s="523"/>
      <c r="S959" s="523"/>
      <c r="T959" s="523"/>
      <c r="U959" s="523"/>
      <c r="V959" s="523"/>
      <c r="W959" s="523"/>
      <c r="X959" s="523"/>
      <c r="Y959" s="523"/>
      <c r="Z959" s="523"/>
      <c r="AA959" s="523"/>
      <c r="AB959" s="523"/>
      <c r="AC959" s="523"/>
      <c r="AD959" s="523"/>
      <c r="AE959" s="523"/>
      <c r="AF959" s="523"/>
    </row>
    <row r="960" spans="1:32" ht="14.25">
      <c r="A960" s="523"/>
      <c r="B960" s="523"/>
      <c r="C960" s="523"/>
      <c r="D960" s="523"/>
      <c r="E960" s="523"/>
      <c r="F960" s="523"/>
      <c r="G960" s="523"/>
      <c r="H960" s="523"/>
      <c r="I960" s="523"/>
      <c r="J960" s="523"/>
      <c r="K960" s="523"/>
      <c r="L960" s="523"/>
      <c r="M960" s="523"/>
      <c r="N960" s="523"/>
      <c r="O960" s="523"/>
      <c r="P960" s="523"/>
      <c r="Q960" s="523"/>
      <c r="R960" s="523"/>
      <c r="S960" s="523"/>
      <c r="T960" s="523"/>
      <c r="U960" s="523"/>
      <c r="V960" s="523"/>
      <c r="W960" s="523"/>
      <c r="X960" s="523"/>
      <c r="Y960" s="523"/>
      <c r="Z960" s="523"/>
      <c r="AA960" s="523"/>
      <c r="AB960" s="523"/>
      <c r="AC960" s="523"/>
      <c r="AD960" s="523"/>
      <c r="AE960" s="523"/>
      <c r="AF960" s="523"/>
    </row>
    <row r="961" spans="1:32" ht="14.25">
      <c r="A961" s="523"/>
      <c r="B961" s="523"/>
      <c r="C961" s="523"/>
      <c r="D961" s="523"/>
      <c r="E961" s="523"/>
      <c r="F961" s="523"/>
      <c r="G961" s="523"/>
      <c r="H961" s="523"/>
      <c r="I961" s="523"/>
      <c r="J961" s="523"/>
      <c r="K961" s="523"/>
      <c r="L961" s="523"/>
      <c r="M961" s="523"/>
      <c r="N961" s="523"/>
      <c r="O961" s="523"/>
      <c r="P961" s="523"/>
      <c r="Q961" s="523"/>
      <c r="R961" s="523"/>
      <c r="S961" s="523"/>
      <c r="T961" s="523"/>
      <c r="U961" s="523"/>
      <c r="V961" s="523"/>
      <c r="W961" s="523"/>
      <c r="X961" s="523"/>
      <c r="Y961" s="523"/>
      <c r="Z961" s="523"/>
      <c r="AA961" s="523"/>
      <c r="AB961" s="523"/>
      <c r="AC961" s="523"/>
      <c r="AD961" s="523"/>
      <c r="AE961" s="523"/>
      <c r="AF961" s="523"/>
    </row>
    <row r="962" spans="1:32" ht="14.25">
      <c r="A962" s="523"/>
      <c r="B962" s="523"/>
      <c r="C962" s="523"/>
      <c r="D962" s="523"/>
      <c r="E962" s="523"/>
      <c r="F962" s="523"/>
      <c r="G962" s="523"/>
      <c r="H962" s="523"/>
      <c r="I962" s="523"/>
      <c r="J962" s="523"/>
      <c r="K962" s="523"/>
      <c r="L962" s="523"/>
      <c r="M962" s="523"/>
      <c r="N962" s="523"/>
      <c r="O962" s="523"/>
      <c r="P962" s="523"/>
      <c r="Q962" s="523"/>
      <c r="R962" s="523"/>
      <c r="S962" s="523"/>
      <c r="T962" s="523"/>
      <c r="U962" s="523"/>
      <c r="V962" s="523"/>
      <c r="W962" s="523"/>
      <c r="X962" s="523"/>
      <c r="Y962" s="523"/>
      <c r="Z962" s="523"/>
      <c r="AA962" s="523"/>
      <c r="AB962" s="523"/>
      <c r="AC962" s="523"/>
      <c r="AD962" s="523"/>
      <c r="AE962" s="523"/>
      <c r="AF962" s="523"/>
    </row>
    <row r="963" spans="1:32" ht="14.25">
      <c r="A963" s="523"/>
      <c r="B963" s="523"/>
      <c r="C963" s="523"/>
      <c r="D963" s="523"/>
      <c r="E963" s="523"/>
      <c r="F963" s="523"/>
      <c r="G963" s="523"/>
      <c r="H963" s="523"/>
      <c r="I963" s="523"/>
      <c r="J963" s="523"/>
      <c r="K963" s="523"/>
      <c r="L963" s="523"/>
      <c r="M963" s="523"/>
      <c r="N963" s="523"/>
      <c r="O963" s="523"/>
      <c r="P963" s="523"/>
      <c r="Q963" s="523"/>
      <c r="R963" s="523"/>
      <c r="S963" s="523"/>
      <c r="T963" s="523"/>
      <c r="U963" s="523"/>
      <c r="V963" s="523"/>
      <c r="W963" s="523"/>
      <c r="X963" s="523"/>
      <c r="Y963" s="523"/>
      <c r="Z963" s="523"/>
      <c r="AA963" s="523"/>
      <c r="AB963" s="523"/>
      <c r="AC963" s="523"/>
      <c r="AD963" s="523"/>
      <c r="AE963" s="523"/>
      <c r="AF963" s="523"/>
    </row>
    <row r="964" spans="1:32" ht="14.25">
      <c r="A964" s="523"/>
      <c r="B964" s="523"/>
      <c r="C964" s="523"/>
      <c r="D964" s="523"/>
      <c r="E964" s="523"/>
      <c r="F964" s="523"/>
      <c r="G964" s="523"/>
      <c r="H964" s="523"/>
      <c r="I964" s="523"/>
      <c r="J964" s="523"/>
      <c r="K964" s="523"/>
      <c r="L964" s="523"/>
      <c r="M964" s="523"/>
      <c r="N964" s="523"/>
      <c r="O964" s="523"/>
      <c r="P964" s="523"/>
      <c r="Q964" s="523"/>
      <c r="R964" s="523"/>
      <c r="S964" s="523"/>
      <c r="T964" s="523"/>
      <c r="U964" s="523"/>
      <c r="V964" s="523"/>
      <c r="W964" s="523"/>
      <c r="X964" s="523"/>
      <c r="Y964" s="523"/>
      <c r="Z964" s="523"/>
      <c r="AA964" s="523"/>
      <c r="AB964" s="523"/>
      <c r="AC964" s="523"/>
      <c r="AD964" s="523"/>
      <c r="AE964" s="523"/>
      <c r="AF964" s="523"/>
    </row>
    <row r="965" spans="1:32" ht="14.25">
      <c r="A965" s="523"/>
      <c r="B965" s="523"/>
      <c r="C965" s="523"/>
      <c r="D965" s="523"/>
      <c r="E965" s="523"/>
      <c r="F965" s="523"/>
      <c r="G965" s="523"/>
      <c r="H965" s="523"/>
      <c r="I965" s="523"/>
      <c r="J965" s="523"/>
      <c r="K965" s="523"/>
      <c r="L965" s="523"/>
      <c r="M965" s="523"/>
      <c r="N965" s="523"/>
      <c r="O965" s="523"/>
      <c r="P965" s="523"/>
      <c r="Q965" s="523"/>
      <c r="R965" s="523"/>
      <c r="S965" s="523"/>
      <c r="T965" s="523"/>
      <c r="U965" s="523"/>
      <c r="V965" s="523"/>
      <c r="W965" s="523"/>
      <c r="X965" s="523"/>
      <c r="Y965" s="523"/>
      <c r="Z965" s="523"/>
      <c r="AA965" s="523"/>
      <c r="AB965" s="523"/>
      <c r="AC965" s="523"/>
      <c r="AD965" s="523"/>
      <c r="AE965" s="523"/>
      <c r="AF965" s="523"/>
    </row>
    <row r="966" spans="1:32" ht="14.25">
      <c r="A966" s="523"/>
      <c r="B966" s="523"/>
      <c r="C966" s="523"/>
      <c r="D966" s="523"/>
      <c r="E966" s="523"/>
      <c r="F966" s="523"/>
      <c r="G966" s="523"/>
      <c r="H966" s="523"/>
      <c r="I966" s="523"/>
      <c r="J966" s="523"/>
      <c r="K966" s="523"/>
      <c r="L966" s="523"/>
      <c r="M966" s="523"/>
      <c r="N966" s="523"/>
      <c r="O966" s="523"/>
      <c r="P966" s="523"/>
      <c r="Q966" s="523"/>
      <c r="R966" s="523"/>
      <c r="S966" s="523"/>
      <c r="T966" s="523"/>
      <c r="U966" s="523"/>
      <c r="V966" s="523"/>
      <c r="W966" s="523"/>
      <c r="X966" s="523"/>
      <c r="Y966" s="523"/>
      <c r="Z966" s="523"/>
      <c r="AA966" s="523"/>
      <c r="AB966" s="523"/>
      <c r="AC966" s="523"/>
      <c r="AD966" s="523"/>
      <c r="AE966" s="523"/>
      <c r="AF966" s="523"/>
    </row>
    <row r="967" spans="1:32" ht="14.25">
      <c r="A967" s="523"/>
      <c r="B967" s="523"/>
      <c r="C967" s="523"/>
      <c r="D967" s="523"/>
      <c r="E967" s="523"/>
      <c r="F967" s="523"/>
      <c r="G967" s="523"/>
      <c r="H967" s="523"/>
      <c r="I967" s="523"/>
      <c r="J967" s="523"/>
      <c r="K967" s="523"/>
      <c r="L967" s="523"/>
      <c r="M967" s="523"/>
      <c r="N967" s="523"/>
      <c r="O967" s="523"/>
      <c r="P967" s="523"/>
      <c r="Q967" s="523"/>
      <c r="R967" s="523"/>
      <c r="S967" s="523"/>
      <c r="T967" s="523"/>
      <c r="U967" s="523"/>
      <c r="V967" s="523"/>
      <c r="W967" s="523"/>
      <c r="X967" s="523"/>
      <c r="Y967" s="523"/>
      <c r="Z967" s="523"/>
      <c r="AA967" s="523"/>
      <c r="AB967" s="523"/>
      <c r="AC967" s="523"/>
      <c r="AD967" s="523"/>
      <c r="AE967" s="523"/>
      <c r="AF967" s="523"/>
    </row>
    <row r="968" spans="1:32" ht="14.25">
      <c r="A968" s="523"/>
      <c r="B968" s="523"/>
      <c r="C968" s="523"/>
      <c r="D968" s="523"/>
      <c r="E968" s="523"/>
      <c r="F968" s="523"/>
      <c r="G968" s="523"/>
      <c r="H968" s="523"/>
      <c r="I968" s="523"/>
      <c r="J968" s="523"/>
      <c r="K968" s="523"/>
      <c r="L968" s="523"/>
      <c r="M968" s="523"/>
      <c r="N968" s="523"/>
      <c r="O968" s="523"/>
      <c r="P968" s="523"/>
      <c r="Q968" s="523"/>
      <c r="R968" s="523"/>
      <c r="S968" s="523"/>
      <c r="T968" s="523"/>
      <c r="U968" s="523"/>
      <c r="V968" s="523"/>
      <c r="W968" s="523"/>
      <c r="X968" s="523"/>
      <c r="Y968" s="523"/>
      <c r="Z968" s="523"/>
      <c r="AA968" s="523"/>
      <c r="AB968" s="523"/>
      <c r="AC968" s="523"/>
      <c r="AD968" s="523"/>
      <c r="AE968" s="523"/>
      <c r="AF968" s="523"/>
    </row>
    <row r="969" spans="1:32" ht="14.25">
      <c r="A969" s="523"/>
      <c r="B969" s="523"/>
      <c r="C969" s="523"/>
      <c r="D969" s="523"/>
      <c r="E969" s="523"/>
      <c r="F969" s="523"/>
      <c r="G969" s="523"/>
      <c r="H969" s="523"/>
      <c r="I969" s="523"/>
      <c r="J969" s="523"/>
      <c r="K969" s="523"/>
      <c r="L969" s="523"/>
      <c r="M969" s="523"/>
      <c r="N969" s="523"/>
      <c r="O969" s="523"/>
      <c r="P969" s="523"/>
      <c r="Q969" s="523"/>
      <c r="R969" s="523"/>
      <c r="S969" s="523"/>
      <c r="T969" s="523"/>
      <c r="U969" s="523"/>
      <c r="V969" s="523"/>
      <c r="W969" s="523"/>
      <c r="X969" s="523"/>
      <c r="Y969" s="523"/>
      <c r="Z969" s="523"/>
      <c r="AA969" s="523"/>
      <c r="AB969" s="523"/>
      <c r="AC969" s="523"/>
      <c r="AD969" s="523"/>
      <c r="AE969" s="523"/>
      <c r="AF969" s="523"/>
    </row>
    <row r="970" spans="1:32" ht="14.25">
      <c r="A970" s="523"/>
      <c r="B970" s="523"/>
      <c r="C970" s="523"/>
      <c r="D970" s="523"/>
      <c r="E970" s="523"/>
      <c r="F970" s="523"/>
      <c r="G970" s="523"/>
      <c r="H970" s="523"/>
      <c r="I970" s="523"/>
      <c r="J970" s="523"/>
      <c r="K970" s="523"/>
      <c r="L970" s="523"/>
      <c r="M970" s="523"/>
      <c r="N970" s="523"/>
      <c r="O970" s="523"/>
      <c r="P970" s="523"/>
      <c r="Q970" s="523"/>
      <c r="R970" s="523"/>
      <c r="S970" s="523"/>
      <c r="T970" s="523"/>
      <c r="U970" s="523"/>
      <c r="V970" s="523"/>
      <c r="W970" s="523"/>
      <c r="X970" s="523"/>
      <c r="Y970" s="523"/>
      <c r="Z970" s="523"/>
      <c r="AA970" s="523"/>
      <c r="AB970" s="523"/>
      <c r="AC970" s="523"/>
      <c r="AD970" s="523"/>
      <c r="AE970" s="523"/>
      <c r="AF970" s="523"/>
    </row>
    <row r="971" spans="1:32" ht="14.25">
      <c r="A971" s="523"/>
      <c r="B971" s="523"/>
      <c r="C971" s="523"/>
      <c r="D971" s="523"/>
      <c r="E971" s="523"/>
      <c r="F971" s="523"/>
      <c r="G971" s="523"/>
      <c r="H971" s="523"/>
      <c r="I971" s="523"/>
      <c r="J971" s="523"/>
      <c r="K971" s="523"/>
      <c r="L971" s="523"/>
      <c r="M971" s="523"/>
      <c r="N971" s="523"/>
      <c r="O971" s="523"/>
      <c r="P971" s="523"/>
      <c r="Q971" s="523"/>
      <c r="R971" s="523"/>
      <c r="S971" s="523"/>
      <c r="T971" s="523"/>
      <c r="U971" s="523"/>
      <c r="V971" s="523"/>
      <c r="W971" s="523"/>
      <c r="X971" s="523"/>
      <c r="Y971" s="523"/>
      <c r="Z971" s="523"/>
      <c r="AA971" s="523"/>
      <c r="AB971" s="523"/>
      <c r="AC971" s="523"/>
      <c r="AD971" s="523"/>
      <c r="AE971" s="523"/>
      <c r="AF971" s="523"/>
    </row>
    <row r="972" spans="1:32" ht="14.25">
      <c r="A972" s="523"/>
      <c r="B972" s="523"/>
      <c r="C972" s="523"/>
      <c r="D972" s="523"/>
      <c r="E972" s="523"/>
      <c r="F972" s="523"/>
      <c r="G972" s="523"/>
      <c r="H972" s="523"/>
      <c r="I972" s="523"/>
      <c r="J972" s="523"/>
      <c r="K972" s="523"/>
      <c r="L972" s="523"/>
      <c r="M972" s="523"/>
      <c r="N972" s="523"/>
      <c r="O972" s="523"/>
      <c r="P972" s="523"/>
      <c r="Q972" s="523"/>
      <c r="R972" s="523"/>
      <c r="S972" s="523"/>
      <c r="T972" s="523"/>
      <c r="U972" s="523"/>
      <c r="V972" s="523"/>
      <c r="W972" s="523"/>
      <c r="X972" s="523"/>
      <c r="Y972" s="523"/>
      <c r="Z972" s="523"/>
      <c r="AA972" s="523"/>
      <c r="AB972" s="523"/>
      <c r="AC972" s="523"/>
      <c r="AD972" s="523"/>
      <c r="AE972" s="523"/>
      <c r="AF972" s="523"/>
    </row>
    <row r="973" spans="1:32" ht="14.25">
      <c r="A973" s="523"/>
      <c r="B973" s="523"/>
      <c r="C973" s="523"/>
      <c r="D973" s="523"/>
      <c r="E973" s="523"/>
      <c r="F973" s="523"/>
      <c r="G973" s="523"/>
      <c r="H973" s="523"/>
      <c r="I973" s="523"/>
      <c r="J973" s="523"/>
      <c r="K973" s="523"/>
      <c r="L973" s="523"/>
      <c r="M973" s="523"/>
      <c r="N973" s="523"/>
      <c r="O973" s="523"/>
      <c r="P973" s="523"/>
      <c r="Q973" s="523"/>
      <c r="R973" s="523"/>
      <c r="S973" s="523"/>
      <c r="T973" s="523"/>
      <c r="U973" s="523"/>
      <c r="V973" s="523"/>
      <c r="W973" s="523"/>
      <c r="X973" s="523"/>
      <c r="Y973" s="523"/>
      <c r="Z973" s="523"/>
      <c r="AA973" s="523"/>
      <c r="AB973" s="523"/>
      <c r="AC973" s="523"/>
      <c r="AD973" s="523"/>
      <c r="AE973" s="523"/>
      <c r="AF973" s="523"/>
    </row>
    <row r="974" spans="1:32" ht="14.25">
      <c r="A974" s="523"/>
      <c r="B974" s="523"/>
      <c r="C974" s="523"/>
      <c r="D974" s="523"/>
      <c r="E974" s="523"/>
      <c r="F974" s="523"/>
      <c r="G974" s="523"/>
      <c r="H974" s="523"/>
      <c r="I974" s="523"/>
      <c r="J974" s="523"/>
      <c r="K974" s="523"/>
      <c r="L974" s="523"/>
      <c r="M974" s="523"/>
      <c r="N974" s="523"/>
      <c r="O974" s="523"/>
      <c r="P974" s="523"/>
      <c r="Q974" s="523"/>
      <c r="R974" s="523"/>
      <c r="S974" s="523"/>
      <c r="T974" s="523"/>
      <c r="U974" s="523"/>
      <c r="V974" s="523"/>
      <c r="W974" s="523"/>
      <c r="X974" s="523"/>
      <c r="Y974" s="523"/>
      <c r="Z974" s="523"/>
      <c r="AA974" s="523"/>
      <c r="AB974" s="523"/>
      <c r="AC974" s="523"/>
      <c r="AD974" s="523"/>
      <c r="AE974" s="523"/>
      <c r="AF974" s="523"/>
    </row>
    <row r="975" spans="1:32" ht="14.25">
      <c r="A975" s="523"/>
      <c r="B975" s="523"/>
      <c r="C975" s="523"/>
      <c r="D975" s="523"/>
      <c r="E975" s="523"/>
      <c r="F975" s="523"/>
      <c r="G975" s="523"/>
      <c r="H975" s="523"/>
      <c r="I975" s="523"/>
      <c r="J975" s="523"/>
      <c r="K975" s="523"/>
      <c r="L975" s="523"/>
      <c r="M975" s="523"/>
      <c r="N975" s="523"/>
      <c r="O975" s="523"/>
      <c r="P975" s="523"/>
      <c r="Q975" s="523"/>
      <c r="R975" s="523"/>
      <c r="S975" s="523"/>
      <c r="T975" s="523"/>
      <c r="U975" s="523"/>
      <c r="V975" s="523"/>
      <c r="W975" s="523"/>
      <c r="X975" s="523"/>
      <c r="Y975" s="523"/>
      <c r="Z975" s="523"/>
      <c r="AA975" s="523"/>
      <c r="AB975" s="523"/>
      <c r="AC975" s="523"/>
      <c r="AD975" s="523"/>
      <c r="AE975" s="523"/>
      <c r="AF975" s="523"/>
    </row>
    <row r="976" spans="1:32" ht="14.25">
      <c r="A976" s="523"/>
      <c r="B976" s="523"/>
      <c r="C976" s="523"/>
      <c r="D976" s="523"/>
      <c r="E976" s="523"/>
      <c r="F976" s="523"/>
      <c r="G976" s="523"/>
      <c r="H976" s="523"/>
      <c r="I976" s="523"/>
      <c r="J976" s="523"/>
      <c r="K976" s="523"/>
      <c r="L976" s="523"/>
      <c r="M976" s="523"/>
      <c r="N976" s="523"/>
      <c r="O976" s="523"/>
      <c r="P976" s="523"/>
      <c r="Q976" s="523"/>
      <c r="R976" s="523"/>
      <c r="S976" s="523"/>
      <c r="T976" s="523"/>
      <c r="U976" s="523"/>
      <c r="V976" s="523"/>
      <c r="W976" s="523"/>
      <c r="X976" s="523"/>
      <c r="Y976" s="523"/>
      <c r="Z976" s="523"/>
      <c r="AA976" s="523"/>
      <c r="AB976" s="523"/>
      <c r="AC976" s="523"/>
      <c r="AD976" s="523"/>
      <c r="AE976" s="523"/>
      <c r="AF976" s="523"/>
    </row>
    <row r="977" spans="1:32" ht="14.25">
      <c r="A977" s="523"/>
      <c r="B977" s="523"/>
      <c r="C977" s="523"/>
      <c r="D977" s="523"/>
      <c r="E977" s="523"/>
      <c r="F977" s="523"/>
      <c r="G977" s="523"/>
      <c r="H977" s="523"/>
      <c r="I977" s="523"/>
      <c r="J977" s="523"/>
      <c r="K977" s="523"/>
      <c r="L977" s="523"/>
      <c r="M977" s="523"/>
      <c r="N977" s="523"/>
      <c r="O977" s="523"/>
      <c r="P977" s="523"/>
      <c r="Q977" s="523"/>
      <c r="R977" s="523"/>
      <c r="S977" s="523"/>
      <c r="T977" s="523"/>
      <c r="U977" s="523"/>
      <c r="V977" s="523"/>
      <c r="W977" s="523"/>
      <c r="X977" s="523"/>
      <c r="Y977" s="523"/>
      <c r="Z977" s="523"/>
      <c r="AA977" s="523"/>
      <c r="AB977" s="523"/>
      <c r="AC977" s="523"/>
      <c r="AD977" s="523"/>
      <c r="AE977" s="523"/>
      <c r="AF977" s="523"/>
    </row>
    <row r="978" spans="1:32" ht="14.25">
      <c r="A978" s="523"/>
      <c r="B978" s="523"/>
      <c r="C978" s="523"/>
      <c r="D978" s="523"/>
      <c r="E978" s="523"/>
      <c r="F978" s="523"/>
      <c r="G978" s="523"/>
      <c r="H978" s="523"/>
      <c r="I978" s="523"/>
      <c r="J978" s="523"/>
      <c r="K978" s="523"/>
      <c r="L978" s="523"/>
      <c r="M978" s="523"/>
      <c r="N978" s="523"/>
      <c r="O978" s="523"/>
      <c r="P978" s="523"/>
      <c r="Q978" s="523"/>
      <c r="R978" s="523"/>
      <c r="S978" s="523"/>
      <c r="T978" s="523"/>
      <c r="U978" s="523"/>
      <c r="V978" s="523"/>
      <c r="W978" s="523"/>
      <c r="X978" s="523"/>
      <c r="Y978" s="523"/>
      <c r="Z978" s="523"/>
      <c r="AA978" s="523"/>
      <c r="AB978" s="523"/>
      <c r="AC978" s="523"/>
      <c r="AD978" s="523"/>
      <c r="AE978" s="523"/>
      <c r="AF978" s="523"/>
    </row>
    <row r="979" spans="1:32" ht="14.25">
      <c r="A979" s="523"/>
      <c r="B979" s="523"/>
      <c r="C979" s="523"/>
      <c r="D979" s="523"/>
      <c r="E979" s="523"/>
      <c r="F979" s="523"/>
      <c r="G979" s="523"/>
      <c r="H979" s="523"/>
      <c r="I979" s="523"/>
      <c r="J979" s="523"/>
      <c r="K979" s="523"/>
      <c r="L979" s="523"/>
      <c r="M979" s="523"/>
      <c r="N979" s="523"/>
      <c r="O979" s="523"/>
      <c r="P979" s="523"/>
      <c r="Q979" s="523"/>
      <c r="R979" s="523"/>
      <c r="S979" s="523"/>
      <c r="T979" s="523"/>
      <c r="U979" s="523"/>
      <c r="V979" s="523"/>
      <c r="W979" s="523"/>
      <c r="X979" s="523"/>
      <c r="Y979" s="523"/>
      <c r="Z979" s="523"/>
      <c r="AA979" s="523"/>
      <c r="AB979" s="523"/>
      <c r="AC979" s="523"/>
      <c r="AD979" s="523"/>
      <c r="AE979" s="523"/>
      <c r="AF979" s="523"/>
    </row>
    <row r="980" spans="1:32" ht="14.25">
      <c r="A980" s="523"/>
      <c r="B980" s="523"/>
      <c r="C980" s="523"/>
      <c r="D980" s="523"/>
      <c r="E980" s="523"/>
      <c r="F980" s="523"/>
      <c r="G980" s="523"/>
      <c r="H980" s="523"/>
      <c r="I980" s="523"/>
      <c r="J980" s="523"/>
      <c r="K980" s="523"/>
      <c r="L980" s="523"/>
      <c r="M980" s="523"/>
      <c r="N980" s="523"/>
      <c r="O980" s="523"/>
      <c r="P980" s="523"/>
      <c r="Q980" s="523"/>
      <c r="R980" s="523"/>
      <c r="S980" s="523"/>
      <c r="T980" s="523"/>
      <c r="U980" s="523"/>
      <c r="V980" s="523"/>
      <c r="W980" s="523"/>
      <c r="X980" s="523"/>
      <c r="Y980" s="523"/>
      <c r="Z980" s="523"/>
      <c r="AA980" s="523"/>
      <c r="AB980" s="523"/>
      <c r="AC980" s="523"/>
      <c r="AD980" s="523"/>
      <c r="AE980" s="523"/>
      <c r="AF980" s="523"/>
    </row>
    <row r="981" spans="1:32" ht="14.25">
      <c r="A981" s="523"/>
      <c r="B981" s="523"/>
      <c r="C981" s="523"/>
      <c r="D981" s="523"/>
      <c r="E981" s="523"/>
      <c r="F981" s="523"/>
      <c r="G981" s="523"/>
      <c r="H981" s="523"/>
      <c r="I981" s="523"/>
      <c r="J981" s="523"/>
      <c r="K981" s="523"/>
      <c r="L981" s="523"/>
      <c r="M981" s="523"/>
      <c r="N981" s="523"/>
      <c r="O981" s="523"/>
      <c r="P981" s="523"/>
      <c r="Q981" s="523"/>
      <c r="R981" s="523"/>
      <c r="S981" s="523"/>
      <c r="T981" s="523"/>
      <c r="U981" s="523"/>
      <c r="V981" s="523"/>
      <c r="W981" s="523"/>
      <c r="X981" s="523"/>
      <c r="Y981" s="523"/>
      <c r="Z981" s="523"/>
      <c r="AA981" s="523"/>
      <c r="AB981" s="523"/>
      <c r="AC981" s="523"/>
      <c r="AD981" s="523"/>
      <c r="AE981" s="523"/>
      <c r="AF981" s="523"/>
    </row>
    <row r="982" spans="1:32" ht="14.25">
      <c r="A982" s="523"/>
      <c r="B982" s="523"/>
      <c r="C982" s="523"/>
      <c r="D982" s="523"/>
      <c r="E982" s="523"/>
      <c r="F982" s="523"/>
      <c r="G982" s="523"/>
      <c r="H982" s="523"/>
      <c r="I982" s="523"/>
      <c r="J982" s="523"/>
      <c r="K982" s="523"/>
      <c r="L982" s="523"/>
      <c r="M982" s="523"/>
      <c r="N982" s="523"/>
      <c r="O982" s="523"/>
      <c r="P982" s="523"/>
      <c r="Q982" s="523"/>
      <c r="R982" s="523"/>
      <c r="S982" s="523"/>
      <c r="T982" s="523"/>
      <c r="U982" s="523"/>
      <c r="V982" s="523"/>
      <c r="W982" s="523"/>
      <c r="X982" s="523"/>
      <c r="Y982" s="523"/>
      <c r="Z982" s="523"/>
      <c r="AA982" s="523"/>
      <c r="AB982" s="523"/>
      <c r="AC982" s="523"/>
      <c r="AD982" s="523"/>
      <c r="AE982" s="523"/>
      <c r="AF982" s="523"/>
    </row>
    <row r="983" spans="1:32" ht="14.25">
      <c r="A983" s="523"/>
      <c r="B983" s="523"/>
      <c r="C983" s="523"/>
      <c r="D983" s="523"/>
      <c r="E983" s="523"/>
      <c r="F983" s="523"/>
      <c r="G983" s="523"/>
      <c r="H983" s="523"/>
      <c r="I983" s="523"/>
      <c r="J983" s="523"/>
      <c r="K983" s="523"/>
      <c r="L983" s="523"/>
      <c r="M983" s="523"/>
      <c r="N983" s="523"/>
      <c r="O983" s="523"/>
      <c r="P983" s="523"/>
      <c r="Q983" s="523"/>
      <c r="R983" s="523"/>
      <c r="S983" s="523"/>
      <c r="T983" s="523"/>
      <c r="U983" s="523"/>
      <c r="V983" s="523"/>
      <c r="W983" s="523"/>
      <c r="X983" s="523"/>
      <c r="Y983" s="523"/>
      <c r="Z983" s="523"/>
      <c r="AA983" s="523"/>
      <c r="AB983" s="523"/>
      <c r="AC983" s="523"/>
      <c r="AD983" s="523"/>
      <c r="AE983" s="523"/>
      <c r="AF983" s="523"/>
    </row>
    <row r="984" spans="1:32" ht="14.25">
      <c r="A984" s="523"/>
      <c r="B984" s="523"/>
      <c r="C984" s="523"/>
      <c r="D984" s="523"/>
      <c r="E984" s="523"/>
      <c r="F984" s="523"/>
      <c r="G984" s="523"/>
      <c r="H984" s="523"/>
      <c r="I984" s="523"/>
      <c r="J984" s="523"/>
      <c r="K984" s="523"/>
      <c r="L984" s="523"/>
      <c r="M984" s="523"/>
      <c r="N984" s="523"/>
      <c r="O984" s="523"/>
      <c r="P984" s="523"/>
      <c r="Q984" s="523"/>
      <c r="R984" s="523"/>
      <c r="S984" s="523"/>
      <c r="T984" s="523"/>
      <c r="U984" s="523"/>
      <c r="V984" s="523"/>
      <c r="W984" s="523"/>
      <c r="X984" s="523"/>
      <c r="Y984" s="523"/>
      <c r="Z984" s="523"/>
      <c r="AA984" s="523"/>
      <c r="AB984" s="523"/>
      <c r="AC984" s="523"/>
      <c r="AD984" s="523"/>
      <c r="AE984" s="523"/>
      <c r="AF984" s="523"/>
    </row>
    <row r="985" spans="1:32" ht="14.25">
      <c r="A985" s="523"/>
      <c r="B985" s="523"/>
      <c r="C985" s="523"/>
      <c r="D985" s="523"/>
      <c r="E985" s="523"/>
      <c r="F985" s="523"/>
      <c r="G985" s="523"/>
      <c r="H985" s="523"/>
      <c r="I985" s="523"/>
      <c r="J985" s="523"/>
      <c r="K985" s="523"/>
      <c r="L985" s="523"/>
      <c r="M985" s="523"/>
      <c r="N985" s="523"/>
      <c r="O985" s="523"/>
      <c r="P985" s="523"/>
      <c r="Q985" s="523"/>
      <c r="R985" s="523"/>
      <c r="S985" s="523"/>
      <c r="T985" s="523"/>
      <c r="U985" s="523"/>
      <c r="V985" s="523"/>
      <c r="W985" s="523"/>
      <c r="X985" s="523"/>
      <c r="Y985" s="523"/>
      <c r="Z985" s="523"/>
      <c r="AA985" s="523"/>
      <c r="AB985" s="523"/>
      <c r="AC985" s="523"/>
      <c r="AD985" s="523"/>
      <c r="AE985" s="523"/>
      <c r="AF985" s="523"/>
    </row>
    <row r="986" spans="1:32" ht="14.25">
      <c r="A986" s="523"/>
      <c r="B986" s="523"/>
      <c r="C986" s="523"/>
      <c r="D986" s="523"/>
      <c r="E986" s="523"/>
      <c r="F986" s="523"/>
      <c r="G986" s="523"/>
      <c r="H986" s="523"/>
      <c r="I986" s="523"/>
      <c r="J986" s="523"/>
      <c r="K986" s="523"/>
      <c r="L986" s="523"/>
      <c r="M986" s="523"/>
      <c r="N986" s="523"/>
      <c r="O986" s="523"/>
      <c r="P986" s="523"/>
      <c r="Q986" s="523"/>
      <c r="R986" s="523"/>
      <c r="S986" s="523"/>
      <c r="T986" s="523"/>
      <c r="U986" s="523"/>
      <c r="V986" s="523"/>
      <c r="W986" s="523"/>
      <c r="X986" s="523"/>
      <c r="Y986" s="523"/>
      <c r="Z986" s="523"/>
      <c r="AA986" s="523"/>
      <c r="AB986" s="523"/>
      <c r="AC986" s="523"/>
      <c r="AD986" s="523"/>
      <c r="AE986" s="523"/>
      <c r="AF986" s="523"/>
    </row>
    <row r="987" spans="1:32" ht="14.25">
      <c r="A987" s="523"/>
      <c r="B987" s="523"/>
      <c r="C987" s="523"/>
      <c r="D987" s="523"/>
      <c r="E987" s="523"/>
      <c r="F987" s="523"/>
      <c r="G987" s="523"/>
      <c r="H987" s="523"/>
      <c r="I987" s="523"/>
      <c r="J987" s="523"/>
      <c r="K987" s="523"/>
      <c r="L987" s="523"/>
      <c r="M987" s="523"/>
      <c r="N987" s="523"/>
      <c r="O987" s="523"/>
      <c r="P987" s="523"/>
      <c r="Q987" s="523"/>
      <c r="R987" s="523"/>
      <c r="S987" s="523"/>
      <c r="T987" s="523"/>
      <c r="U987" s="523"/>
      <c r="V987" s="523"/>
      <c r="W987" s="523"/>
      <c r="X987" s="523"/>
      <c r="Y987" s="523"/>
      <c r="Z987" s="523"/>
      <c r="AA987" s="523"/>
      <c r="AB987" s="523"/>
      <c r="AC987" s="523"/>
      <c r="AD987" s="523"/>
      <c r="AE987" s="523"/>
      <c r="AF987" s="523"/>
    </row>
    <row r="988" spans="1:32" ht="14.25">
      <c r="A988" s="523"/>
      <c r="B988" s="523"/>
      <c r="C988" s="523"/>
      <c r="D988" s="523"/>
      <c r="E988" s="523"/>
      <c r="F988" s="523"/>
      <c r="G988" s="523"/>
      <c r="H988" s="523"/>
      <c r="I988" s="523"/>
      <c r="J988" s="523"/>
      <c r="K988" s="523"/>
      <c r="L988" s="523"/>
      <c r="M988" s="523"/>
      <c r="N988" s="523"/>
      <c r="O988" s="523"/>
      <c r="P988" s="523"/>
      <c r="Q988" s="523"/>
      <c r="R988" s="523"/>
      <c r="S988" s="523"/>
      <c r="T988" s="523"/>
      <c r="U988" s="523"/>
      <c r="V988" s="523"/>
      <c r="W988" s="523"/>
      <c r="X988" s="523"/>
      <c r="Y988" s="523"/>
      <c r="Z988" s="523"/>
      <c r="AA988" s="523"/>
      <c r="AB988" s="523"/>
      <c r="AC988" s="523"/>
      <c r="AD988" s="523"/>
      <c r="AE988" s="523"/>
      <c r="AF988" s="523"/>
    </row>
    <row r="989" spans="1:32" ht="14.25">
      <c r="A989" s="523"/>
      <c r="B989" s="523"/>
      <c r="C989" s="523"/>
      <c r="D989" s="523"/>
      <c r="E989" s="523"/>
      <c r="F989" s="523"/>
      <c r="G989" s="523"/>
      <c r="H989" s="523"/>
      <c r="I989" s="523"/>
      <c r="J989" s="523"/>
      <c r="K989" s="523"/>
      <c r="L989" s="523"/>
      <c r="M989" s="523"/>
      <c r="N989" s="523"/>
      <c r="O989" s="523"/>
      <c r="P989" s="523"/>
      <c r="Q989" s="523"/>
      <c r="R989" s="523"/>
      <c r="S989" s="523"/>
      <c r="T989" s="523"/>
      <c r="U989" s="523"/>
      <c r="V989" s="523"/>
      <c r="W989" s="523"/>
      <c r="X989" s="523"/>
      <c r="Y989" s="523"/>
      <c r="Z989" s="523"/>
      <c r="AA989" s="523"/>
      <c r="AB989" s="523"/>
      <c r="AC989" s="523"/>
      <c r="AD989" s="523"/>
      <c r="AE989" s="523"/>
      <c r="AF989" s="523"/>
    </row>
    <row r="990" spans="1:32" ht="14.25">
      <c r="A990" s="523"/>
      <c r="B990" s="523"/>
      <c r="C990" s="523"/>
      <c r="D990" s="523"/>
      <c r="E990" s="523"/>
      <c r="F990" s="523"/>
      <c r="G990" s="523"/>
      <c r="H990" s="523"/>
      <c r="I990" s="523"/>
      <c r="J990" s="523"/>
      <c r="K990" s="523"/>
      <c r="L990" s="523"/>
      <c r="M990" s="523"/>
      <c r="N990" s="523"/>
      <c r="O990" s="523"/>
      <c r="P990" s="523"/>
      <c r="Q990" s="523"/>
      <c r="R990" s="523"/>
      <c r="S990" s="523"/>
      <c r="T990" s="523"/>
      <c r="U990" s="523"/>
      <c r="V990" s="523"/>
      <c r="W990" s="523"/>
      <c r="X990" s="523"/>
      <c r="Y990" s="523"/>
      <c r="Z990" s="523"/>
      <c r="AA990" s="523"/>
      <c r="AB990" s="523"/>
      <c r="AC990" s="523"/>
      <c r="AD990" s="523"/>
      <c r="AE990" s="523"/>
      <c r="AF990" s="523"/>
    </row>
    <row r="991" spans="1:32" ht="14.25">
      <c r="A991" s="523"/>
      <c r="B991" s="523"/>
      <c r="C991" s="523"/>
      <c r="D991" s="523"/>
      <c r="E991" s="523"/>
      <c r="F991" s="523"/>
      <c r="G991" s="523"/>
      <c r="H991" s="523"/>
      <c r="I991" s="523"/>
      <c r="J991" s="523"/>
      <c r="K991" s="523"/>
      <c r="L991" s="523"/>
      <c r="M991" s="523"/>
      <c r="N991" s="523"/>
      <c r="O991" s="523"/>
      <c r="P991" s="523"/>
      <c r="Q991" s="523"/>
      <c r="R991" s="523"/>
      <c r="S991" s="523"/>
      <c r="T991" s="523"/>
      <c r="U991" s="523"/>
      <c r="V991" s="523"/>
      <c r="W991" s="523"/>
      <c r="X991" s="523"/>
      <c r="Y991" s="523"/>
      <c r="Z991" s="523"/>
      <c r="AA991" s="523"/>
      <c r="AB991" s="523"/>
      <c r="AC991" s="523"/>
      <c r="AD991" s="523"/>
      <c r="AE991" s="523"/>
      <c r="AF991" s="523"/>
    </row>
    <row r="992" spans="1:32" ht="14.25">
      <c r="A992" s="523"/>
      <c r="B992" s="523"/>
      <c r="C992" s="523"/>
      <c r="D992" s="523"/>
      <c r="E992" s="523"/>
      <c r="F992" s="523"/>
      <c r="G992" s="523"/>
      <c r="H992" s="523"/>
      <c r="I992" s="523"/>
      <c r="J992" s="523"/>
      <c r="K992" s="523"/>
      <c r="L992" s="523"/>
      <c r="M992" s="523"/>
      <c r="N992" s="523"/>
      <c r="O992" s="523"/>
      <c r="P992" s="523"/>
      <c r="Q992" s="523"/>
      <c r="R992" s="523"/>
      <c r="S992" s="523"/>
      <c r="T992" s="523"/>
      <c r="U992" s="523"/>
      <c r="V992" s="523"/>
      <c r="W992" s="523"/>
      <c r="X992" s="523"/>
      <c r="Y992" s="523"/>
      <c r="Z992" s="523"/>
      <c r="AA992" s="523"/>
      <c r="AB992" s="523"/>
      <c r="AC992" s="523"/>
      <c r="AD992" s="523"/>
      <c r="AE992" s="523"/>
      <c r="AF992" s="523"/>
    </row>
    <row r="993" spans="1:32" ht="14.25">
      <c r="A993" s="523"/>
      <c r="B993" s="523"/>
      <c r="C993" s="523"/>
      <c r="D993" s="523"/>
      <c r="E993" s="523"/>
      <c r="F993" s="523"/>
      <c r="G993" s="523"/>
      <c r="H993" s="523"/>
      <c r="I993" s="523"/>
      <c r="J993" s="523"/>
      <c r="K993" s="523"/>
      <c r="L993" s="523"/>
      <c r="M993" s="523"/>
      <c r="N993" s="523"/>
      <c r="O993" s="523"/>
      <c r="P993" s="523"/>
      <c r="Q993" s="523"/>
      <c r="R993" s="523"/>
      <c r="S993" s="523"/>
      <c r="T993" s="523"/>
      <c r="U993" s="523"/>
      <c r="V993" s="523"/>
      <c r="W993" s="523"/>
      <c r="X993" s="523"/>
      <c r="Y993" s="523"/>
      <c r="Z993" s="523"/>
      <c r="AA993" s="523"/>
      <c r="AB993" s="523"/>
      <c r="AC993" s="523"/>
      <c r="AD993" s="523"/>
      <c r="AE993" s="523"/>
      <c r="AF993" s="523"/>
    </row>
    <row r="994" spans="1:32" ht="14.25">
      <c r="A994" s="523"/>
      <c r="B994" s="523"/>
      <c r="C994" s="523"/>
      <c r="D994" s="523"/>
      <c r="E994" s="523"/>
      <c r="F994" s="523"/>
      <c r="G994" s="523"/>
      <c r="H994" s="523"/>
      <c r="I994" s="523"/>
      <c r="J994" s="523"/>
      <c r="K994" s="523"/>
      <c r="L994" s="523"/>
      <c r="M994" s="523"/>
      <c r="N994" s="523"/>
      <c r="O994" s="523"/>
      <c r="P994" s="523"/>
      <c r="Q994" s="523"/>
      <c r="R994" s="523"/>
      <c r="S994" s="523"/>
      <c r="T994" s="523"/>
      <c r="U994" s="523"/>
      <c r="V994" s="523"/>
      <c r="W994" s="523"/>
      <c r="X994" s="523"/>
      <c r="Y994" s="523"/>
      <c r="Z994" s="523"/>
      <c r="AA994" s="523"/>
      <c r="AB994" s="523"/>
      <c r="AC994" s="523"/>
      <c r="AD994" s="523"/>
      <c r="AE994" s="523"/>
      <c r="AF994" s="523"/>
    </row>
    <row r="995" spans="1:32" ht="14.25">
      <c r="A995" s="523"/>
      <c r="B995" s="523"/>
      <c r="C995" s="523"/>
      <c r="D995" s="523"/>
      <c r="E995" s="523"/>
      <c r="F995" s="523"/>
      <c r="G995" s="523"/>
      <c r="H995" s="523"/>
      <c r="I995" s="523"/>
      <c r="J995" s="523"/>
      <c r="K995" s="523"/>
      <c r="L995" s="523"/>
      <c r="M995" s="523"/>
      <c r="N995" s="523"/>
      <c r="O995" s="523"/>
      <c r="P995" s="523"/>
      <c r="Q995" s="523"/>
      <c r="R995" s="523"/>
      <c r="S995" s="523"/>
      <c r="T995" s="523"/>
      <c r="U995" s="523"/>
      <c r="V995" s="523"/>
      <c r="W995" s="523"/>
      <c r="X995" s="523"/>
      <c r="Y995" s="523"/>
      <c r="Z995" s="523"/>
      <c r="AA995" s="523"/>
      <c r="AB995" s="523"/>
      <c r="AC995" s="523"/>
      <c r="AD995" s="523"/>
      <c r="AE995" s="523"/>
      <c r="AF995" s="523"/>
    </row>
    <row r="996" spans="1:32" ht="14.25">
      <c r="A996" s="523"/>
      <c r="B996" s="523"/>
      <c r="C996" s="523"/>
      <c r="D996" s="523"/>
      <c r="E996" s="523"/>
      <c r="F996" s="523"/>
      <c r="G996" s="523"/>
      <c r="H996" s="523"/>
      <c r="I996" s="523"/>
      <c r="J996" s="523"/>
      <c r="K996" s="523"/>
      <c r="L996" s="523"/>
      <c r="M996" s="523"/>
      <c r="N996" s="523"/>
      <c r="O996" s="523"/>
      <c r="P996" s="523"/>
      <c r="Q996" s="523"/>
      <c r="R996" s="523"/>
      <c r="S996" s="523"/>
      <c r="T996" s="523"/>
      <c r="U996" s="523"/>
      <c r="V996" s="523"/>
      <c r="W996" s="523"/>
      <c r="X996" s="523"/>
      <c r="Y996" s="523"/>
      <c r="Z996" s="523"/>
      <c r="AA996" s="523"/>
      <c r="AB996" s="523"/>
      <c r="AC996" s="523"/>
      <c r="AD996" s="523"/>
      <c r="AE996" s="523"/>
      <c r="AF996" s="523"/>
    </row>
    <row r="997" spans="1:32" ht="14.25">
      <c r="A997" s="523"/>
      <c r="B997" s="523"/>
      <c r="C997" s="523"/>
      <c r="D997" s="523"/>
      <c r="E997" s="523"/>
      <c r="F997" s="523"/>
      <c r="G997" s="523"/>
      <c r="H997" s="523"/>
      <c r="I997" s="523"/>
      <c r="J997" s="523"/>
      <c r="K997" s="523"/>
      <c r="L997" s="523"/>
      <c r="M997" s="523"/>
      <c r="N997" s="523"/>
      <c r="O997" s="523"/>
      <c r="P997" s="523"/>
      <c r="Q997" s="523"/>
      <c r="R997" s="523"/>
      <c r="S997" s="523"/>
      <c r="T997" s="523"/>
      <c r="U997" s="523"/>
      <c r="V997" s="523"/>
      <c r="W997" s="523"/>
      <c r="X997" s="523"/>
      <c r="Y997" s="523"/>
      <c r="Z997" s="523"/>
      <c r="AA997" s="523"/>
      <c r="AB997" s="523"/>
      <c r="AC997" s="523"/>
      <c r="AD997" s="523"/>
      <c r="AE997" s="523"/>
      <c r="AF997" s="523"/>
    </row>
    <row r="998" spans="1:32" ht="14.25">
      <c r="A998" s="523"/>
      <c r="B998" s="523"/>
      <c r="C998" s="523"/>
      <c r="D998" s="523"/>
      <c r="E998" s="523"/>
      <c r="F998" s="523"/>
      <c r="G998" s="523"/>
      <c r="H998" s="523"/>
      <c r="I998" s="523"/>
      <c r="J998" s="523"/>
      <c r="K998" s="523"/>
      <c r="L998" s="523"/>
      <c r="M998" s="523"/>
      <c r="N998" s="523"/>
      <c r="O998" s="523"/>
      <c r="P998" s="523"/>
      <c r="Q998" s="523"/>
      <c r="R998" s="523"/>
      <c r="S998" s="523"/>
      <c r="T998" s="523"/>
      <c r="U998" s="523"/>
      <c r="V998" s="523"/>
      <c r="W998" s="523"/>
      <c r="X998" s="523"/>
      <c r="Y998" s="523"/>
      <c r="Z998" s="523"/>
      <c r="AA998" s="523"/>
      <c r="AB998" s="523"/>
      <c r="AC998" s="523"/>
      <c r="AD998" s="523"/>
      <c r="AE998" s="523"/>
      <c r="AF998" s="523"/>
    </row>
    <row r="999" spans="1:32" ht="14.25">
      <c r="A999" s="523"/>
      <c r="B999" s="523"/>
      <c r="C999" s="523"/>
      <c r="D999" s="523"/>
      <c r="E999" s="523"/>
      <c r="F999" s="523"/>
      <c r="G999" s="523"/>
      <c r="H999" s="523"/>
      <c r="I999" s="523"/>
      <c r="J999" s="523"/>
      <c r="K999" s="523"/>
      <c r="L999" s="523"/>
      <c r="M999" s="523"/>
      <c r="N999" s="523"/>
      <c r="O999" s="523"/>
      <c r="P999" s="523"/>
      <c r="Q999" s="523"/>
      <c r="R999" s="523"/>
      <c r="S999" s="523"/>
      <c r="T999" s="523"/>
      <c r="U999" s="523"/>
      <c r="V999" s="523"/>
      <c r="W999" s="523"/>
      <c r="X999" s="523"/>
      <c r="Y999" s="523"/>
      <c r="Z999" s="523"/>
      <c r="AA999" s="523"/>
      <c r="AB999" s="523"/>
      <c r="AC999" s="523"/>
      <c r="AD999" s="523"/>
      <c r="AE999" s="523"/>
      <c r="AF999" s="523"/>
    </row>
    <row r="1000" spans="1:32" ht="14.25">
      <c r="A1000" s="523"/>
      <c r="B1000" s="523"/>
      <c r="C1000" s="523"/>
      <c r="D1000" s="523"/>
      <c r="E1000" s="523"/>
      <c r="F1000" s="523"/>
      <c r="G1000" s="523"/>
      <c r="H1000" s="523"/>
      <c r="I1000" s="523"/>
      <c r="J1000" s="523"/>
      <c r="K1000" s="523"/>
      <c r="L1000" s="523"/>
      <c r="M1000" s="523"/>
      <c r="N1000" s="523"/>
      <c r="O1000" s="523"/>
      <c r="P1000" s="523"/>
      <c r="Q1000" s="523"/>
      <c r="R1000" s="523"/>
      <c r="S1000" s="523"/>
      <c r="T1000" s="523"/>
      <c r="U1000" s="523"/>
      <c r="V1000" s="523"/>
      <c r="W1000" s="523"/>
      <c r="X1000" s="523"/>
      <c r="Y1000" s="523"/>
      <c r="Z1000" s="523"/>
      <c r="AA1000" s="523"/>
      <c r="AB1000" s="523"/>
      <c r="AC1000" s="523"/>
      <c r="AD1000" s="523"/>
      <c r="AE1000" s="523"/>
      <c r="AF1000" s="523"/>
    </row>
    <row r="1001" spans="1:32" ht="14.25">
      <c r="A1001" s="523"/>
      <c r="B1001" s="523"/>
      <c r="C1001" s="523"/>
      <c r="D1001" s="523"/>
      <c r="E1001" s="523"/>
      <c r="F1001" s="523"/>
      <c r="G1001" s="523"/>
      <c r="H1001" s="523"/>
      <c r="I1001" s="523"/>
      <c r="J1001" s="523"/>
      <c r="K1001" s="523"/>
      <c r="L1001" s="523"/>
      <c r="M1001" s="523"/>
      <c r="N1001" s="523"/>
      <c r="O1001" s="523"/>
      <c r="P1001" s="523"/>
      <c r="Q1001" s="523"/>
      <c r="R1001" s="523"/>
      <c r="S1001" s="523"/>
      <c r="T1001" s="523"/>
      <c r="U1001" s="523"/>
      <c r="V1001" s="523"/>
      <c r="W1001" s="523"/>
      <c r="X1001" s="523"/>
      <c r="Y1001" s="523"/>
      <c r="Z1001" s="523"/>
      <c r="AA1001" s="523"/>
      <c r="AB1001" s="523"/>
      <c r="AC1001" s="523"/>
      <c r="AD1001" s="523"/>
      <c r="AE1001" s="523"/>
      <c r="AF1001" s="523"/>
    </row>
    <row r="1002" spans="1:32" ht="14.25">
      <c r="A1002" s="523"/>
      <c r="B1002" s="523"/>
      <c r="C1002" s="523"/>
      <c r="D1002" s="523"/>
      <c r="E1002" s="523"/>
      <c r="F1002" s="523"/>
      <c r="G1002" s="523"/>
      <c r="H1002" s="523"/>
      <c r="I1002" s="523"/>
      <c r="J1002" s="523"/>
      <c r="K1002" s="523"/>
      <c r="L1002" s="523"/>
      <c r="M1002" s="523"/>
      <c r="N1002" s="523"/>
      <c r="O1002" s="523"/>
      <c r="P1002" s="523"/>
      <c r="Q1002" s="523"/>
      <c r="R1002" s="523"/>
      <c r="S1002" s="523"/>
      <c r="T1002" s="523"/>
      <c r="U1002" s="523"/>
      <c r="V1002" s="523"/>
      <c r="W1002" s="523"/>
      <c r="X1002" s="523"/>
      <c r="Y1002" s="523"/>
      <c r="Z1002" s="523"/>
      <c r="AA1002" s="523"/>
      <c r="AB1002" s="523"/>
      <c r="AC1002" s="523"/>
      <c r="AD1002" s="523"/>
      <c r="AE1002" s="523"/>
      <c r="AF1002" s="523"/>
    </row>
    <row r="1003" spans="1:32" ht="14.25">
      <c r="A1003" s="523"/>
      <c r="B1003" s="523"/>
      <c r="C1003" s="523"/>
      <c r="D1003" s="523"/>
      <c r="E1003" s="523"/>
      <c r="F1003" s="523"/>
      <c r="G1003" s="523"/>
      <c r="H1003" s="523"/>
      <c r="I1003" s="523"/>
      <c r="J1003" s="523"/>
      <c r="K1003" s="523"/>
      <c r="L1003" s="523"/>
      <c r="M1003" s="523"/>
      <c r="N1003" s="523"/>
      <c r="O1003" s="523"/>
      <c r="P1003" s="523"/>
      <c r="Q1003" s="523"/>
      <c r="R1003" s="523"/>
      <c r="S1003" s="523"/>
      <c r="T1003" s="523"/>
      <c r="U1003" s="523"/>
      <c r="V1003" s="523"/>
      <c r="W1003" s="523"/>
      <c r="X1003" s="523"/>
      <c r="Y1003" s="523"/>
      <c r="Z1003" s="523"/>
      <c r="AA1003" s="523"/>
      <c r="AB1003" s="523"/>
      <c r="AC1003" s="523"/>
      <c r="AD1003" s="523"/>
      <c r="AE1003" s="523"/>
      <c r="AF1003" s="523"/>
    </row>
  </sheetData>
  <sheetProtection algorithmName="SHA-512" hashValue="c8u45a2d6aJ27LqyZcqWcjmVKLLfAcFMkkikLANRbyJsbK1EMCH76+8AYudtwWwXb3fxOcL+QbCXsGYpUV8ILw==" saltValue="0nHeCHd9+hS/rJ3E1b74XA==" spinCount="100000" sheet="1" objects="1" scenarios="1"/>
  <mergeCells count="409">
    <mergeCell ref="A1:A2"/>
    <mergeCell ref="B1:B2"/>
    <mergeCell ref="C1:C2"/>
    <mergeCell ref="D1:D2"/>
    <mergeCell ref="E1:E2"/>
    <mergeCell ref="F1:F2"/>
    <mergeCell ref="G1:G2"/>
    <mergeCell ref="H1:H2"/>
    <mergeCell ref="I1:I2"/>
    <mergeCell ref="J1:J2"/>
    <mergeCell ref="O139:Y142"/>
    <mergeCell ref="N148:U148"/>
    <mergeCell ref="O149:Y149"/>
    <mergeCell ref="O150:Q150"/>
    <mergeCell ref="R150:Y150"/>
    <mergeCell ref="O151:Q158"/>
    <mergeCell ref="R151:Y158"/>
    <mergeCell ref="R125:Y125"/>
    <mergeCell ref="R126:Y126"/>
    <mergeCell ref="R127:X127"/>
    <mergeCell ref="R128:X128"/>
    <mergeCell ref="R129:X129"/>
    <mergeCell ref="R130:X130"/>
    <mergeCell ref="R131:X131"/>
    <mergeCell ref="R136:S136"/>
    <mergeCell ref="T136:U136"/>
    <mergeCell ref="V136:W136"/>
    <mergeCell ref="X136:Y136"/>
    <mergeCell ref="V138:W138"/>
    <mergeCell ref="X138:Y138"/>
    <mergeCell ref="R132:X132"/>
    <mergeCell ref="R133:Y133"/>
    <mergeCell ref="O135:Q138"/>
    <mergeCell ref="R135:S135"/>
    <mergeCell ref="T135:U135"/>
    <mergeCell ref="V135:W135"/>
    <mergeCell ref="X135:Y135"/>
    <mergeCell ref="R137:S137"/>
    <mergeCell ref="T137:U137"/>
    <mergeCell ref="V137:W137"/>
    <mergeCell ref="X137:Y137"/>
    <mergeCell ref="R138:S138"/>
    <mergeCell ref="T138:U138"/>
    <mergeCell ref="E92:F92"/>
    <mergeCell ref="G92:H92"/>
    <mergeCell ref="I92:J92"/>
    <mergeCell ref="K92:L92"/>
    <mergeCell ref="B88:D88"/>
    <mergeCell ref="E88:L88"/>
    <mergeCell ref="O88:Q88"/>
    <mergeCell ref="B89:D89"/>
    <mergeCell ref="E89:L89"/>
    <mergeCell ref="O89:Q89"/>
    <mergeCell ref="B90:D93"/>
    <mergeCell ref="I93:J93"/>
    <mergeCell ref="K93:L93"/>
    <mergeCell ref="E93:F93"/>
    <mergeCell ref="G93:H93"/>
    <mergeCell ref="E90:F90"/>
    <mergeCell ref="G90:H90"/>
    <mergeCell ref="I90:J90"/>
    <mergeCell ref="K90:L90"/>
    <mergeCell ref="E91:F91"/>
    <mergeCell ref="G91:H91"/>
    <mergeCell ref="I91:J91"/>
    <mergeCell ref="K91:L91"/>
    <mergeCell ref="O81:Q81"/>
    <mergeCell ref="E81:L81"/>
    <mergeCell ref="E82:K82"/>
    <mergeCell ref="E84:K84"/>
    <mergeCell ref="E85:K85"/>
    <mergeCell ref="E80:L80"/>
    <mergeCell ref="E83:K83"/>
    <mergeCell ref="E86:K86"/>
    <mergeCell ref="E87:K87"/>
    <mergeCell ref="E57:L57"/>
    <mergeCell ref="B57:D57"/>
    <mergeCell ref="B58:D65"/>
    <mergeCell ref="E58:L65"/>
    <mergeCell ref="O58:Q65"/>
    <mergeCell ref="B66:D67"/>
    <mergeCell ref="E66:L67"/>
    <mergeCell ref="O66:Q67"/>
    <mergeCell ref="O80:Q80"/>
    <mergeCell ref="B68:D79"/>
    <mergeCell ref="E68:L79"/>
    <mergeCell ref="O68:Q79"/>
    <mergeCell ref="B80:D80"/>
    <mergeCell ref="O57:Q57"/>
    <mergeCell ref="B81:D81"/>
    <mergeCell ref="B82:D87"/>
    <mergeCell ref="O82:Q87"/>
    <mergeCell ref="O56:Y56"/>
    <mergeCell ref="B21:D22"/>
    <mergeCell ref="B23:D34"/>
    <mergeCell ref="E23:L34"/>
    <mergeCell ref="B35:D35"/>
    <mergeCell ref="E35:L35"/>
    <mergeCell ref="B36:D36"/>
    <mergeCell ref="E42:K42"/>
    <mergeCell ref="B37:D42"/>
    <mergeCell ref="B43:D43"/>
    <mergeCell ref="B44:D44"/>
    <mergeCell ref="G46:H46"/>
    <mergeCell ref="I46:J46"/>
    <mergeCell ref="K46:L46"/>
    <mergeCell ref="K47:L47"/>
    <mergeCell ref="B45:D48"/>
    <mergeCell ref="E48:F48"/>
    <mergeCell ref="G48:H48"/>
    <mergeCell ref="I48:J48"/>
    <mergeCell ref="K48:L48"/>
    <mergeCell ref="B56:L56"/>
    <mergeCell ref="K45:L45"/>
    <mergeCell ref="AB45:AD45"/>
    <mergeCell ref="AB46:AD46"/>
    <mergeCell ref="E46:F46"/>
    <mergeCell ref="E47:F47"/>
    <mergeCell ref="G47:H47"/>
    <mergeCell ref="I47:J47"/>
    <mergeCell ref="AB47:AD47"/>
    <mergeCell ref="P48:Z51"/>
    <mergeCell ref="AB48:AD48"/>
    <mergeCell ref="B49:L52"/>
    <mergeCell ref="R57:Y57"/>
    <mergeCell ref="R58:Y65"/>
    <mergeCell ref="R66:Y67"/>
    <mergeCell ref="R68:Y79"/>
    <mergeCell ref="R80:Y80"/>
    <mergeCell ref="R81:Y81"/>
    <mergeCell ref="W9:AF9"/>
    <mergeCell ref="B11:L11"/>
    <mergeCell ref="B12:D12"/>
    <mergeCell ref="E12:L12"/>
    <mergeCell ref="B13:D20"/>
    <mergeCell ref="E13:L20"/>
    <mergeCell ref="E21:L22"/>
    <mergeCell ref="E36:L36"/>
    <mergeCell ref="E37:K37"/>
    <mergeCell ref="E38:K38"/>
    <mergeCell ref="E39:K39"/>
    <mergeCell ref="E40:K40"/>
    <mergeCell ref="E41:K41"/>
    <mergeCell ref="E43:L43"/>
    <mergeCell ref="E44:L44"/>
    <mergeCell ref="E45:F45"/>
    <mergeCell ref="G45:H45"/>
    <mergeCell ref="I45:J45"/>
    <mergeCell ref="X185:Y185"/>
    <mergeCell ref="R82:X82"/>
    <mergeCell ref="R83:X83"/>
    <mergeCell ref="R84:X84"/>
    <mergeCell ref="R85:X85"/>
    <mergeCell ref="R86:X86"/>
    <mergeCell ref="R87:X87"/>
    <mergeCell ref="R88:Y88"/>
    <mergeCell ref="R89:Y89"/>
    <mergeCell ref="O101:Y101"/>
    <mergeCell ref="O113:Q124"/>
    <mergeCell ref="O125:Q125"/>
    <mergeCell ref="O126:Q126"/>
    <mergeCell ref="O127:Q132"/>
    <mergeCell ref="O133:Q133"/>
    <mergeCell ref="O134:Q134"/>
    <mergeCell ref="O102:Q102"/>
    <mergeCell ref="R102:Y102"/>
    <mergeCell ref="O103:Q110"/>
    <mergeCell ref="R103:Y110"/>
    <mergeCell ref="O111:Q112"/>
    <mergeCell ref="R111:Y112"/>
    <mergeCell ref="R113:Y124"/>
    <mergeCell ref="R134:Y134"/>
    <mergeCell ref="S240:T240"/>
    <mergeCell ref="O159:Q160"/>
    <mergeCell ref="R159:Y160"/>
    <mergeCell ref="O161:Q172"/>
    <mergeCell ref="R161:Y172"/>
    <mergeCell ref="O173:Q173"/>
    <mergeCell ref="R173:Y173"/>
    <mergeCell ref="O174:Q174"/>
    <mergeCell ref="R174:Y174"/>
    <mergeCell ref="R175:X175"/>
    <mergeCell ref="R176:X176"/>
    <mergeCell ref="R177:X177"/>
    <mergeCell ref="R178:X178"/>
    <mergeCell ref="R179:X179"/>
    <mergeCell ref="R180:X180"/>
    <mergeCell ref="V183:W183"/>
    <mergeCell ref="X183:Y183"/>
    <mergeCell ref="R184:S184"/>
    <mergeCell ref="T184:U184"/>
    <mergeCell ref="V184:W184"/>
    <mergeCell ref="X184:Y184"/>
    <mergeCell ref="R185:S185"/>
    <mergeCell ref="T185:U185"/>
    <mergeCell ref="V185:W185"/>
    <mergeCell ref="B406:L409"/>
    <mergeCell ref="V186:W186"/>
    <mergeCell ref="X186:Y186"/>
    <mergeCell ref="O181:Q181"/>
    <mergeCell ref="R181:Y181"/>
    <mergeCell ref="O182:Q182"/>
    <mergeCell ref="R182:Y182"/>
    <mergeCell ref="O183:Q186"/>
    <mergeCell ref="R183:S183"/>
    <mergeCell ref="T183:U183"/>
    <mergeCell ref="O187:Y190"/>
    <mergeCell ref="O240:P240"/>
    <mergeCell ref="O280:P280"/>
    <mergeCell ref="Q280:R280"/>
    <mergeCell ref="S280:T280"/>
    <mergeCell ref="O329:P329"/>
    <mergeCell ref="Q329:R329"/>
    <mergeCell ref="S329:T329"/>
    <mergeCell ref="R186:S186"/>
    <mergeCell ref="T186:U186"/>
    <mergeCell ref="O214:P214"/>
    <mergeCell ref="Q214:R214"/>
    <mergeCell ref="S214:T214"/>
    <mergeCell ref="Q240:R240"/>
    <mergeCell ref="E380:L391"/>
    <mergeCell ref="E392:L392"/>
    <mergeCell ref="E393:L393"/>
    <mergeCell ref="E394:K394"/>
    <mergeCell ref="E395:K395"/>
    <mergeCell ref="E405:F405"/>
    <mergeCell ref="G405:H405"/>
    <mergeCell ref="I405:J405"/>
    <mergeCell ref="K405:L405"/>
    <mergeCell ref="I404:J404"/>
    <mergeCell ref="K404:L404"/>
    <mergeCell ref="E402:F402"/>
    <mergeCell ref="E403:F403"/>
    <mergeCell ref="G403:H403"/>
    <mergeCell ref="I403:J403"/>
    <mergeCell ref="K403:L403"/>
    <mergeCell ref="E404:F404"/>
    <mergeCell ref="G404:H404"/>
    <mergeCell ref="E288:L288"/>
    <mergeCell ref="E289:L296"/>
    <mergeCell ref="E297:L308"/>
    <mergeCell ref="E309:L309"/>
    <mergeCell ref="E310:L310"/>
    <mergeCell ref="E311:K311"/>
    <mergeCell ref="E312:L312"/>
    <mergeCell ref="E313:L313"/>
    <mergeCell ref="E378:L379"/>
    <mergeCell ref="E280:L280"/>
    <mergeCell ref="E281:K281"/>
    <mergeCell ref="E282:L282"/>
    <mergeCell ref="E283:L283"/>
    <mergeCell ref="B287:L287"/>
    <mergeCell ref="B259:D266"/>
    <mergeCell ref="B267:D278"/>
    <mergeCell ref="B279:D279"/>
    <mergeCell ref="B280:D280"/>
    <mergeCell ref="B281:D281"/>
    <mergeCell ref="B282:D282"/>
    <mergeCell ref="B283:D283"/>
    <mergeCell ref="E251:K251"/>
    <mergeCell ref="E252:L252"/>
    <mergeCell ref="E253:L253"/>
    <mergeCell ref="B257:L257"/>
    <mergeCell ref="B253:D253"/>
    <mergeCell ref="E258:L258"/>
    <mergeCell ref="E259:L266"/>
    <mergeCell ref="E267:L278"/>
    <mergeCell ref="E279:L279"/>
    <mergeCell ref="B198:D198"/>
    <mergeCell ref="E198:L198"/>
    <mergeCell ref="E199:L206"/>
    <mergeCell ref="G402:H402"/>
    <mergeCell ref="I402:J402"/>
    <mergeCell ref="E396:K396"/>
    <mergeCell ref="E397:K397"/>
    <mergeCell ref="E398:K398"/>
    <mergeCell ref="E399:K399"/>
    <mergeCell ref="E400:L400"/>
    <mergeCell ref="E401:L401"/>
    <mergeCell ref="K402:L402"/>
    <mergeCell ref="E207:L218"/>
    <mergeCell ref="E219:L219"/>
    <mergeCell ref="E220:L220"/>
    <mergeCell ref="E221:K221"/>
    <mergeCell ref="E222:L222"/>
    <mergeCell ref="E223:L223"/>
    <mergeCell ref="B227:L227"/>
    <mergeCell ref="E228:L228"/>
    <mergeCell ref="E229:L236"/>
    <mergeCell ref="E237:L248"/>
    <mergeCell ref="E249:L249"/>
    <mergeCell ref="E250:L250"/>
    <mergeCell ref="E176:K176"/>
    <mergeCell ref="E177:K177"/>
    <mergeCell ref="E178:K178"/>
    <mergeCell ref="I185:J185"/>
    <mergeCell ref="K185:L185"/>
    <mergeCell ref="B187:L190"/>
    <mergeCell ref="B197:L197"/>
    <mergeCell ref="E184:F184"/>
    <mergeCell ref="G184:H184"/>
    <mergeCell ref="I184:J184"/>
    <mergeCell ref="K184:L184"/>
    <mergeCell ref="E185:F185"/>
    <mergeCell ref="G185:H185"/>
    <mergeCell ref="B182:D182"/>
    <mergeCell ref="B183:D186"/>
    <mergeCell ref="I135:J135"/>
    <mergeCell ref="K135:L135"/>
    <mergeCell ref="E136:F136"/>
    <mergeCell ref="G136:H136"/>
    <mergeCell ref="B133:D133"/>
    <mergeCell ref="B134:D134"/>
    <mergeCell ref="B135:D138"/>
    <mergeCell ref="E161:L172"/>
    <mergeCell ref="E173:L173"/>
    <mergeCell ref="I138:J138"/>
    <mergeCell ref="K138:L138"/>
    <mergeCell ref="B139:L142"/>
    <mergeCell ref="E133:L133"/>
    <mergeCell ref="I136:J136"/>
    <mergeCell ref="K136:L136"/>
    <mergeCell ref="E134:L134"/>
    <mergeCell ref="E135:F135"/>
    <mergeCell ref="G135:H135"/>
    <mergeCell ref="E128:K128"/>
    <mergeCell ref="B113:D124"/>
    <mergeCell ref="B125:D125"/>
    <mergeCell ref="B126:D126"/>
    <mergeCell ref="B127:D132"/>
    <mergeCell ref="E129:K129"/>
    <mergeCell ref="E130:K130"/>
    <mergeCell ref="E131:K131"/>
    <mergeCell ref="E132:K132"/>
    <mergeCell ref="B94:L97"/>
    <mergeCell ref="B101:L101"/>
    <mergeCell ref="B102:D102"/>
    <mergeCell ref="E102:L102"/>
    <mergeCell ref="E125:L125"/>
    <mergeCell ref="E126:L126"/>
    <mergeCell ref="E179:K179"/>
    <mergeCell ref="E180:K180"/>
    <mergeCell ref="E181:L181"/>
    <mergeCell ref="B174:D174"/>
    <mergeCell ref="B175:D180"/>
    <mergeCell ref="B181:D181"/>
    <mergeCell ref="E137:F137"/>
    <mergeCell ref="G137:H137"/>
    <mergeCell ref="I137:J137"/>
    <mergeCell ref="K137:L137"/>
    <mergeCell ref="E138:F138"/>
    <mergeCell ref="G138:H138"/>
    <mergeCell ref="B103:D110"/>
    <mergeCell ref="E103:L110"/>
    <mergeCell ref="B111:D112"/>
    <mergeCell ref="E111:L112"/>
    <mergeCell ref="E113:L124"/>
    <mergeCell ref="E127:K127"/>
    <mergeCell ref="B297:D308"/>
    <mergeCell ref="B309:D309"/>
    <mergeCell ref="B310:D310"/>
    <mergeCell ref="B311:D311"/>
    <mergeCell ref="B400:D400"/>
    <mergeCell ref="B401:D401"/>
    <mergeCell ref="B402:D405"/>
    <mergeCell ref="B312:D312"/>
    <mergeCell ref="B313:D313"/>
    <mergeCell ref="B378:D379"/>
    <mergeCell ref="B380:D391"/>
    <mergeCell ref="B392:D392"/>
    <mergeCell ref="B393:D393"/>
    <mergeCell ref="B394:D399"/>
    <mergeCell ref="B289:D296"/>
    <mergeCell ref="B258:D258"/>
    <mergeCell ref="B288:D288"/>
    <mergeCell ref="B221:D221"/>
    <mergeCell ref="B222:D222"/>
    <mergeCell ref="B223:D223"/>
    <mergeCell ref="B229:D236"/>
    <mergeCell ref="B237:D248"/>
    <mergeCell ref="B249:D249"/>
    <mergeCell ref="B250:D250"/>
    <mergeCell ref="B251:D251"/>
    <mergeCell ref="B252:D252"/>
    <mergeCell ref="B228:D228"/>
    <mergeCell ref="B199:D206"/>
    <mergeCell ref="B207:D218"/>
    <mergeCell ref="B219:D219"/>
    <mergeCell ref="B220:D220"/>
    <mergeCell ref="B149:L149"/>
    <mergeCell ref="B150:D150"/>
    <mergeCell ref="E150:L150"/>
    <mergeCell ref="E151:L158"/>
    <mergeCell ref="E159:L160"/>
    <mergeCell ref="B151:D158"/>
    <mergeCell ref="B159:D160"/>
    <mergeCell ref="B161:D172"/>
    <mergeCell ref="B173:D173"/>
    <mergeCell ref="E182:L182"/>
    <mergeCell ref="G183:H183"/>
    <mergeCell ref="I183:J183"/>
    <mergeCell ref="K183:L183"/>
    <mergeCell ref="E186:F186"/>
    <mergeCell ref="G186:H186"/>
    <mergeCell ref="I186:J186"/>
    <mergeCell ref="K186:L186"/>
    <mergeCell ref="E183:F183"/>
    <mergeCell ref="E174:L174"/>
    <mergeCell ref="E175:K175"/>
  </mergeCells>
  <pageMargins left="0.511811024" right="0.511811024" top="0.78740157499999996" bottom="0.78740157499999996"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823"/>
  <sheetViews>
    <sheetView showGridLines="0" workbookViewId="0">
      <pane ySplit="2" topLeftCell="A750" activePane="bottomLeft" state="frozen"/>
      <selection pane="bottomLeft" activeCell="I757" sqref="I757"/>
    </sheetView>
  </sheetViews>
  <sheetFormatPr defaultColWidth="11.19921875" defaultRowHeight="15" customHeight="1"/>
  <cols>
    <col min="1" max="1" width="5.69921875" customWidth="1"/>
    <col min="2" max="15" width="10.69921875" customWidth="1"/>
    <col min="16" max="17" width="10.69921875" style="2920" customWidth="1"/>
    <col min="18" max="26" width="8.8984375" style="2920" customWidth="1"/>
    <col min="27" max="27" width="11.19921875" style="2920"/>
  </cols>
  <sheetData>
    <row r="1" spans="1:27" s="2956" customFormat="1" ht="12.75" customHeight="1">
      <c r="A1" s="2983"/>
      <c r="B1" s="2983"/>
      <c r="C1" s="2983"/>
      <c r="D1" s="2983"/>
      <c r="E1" s="2983"/>
      <c r="F1" s="2983"/>
      <c r="G1" s="2983"/>
      <c r="H1" s="2983"/>
      <c r="I1" s="2983"/>
      <c r="J1" s="2983"/>
      <c r="K1" s="2983"/>
      <c r="L1" s="2983"/>
      <c r="M1" s="2983"/>
      <c r="N1" s="2983"/>
      <c r="O1" s="2983"/>
      <c r="P1" s="2983"/>
      <c r="Q1" s="2958"/>
      <c r="R1" s="2959"/>
      <c r="S1" s="2959"/>
      <c r="T1" s="2959"/>
      <c r="U1" s="2959"/>
      <c r="V1" s="2959"/>
      <c r="W1" s="2959"/>
      <c r="X1" s="2959"/>
      <c r="Y1" s="2959"/>
      <c r="Z1" s="2959"/>
      <c r="AA1" s="2959"/>
    </row>
    <row r="2" spans="1:27" s="2956" customFormat="1" ht="12.75" customHeight="1">
      <c r="A2" s="2984"/>
      <c r="B2" s="2984"/>
      <c r="C2" s="2984"/>
      <c r="D2" s="2984"/>
      <c r="E2" s="2984"/>
      <c r="F2" s="2984"/>
      <c r="G2" s="2984"/>
      <c r="H2" s="2984"/>
      <c r="I2" s="2984"/>
      <c r="J2" s="2984"/>
      <c r="K2" s="2984"/>
      <c r="L2" s="2984"/>
      <c r="M2" s="2984"/>
      <c r="N2" s="2984"/>
      <c r="O2" s="2984"/>
      <c r="P2" s="2984"/>
      <c r="Q2" s="2958"/>
      <c r="R2" s="2959"/>
      <c r="S2" s="2959"/>
      <c r="T2" s="2959"/>
      <c r="U2" s="2959"/>
      <c r="V2" s="2959"/>
      <c r="W2" s="2959"/>
      <c r="X2" s="2959"/>
      <c r="Y2" s="2959"/>
      <c r="Z2" s="2959"/>
      <c r="AA2" s="2959"/>
    </row>
    <row r="3" spans="1:27" ht="12.75" customHeight="1">
      <c r="A3" s="1"/>
      <c r="B3" s="1"/>
      <c r="C3" s="1"/>
      <c r="D3" s="1"/>
      <c r="E3" s="1"/>
      <c r="F3" s="1"/>
      <c r="G3" s="1"/>
      <c r="H3" s="1"/>
      <c r="I3" s="1"/>
      <c r="J3" s="1"/>
      <c r="K3" s="1"/>
      <c r="L3" s="1"/>
      <c r="M3" s="1"/>
      <c r="N3" s="1"/>
      <c r="O3" s="1"/>
      <c r="P3" s="2921"/>
      <c r="Q3" s="2921"/>
    </row>
    <row r="4" spans="1:27" ht="27.75" customHeight="1">
      <c r="A4" s="9"/>
      <c r="B4" s="5" t="s">
        <v>13</v>
      </c>
      <c r="C4" s="6"/>
      <c r="D4" s="6"/>
      <c r="E4" s="6"/>
      <c r="F4" s="4"/>
    </row>
    <row r="5" spans="1:27" ht="12.75" customHeight="1">
      <c r="A5" s="1"/>
      <c r="B5" s="1"/>
      <c r="C5" s="1"/>
      <c r="D5" s="1"/>
      <c r="E5" s="1"/>
    </row>
    <row r="6" spans="1:27" ht="12.75" customHeight="1">
      <c r="A6" s="1"/>
      <c r="B6" s="1"/>
      <c r="C6" s="1"/>
      <c r="D6" s="1"/>
      <c r="E6" s="1"/>
      <c r="F6" s="1"/>
      <c r="G6" s="1"/>
      <c r="H6" s="1"/>
      <c r="I6" s="1"/>
      <c r="J6" s="1"/>
      <c r="K6" s="1"/>
      <c r="L6" s="1"/>
      <c r="M6" s="1"/>
      <c r="N6" s="1"/>
      <c r="O6" s="1"/>
      <c r="P6" s="2921"/>
      <c r="Q6" s="2921"/>
    </row>
    <row r="7" spans="1:27" ht="12.75" customHeight="1">
      <c r="A7" s="1799"/>
      <c r="B7" s="1800" t="s">
        <v>14</v>
      </c>
      <c r="C7" s="1801"/>
      <c r="D7" s="1801"/>
      <c r="E7" s="1801"/>
      <c r="F7" s="1801"/>
      <c r="G7" s="1801"/>
      <c r="H7" s="1801"/>
      <c r="I7" s="1801"/>
      <c r="J7" s="1801"/>
      <c r="K7" s="1801"/>
      <c r="L7" s="1801"/>
      <c r="M7" s="1801"/>
      <c r="N7" s="1"/>
      <c r="O7" s="1"/>
      <c r="P7" s="2921"/>
      <c r="Q7" s="2921"/>
    </row>
    <row r="8" spans="1:27" ht="12.75" customHeight="1">
      <c r="A8" s="1799"/>
      <c r="B8" s="1800" t="s">
        <v>15</v>
      </c>
      <c r="C8" s="1801"/>
      <c r="D8" s="1801"/>
      <c r="E8" s="1801"/>
      <c r="F8" s="1801"/>
      <c r="G8" s="1801"/>
      <c r="H8" s="1801"/>
      <c r="I8" s="1801"/>
      <c r="J8" s="1801"/>
      <c r="K8" s="1801"/>
      <c r="L8" s="1801"/>
      <c r="M8" s="1801"/>
      <c r="N8" s="1"/>
      <c r="O8" s="1"/>
      <c r="P8" s="2921"/>
      <c r="Q8" s="2921"/>
    </row>
    <row r="9" spans="1:27" ht="12.75" customHeight="1">
      <c r="A9" s="1802"/>
      <c r="B9" s="1"/>
      <c r="C9" s="1"/>
      <c r="D9" s="1"/>
      <c r="E9" s="1"/>
      <c r="F9" s="1"/>
      <c r="G9" s="1"/>
      <c r="H9" s="1"/>
      <c r="I9" s="1"/>
      <c r="J9" s="1"/>
      <c r="K9" s="1"/>
      <c r="L9" s="1"/>
      <c r="M9" s="1"/>
      <c r="N9" s="1"/>
      <c r="O9" s="1"/>
      <c r="P9" s="2921"/>
      <c r="Q9" s="2921"/>
    </row>
    <row r="10" spans="1:27" ht="15" customHeight="1">
      <c r="A10" s="1802"/>
      <c r="B10" s="3109" t="s">
        <v>16</v>
      </c>
      <c r="C10" s="3109"/>
      <c r="D10" s="3109"/>
      <c r="E10" s="3109"/>
      <c r="F10" s="3109"/>
      <c r="G10" s="3109"/>
      <c r="H10" s="3109"/>
      <c r="I10" s="3109"/>
      <c r="J10" s="3109"/>
      <c r="K10" s="3109"/>
      <c r="L10" s="3109"/>
      <c r="M10" s="3109"/>
      <c r="N10" s="1"/>
      <c r="O10" s="1"/>
      <c r="P10" s="2921"/>
      <c r="Q10" s="2921"/>
    </row>
    <row r="11" spans="1:27" ht="15" customHeight="1">
      <c r="A11" s="1802"/>
      <c r="B11" s="3109"/>
      <c r="C11" s="3109"/>
      <c r="D11" s="3109"/>
      <c r="E11" s="3109"/>
      <c r="F11" s="3109"/>
      <c r="G11" s="3109"/>
      <c r="H11" s="3109"/>
      <c r="I11" s="3109"/>
      <c r="J11" s="3109"/>
      <c r="K11" s="3109"/>
      <c r="L11" s="3109"/>
      <c r="M11" s="3109"/>
      <c r="N11" s="1"/>
      <c r="O11" s="1"/>
      <c r="P11" s="2921"/>
      <c r="Q11" s="2921"/>
    </row>
    <row r="12" spans="1:27" ht="15" customHeight="1">
      <c r="A12" s="1802"/>
      <c r="B12" s="3109"/>
      <c r="C12" s="3109"/>
      <c r="D12" s="3109"/>
      <c r="E12" s="3109"/>
      <c r="F12" s="3109"/>
      <c r="G12" s="3109"/>
      <c r="H12" s="3109"/>
      <c r="I12" s="3109"/>
      <c r="J12" s="3109"/>
      <c r="K12" s="3109"/>
      <c r="L12" s="3109"/>
      <c r="M12" s="3109"/>
      <c r="N12" s="1"/>
      <c r="O12" s="1"/>
      <c r="P12" s="2921"/>
      <c r="Q12" s="2921"/>
    </row>
    <row r="13" spans="1:27" ht="36" customHeight="1">
      <c r="A13" s="1802"/>
      <c r="B13" s="3109"/>
      <c r="C13" s="3109"/>
      <c r="D13" s="3109"/>
      <c r="E13" s="3109"/>
      <c r="F13" s="3109"/>
      <c r="G13" s="3109"/>
      <c r="H13" s="3109"/>
      <c r="I13" s="3109"/>
      <c r="J13" s="3109"/>
      <c r="K13" s="3109"/>
      <c r="L13" s="3109"/>
      <c r="M13" s="3109"/>
      <c r="N13" s="1"/>
      <c r="O13" s="1"/>
      <c r="P13" s="2921"/>
      <c r="Q13" s="2921"/>
    </row>
    <row r="14" spans="1:27" ht="12.75" customHeight="1">
      <c r="A14" s="1802"/>
      <c r="B14" s="3109"/>
      <c r="C14" s="3109"/>
      <c r="D14" s="3109"/>
      <c r="E14" s="3109"/>
      <c r="F14" s="3109"/>
      <c r="G14" s="3109"/>
      <c r="H14" s="3109"/>
      <c r="I14" s="3109"/>
      <c r="J14" s="3109"/>
      <c r="K14" s="3109"/>
      <c r="L14" s="3109"/>
      <c r="M14" s="3109"/>
      <c r="N14" s="1"/>
      <c r="O14" s="1"/>
      <c r="P14" s="2921"/>
      <c r="Q14" s="2921"/>
    </row>
    <row r="15" spans="1:27" ht="12.75" customHeight="1">
      <c r="A15" s="1802"/>
      <c r="B15" s="1"/>
      <c r="C15" s="1"/>
      <c r="D15" s="1"/>
      <c r="E15" s="1"/>
      <c r="F15" s="1"/>
      <c r="G15" s="1"/>
      <c r="H15" s="1"/>
      <c r="I15" s="1"/>
      <c r="J15" s="1"/>
      <c r="K15" s="1"/>
      <c r="L15" s="1"/>
      <c r="M15" s="1"/>
      <c r="N15" s="1"/>
      <c r="O15" s="1"/>
      <c r="P15" s="2921"/>
      <c r="Q15" s="2921"/>
    </row>
    <row r="16" spans="1:27" ht="12.75" customHeight="1">
      <c r="A16" s="1799"/>
      <c r="B16" s="1800" t="s">
        <v>17</v>
      </c>
      <c r="C16" s="1801"/>
      <c r="D16" s="1801"/>
      <c r="E16" s="1801"/>
      <c r="F16" s="1801"/>
      <c r="G16" s="1801"/>
      <c r="H16" s="1801"/>
      <c r="I16" s="1801"/>
      <c r="J16" s="1801"/>
      <c r="K16" s="1801"/>
      <c r="L16" s="1801"/>
      <c r="M16" s="1801"/>
      <c r="N16" s="1"/>
      <c r="O16" s="1"/>
      <c r="P16" s="2921"/>
      <c r="Q16" s="2921"/>
    </row>
    <row r="17" spans="2:26" ht="15" customHeight="1">
      <c r="N17" s="2920"/>
    </row>
    <row r="18" spans="2:26" ht="15" customHeight="1">
      <c r="B18" s="3108" t="s">
        <v>18</v>
      </c>
      <c r="C18" s="3108"/>
      <c r="D18" s="3108"/>
      <c r="E18" s="3108"/>
      <c r="F18" s="3108"/>
      <c r="G18" s="3007"/>
      <c r="H18" s="3016">
        <v>2023</v>
      </c>
      <c r="I18" s="3007"/>
      <c r="J18" s="3016">
        <v>2024</v>
      </c>
      <c r="K18" s="3007"/>
      <c r="L18" s="3016">
        <v>2025</v>
      </c>
      <c r="M18" s="3108"/>
      <c r="N18" s="2925"/>
      <c r="O18" s="2920"/>
    </row>
    <row r="19" spans="2:26" ht="54" customHeight="1">
      <c r="B19" s="3008"/>
      <c r="C19" s="3008"/>
      <c r="D19" s="3008"/>
      <c r="E19" s="3008"/>
      <c r="F19" s="3008"/>
      <c r="G19" s="3009"/>
      <c r="H19" s="1803" t="s">
        <v>19</v>
      </c>
      <c r="I19" s="1804" t="s">
        <v>20</v>
      </c>
      <c r="J19" s="1803" t="s">
        <v>19</v>
      </c>
      <c r="K19" s="1804" t="s">
        <v>21</v>
      </c>
      <c r="L19" s="1803" t="s">
        <v>19</v>
      </c>
      <c r="M19" s="1805" t="s">
        <v>20</v>
      </c>
      <c r="N19" s="2926"/>
      <c r="Q19" s="2922"/>
      <c r="R19" s="2815"/>
      <c r="S19" s="2815"/>
      <c r="T19" s="2815"/>
      <c r="U19" s="2815"/>
      <c r="V19" s="2815"/>
      <c r="W19" s="2815"/>
      <c r="X19" s="2815"/>
      <c r="Y19" s="2815"/>
      <c r="Z19" s="2815"/>
    </row>
    <row r="20" spans="2:26" ht="12.75" customHeight="1">
      <c r="B20" s="3015" t="s">
        <v>22</v>
      </c>
      <c r="C20" s="3015"/>
      <c r="D20" s="3015"/>
      <c r="E20" s="3015"/>
      <c r="F20" s="3015"/>
      <c r="G20" s="3015"/>
      <c r="H20" s="3015"/>
      <c r="I20" s="3015"/>
      <c r="J20" s="3015"/>
      <c r="K20" s="3015"/>
      <c r="L20" s="3015"/>
      <c r="M20" s="3015"/>
      <c r="Q20" s="2815"/>
      <c r="Z20" s="2815"/>
    </row>
    <row r="21" spans="2:26" ht="12.75" customHeight="1">
      <c r="B21" s="2918" t="s">
        <v>23</v>
      </c>
      <c r="C21" s="2850"/>
      <c r="D21" s="2850"/>
      <c r="E21" s="2850"/>
      <c r="F21" s="2850"/>
      <c r="G21" s="2851"/>
      <c r="H21" s="11">
        <v>398</v>
      </c>
      <c r="I21" s="1806">
        <v>1</v>
      </c>
      <c r="J21" s="11">
        <v>406</v>
      </c>
      <c r="K21" s="1806">
        <v>1</v>
      </c>
      <c r="L21" s="12">
        <v>363</v>
      </c>
      <c r="M21" s="13">
        <v>0.99729999999999996</v>
      </c>
      <c r="Q21" s="2815"/>
      <c r="Z21" s="2815"/>
    </row>
    <row r="22" spans="2:26" ht="12.75" customHeight="1">
      <c r="B22" s="2856" t="s">
        <v>24</v>
      </c>
      <c r="C22" s="2819"/>
      <c r="D22" s="2819"/>
      <c r="E22" s="2819"/>
      <c r="F22" s="2819"/>
      <c r="G22" s="2820"/>
      <c r="H22" s="14">
        <v>2115</v>
      </c>
      <c r="I22" s="1807">
        <v>1</v>
      </c>
      <c r="J22" s="14">
        <v>2175</v>
      </c>
      <c r="K22" s="1807">
        <v>1</v>
      </c>
      <c r="L22" s="15">
        <v>1635</v>
      </c>
      <c r="M22" s="16">
        <v>0.997</v>
      </c>
      <c r="Q22" s="2815"/>
      <c r="Z22" s="2815"/>
    </row>
    <row r="23" spans="2:26" ht="12.75" customHeight="1">
      <c r="B23" s="2999" t="s">
        <v>25</v>
      </c>
      <c r="C23" s="2999"/>
      <c r="D23" s="2999"/>
      <c r="E23" s="2999"/>
      <c r="F23" s="2999"/>
      <c r="G23" s="3000"/>
      <c r="H23" s="14">
        <v>54</v>
      </c>
      <c r="I23" s="1807">
        <v>1</v>
      </c>
      <c r="J23" s="14">
        <v>73</v>
      </c>
      <c r="K23" s="1807">
        <v>1</v>
      </c>
      <c r="L23" s="15">
        <v>48</v>
      </c>
      <c r="M23" s="16">
        <v>0.87270000000000003</v>
      </c>
      <c r="Q23" s="2815"/>
      <c r="Z23" s="2815"/>
    </row>
    <row r="24" spans="2:26" ht="12.75" customHeight="1">
      <c r="B24" s="2856" t="s">
        <v>26</v>
      </c>
      <c r="C24" s="2819"/>
      <c r="D24" s="2819"/>
      <c r="E24" s="2819"/>
      <c r="F24" s="2819"/>
      <c r="G24" s="2820"/>
      <c r="H24" s="14">
        <v>23766</v>
      </c>
      <c r="I24" s="1807">
        <v>1</v>
      </c>
      <c r="J24" s="14">
        <v>24758</v>
      </c>
      <c r="K24" s="1807">
        <v>1</v>
      </c>
      <c r="L24" s="15">
        <v>24451</v>
      </c>
      <c r="M24" s="16">
        <v>0.99650000000000005</v>
      </c>
      <c r="Q24" s="2815"/>
      <c r="Z24" s="2815"/>
    </row>
    <row r="25" spans="2:26" ht="12.75" customHeight="1">
      <c r="B25" s="2857" t="s">
        <v>27</v>
      </c>
      <c r="C25" s="2829"/>
      <c r="D25" s="2829"/>
      <c r="E25" s="2829"/>
      <c r="F25" s="2829"/>
      <c r="G25" s="2830"/>
      <c r="H25" s="17">
        <v>1014</v>
      </c>
      <c r="I25" s="1808">
        <v>1</v>
      </c>
      <c r="J25" s="17">
        <v>971</v>
      </c>
      <c r="K25" s="1809">
        <v>1</v>
      </c>
      <c r="L25" s="18">
        <v>945</v>
      </c>
      <c r="M25" s="19">
        <v>0.99470000000000003</v>
      </c>
      <c r="Q25" s="2815"/>
      <c r="Z25" s="2815"/>
    </row>
    <row r="26" spans="2:26" ht="12.75" customHeight="1">
      <c r="B26" s="3129" t="s">
        <v>28</v>
      </c>
      <c r="C26" s="3129"/>
      <c r="D26" s="3129"/>
      <c r="E26" s="3129"/>
      <c r="F26" s="3129"/>
      <c r="G26" s="3129"/>
      <c r="H26" s="3129"/>
      <c r="I26" s="3129"/>
      <c r="J26" s="3129"/>
      <c r="K26" s="3129"/>
      <c r="L26" s="3129"/>
      <c r="M26" s="3129"/>
      <c r="Q26" s="2815"/>
      <c r="Z26" s="2815"/>
    </row>
    <row r="27" spans="2:26" ht="12.75" customHeight="1">
      <c r="B27" s="2918" t="s">
        <v>29</v>
      </c>
      <c r="C27" s="2850"/>
      <c r="D27" s="2850"/>
      <c r="E27" s="2850"/>
      <c r="F27" s="2850"/>
      <c r="G27" s="2851"/>
      <c r="H27" s="1810">
        <v>32</v>
      </c>
      <c r="I27" s="1811">
        <v>1</v>
      </c>
      <c r="J27" s="20">
        <v>31</v>
      </c>
      <c r="K27" s="1812">
        <v>1</v>
      </c>
      <c r="L27" s="21">
        <v>114</v>
      </c>
      <c r="M27" s="22">
        <v>0.96609999999999996</v>
      </c>
      <c r="Q27" s="2815"/>
      <c r="Z27" s="2815"/>
    </row>
    <row r="28" spans="2:26" ht="12.75" customHeight="1">
      <c r="B28" s="2856" t="s">
        <v>30</v>
      </c>
      <c r="C28" s="2819"/>
      <c r="D28" s="2819"/>
      <c r="E28" s="2819"/>
      <c r="F28" s="2819"/>
      <c r="G28" s="2820"/>
      <c r="H28" s="1813">
        <v>1533</v>
      </c>
      <c r="I28" s="1814">
        <v>1</v>
      </c>
      <c r="J28" s="23">
        <v>1637</v>
      </c>
      <c r="K28" s="1815">
        <v>1</v>
      </c>
      <c r="L28" s="24">
        <v>1561</v>
      </c>
      <c r="M28" s="1815">
        <v>1</v>
      </c>
      <c r="Q28" s="2815"/>
      <c r="Z28" s="2815"/>
    </row>
    <row r="29" spans="2:26" ht="12.75" customHeight="1">
      <c r="B29" s="2999" t="s">
        <v>31</v>
      </c>
      <c r="C29" s="2999"/>
      <c r="D29" s="2999"/>
      <c r="E29" s="2999"/>
      <c r="F29" s="2999"/>
      <c r="G29" s="3000"/>
      <c r="H29" s="1813">
        <v>353</v>
      </c>
      <c r="I29" s="1814">
        <v>1</v>
      </c>
      <c r="J29" s="23">
        <v>382</v>
      </c>
      <c r="K29" s="1816">
        <v>1</v>
      </c>
      <c r="L29" s="24">
        <v>364</v>
      </c>
      <c r="M29" s="25">
        <v>0.99729999999999996</v>
      </c>
      <c r="Q29" s="2815"/>
      <c r="Z29" s="2815"/>
    </row>
    <row r="30" spans="2:26" ht="12.75" customHeight="1">
      <c r="B30" s="2999" t="s">
        <v>32</v>
      </c>
      <c r="C30" s="2999"/>
      <c r="D30" s="2999"/>
      <c r="E30" s="2999"/>
      <c r="F30" s="2999"/>
      <c r="G30" s="3000"/>
      <c r="H30" s="1813">
        <v>1005</v>
      </c>
      <c r="I30" s="1814">
        <v>1</v>
      </c>
      <c r="J30" s="23">
        <v>1046</v>
      </c>
      <c r="K30" s="1815">
        <v>1</v>
      </c>
      <c r="L30" s="24">
        <v>1119</v>
      </c>
      <c r="M30" s="1815">
        <v>1</v>
      </c>
      <c r="Q30" s="2815"/>
      <c r="Z30" s="2815"/>
    </row>
    <row r="31" spans="2:26" ht="12.75" customHeight="1">
      <c r="B31" s="2999" t="s">
        <v>33</v>
      </c>
      <c r="C31" s="2999"/>
      <c r="D31" s="2999"/>
      <c r="E31" s="2999"/>
      <c r="F31" s="2999"/>
      <c r="G31" s="3000"/>
      <c r="H31" s="1813">
        <v>1634</v>
      </c>
      <c r="I31" s="1814">
        <v>1</v>
      </c>
      <c r="J31" s="23">
        <v>1748</v>
      </c>
      <c r="K31" s="1815">
        <v>1</v>
      </c>
      <c r="L31" s="24">
        <v>1677</v>
      </c>
      <c r="M31" s="26">
        <v>0.99639999999999995</v>
      </c>
      <c r="Q31" s="2815"/>
      <c r="Z31" s="2815"/>
    </row>
    <row r="32" spans="2:26" ht="12.75" customHeight="1">
      <c r="B32" s="2999" t="s">
        <v>34</v>
      </c>
      <c r="C32" s="2999"/>
      <c r="D32" s="2999"/>
      <c r="E32" s="2999"/>
      <c r="F32" s="2999"/>
      <c r="G32" s="3000"/>
      <c r="H32" s="1813">
        <v>3505</v>
      </c>
      <c r="I32" s="1814">
        <v>1</v>
      </c>
      <c r="J32" s="23">
        <v>3763</v>
      </c>
      <c r="K32" s="1815">
        <v>1</v>
      </c>
      <c r="L32" s="24">
        <v>3904</v>
      </c>
      <c r="M32" s="26">
        <v>0.998</v>
      </c>
      <c r="Q32" s="2815"/>
      <c r="Z32" s="2815"/>
    </row>
    <row r="33" spans="2:26" ht="12.75" customHeight="1">
      <c r="B33" s="2999" t="s">
        <v>35</v>
      </c>
      <c r="C33" s="2999"/>
      <c r="D33" s="2999"/>
      <c r="E33" s="2999"/>
      <c r="F33" s="2999"/>
      <c r="G33" s="3000"/>
      <c r="H33" s="1813">
        <v>853</v>
      </c>
      <c r="I33" s="1814">
        <v>1</v>
      </c>
      <c r="J33" s="23">
        <v>1155</v>
      </c>
      <c r="K33" s="1815">
        <v>1</v>
      </c>
      <c r="L33" s="24">
        <v>1033</v>
      </c>
      <c r="M33" s="26">
        <v>0.99609999999999999</v>
      </c>
      <c r="Q33" s="2815"/>
      <c r="Z33" s="2815"/>
    </row>
    <row r="34" spans="2:26" ht="12.75" customHeight="1">
      <c r="B34" s="2999" t="s">
        <v>36</v>
      </c>
      <c r="C34" s="2999"/>
      <c r="D34" s="2999"/>
      <c r="E34" s="2999"/>
      <c r="F34" s="2999"/>
      <c r="G34" s="3000"/>
      <c r="H34" s="1813">
        <v>17726</v>
      </c>
      <c r="I34" s="1814">
        <v>1</v>
      </c>
      <c r="J34" s="23">
        <v>17673</v>
      </c>
      <c r="K34" s="1815">
        <v>1</v>
      </c>
      <c r="L34" s="24">
        <v>16928</v>
      </c>
      <c r="M34" s="26">
        <v>0.99560000000000004</v>
      </c>
      <c r="Q34" s="2815"/>
      <c r="R34" s="2815"/>
      <c r="S34" s="2815"/>
      <c r="T34" s="2815"/>
      <c r="U34" s="2815"/>
      <c r="V34" s="2815"/>
      <c r="W34" s="2815"/>
      <c r="X34" s="2815"/>
      <c r="Y34" s="2815"/>
      <c r="Z34" s="2815"/>
    </row>
    <row r="35" spans="2:26" ht="15" customHeight="1">
      <c r="B35" s="2999" t="s">
        <v>37</v>
      </c>
      <c r="C35" s="2999"/>
      <c r="D35" s="2999"/>
      <c r="E35" s="2999"/>
      <c r="F35" s="2999"/>
      <c r="G35" s="3000"/>
      <c r="H35" s="1813">
        <v>379</v>
      </c>
      <c r="I35" s="1814">
        <v>1</v>
      </c>
      <c r="J35" s="23">
        <v>353</v>
      </c>
      <c r="K35" s="1815">
        <v>1</v>
      </c>
      <c r="L35" s="24">
        <v>325</v>
      </c>
      <c r="M35" s="26">
        <v>0.99690000000000001</v>
      </c>
    </row>
    <row r="36" spans="2:26" ht="15" customHeight="1">
      <c r="B36" s="2999" t="s">
        <v>38</v>
      </c>
      <c r="C36" s="2999"/>
      <c r="D36" s="2999"/>
      <c r="E36" s="2999"/>
      <c r="F36" s="2999"/>
      <c r="G36" s="3000"/>
      <c r="H36" s="1813">
        <v>267</v>
      </c>
      <c r="I36" s="1814">
        <v>1</v>
      </c>
      <c r="J36" s="23">
        <v>542</v>
      </c>
      <c r="K36" s="1815">
        <v>1</v>
      </c>
      <c r="L36" s="24">
        <v>417</v>
      </c>
      <c r="M36" s="26">
        <v>0.98350000000000004</v>
      </c>
    </row>
    <row r="37" spans="2:26" ht="15" customHeight="1">
      <c r="B37" s="2999" t="s">
        <v>39</v>
      </c>
      <c r="C37" s="2999"/>
      <c r="D37" s="2999"/>
      <c r="E37" s="2999"/>
      <c r="F37" s="2999"/>
      <c r="G37" s="3000"/>
      <c r="H37" s="1813">
        <v>60</v>
      </c>
      <c r="I37" s="1814">
        <v>1</v>
      </c>
      <c r="J37" s="23">
        <v>53</v>
      </c>
      <c r="K37" s="1815">
        <v>1</v>
      </c>
      <c r="L37" s="24">
        <v>0</v>
      </c>
      <c r="M37" s="26">
        <v>0</v>
      </c>
    </row>
    <row r="38" spans="2:26" ht="15" customHeight="1">
      <c r="B38" s="2999" t="s">
        <v>40</v>
      </c>
      <c r="C38" s="2999"/>
      <c r="D38" s="2999"/>
      <c r="E38" s="2999"/>
      <c r="F38" s="2999"/>
      <c r="G38" s="3000"/>
      <c r="H38" s="1813" t="s">
        <v>41</v>
      </c>
      <c r="I38" s="1814" t="s">
        <v>41</v>
      </c>
      <c r="J38" s="23" t="s">
        <v>41</v>
      </c>
      <c r="K38" s="1815" t="s">
        <v>41</v>
      </c>
      <c r="L38" s="24" t="s">
        <v>41</v>
      </c>
      <c r="M38" s="26" t="s">
        <v>41</v>
      </c>
    </row>
    <row r="39" spans="2:26" ht="12.75" customHeight="1">
      <c r="B39" s="2917" t="s">
        <v>42</v>
      </c>
      <c r="C39" s="2862"/>
      <c r="D39" s="2862"/>
      <c r="E39" s="2862"/>
      <c r="F39" s="2862"/>
      <c r="G39" s="2863"/>
      <c r="H39" s="27">
        <v>27347</v>
      </c>
      <c r="I39" s="1817">
        <v>1.0000000000000002</v>
      </c>
      <c r="J39" s="28">
        <v>28383</v>
      </c>
      <c r="K39" s="1818">
        <v>1</v>
      </c>
      <c r="L39" s="29">
        <v>27442</v>
      </c>
      <c r="M39" s="30">
        <v>0.99619999999999997</v>
      </c>
    </row>
    <row r="40" spans="2:26" ht="12.75" customHeight="1">
      <c r="B40" s="3003" t="s">
        <v>43</v>
      </c>
      <c r="C40" s="3003"/>
      <c r="D40" s="3003"/>
      <c r="E40" s="3003"/>
      <c r="F40" s="3003"/>
      <c r="G40" s="3003"/>
      <c r="H40" s="3003"/>
      <c r="I40" s="3003"/>
      <c r="J40" s="3003"/>
      <c r="K40" s="3003"/>
      <c r="L40" s="3003"/>
      <c r="M40" s="3003"/>
    </row>
    <row r="41" spans="2:26" ht="15" customHeight="1">
      <c r="B41" s="3004"/>
      <c r="C41" s="3004"/>
      <c r="D41" s="3004"/>
      <c r="E41" s="3004"/>
      <c r="F41" s="3004"/>
      <c r="G41" s="3004"/>
      <c r="H41" s="3004"/>
      <c r="I41" s="3004"/>
      <c r="J41" s="3004"/>
      <c r="K41" s="3004"/>
      <c r="L41" s="3004"/>
      <c r="M41" s="3004"/>
    </row>
    <row r="42" spans="2:26" ht="19.5" customHeight="1">
      <c r="B42" s="3005"/>
      <c r="C42" s="3005"/>
      <c r="D42" s="3005"/>
      <c r="E42" s="3005"/>
      <c r="F42" s="3005"/>
      <c r="G42" s="3005"/>
      <c r="H42" s="3005"/>
      <c r="I42" s="3005"/>
      <c r="J42" s="3005"/>
      <c r="K42" s="3005"/>
      <c r="L42" s="3005"/>
      <c r="M42" s="3005"/>
    </row>
    <row r="43" spans="2:26" ht="12.75" customHeight="1">
      <c r="B43" s="1"/>
      <c r="C43" s="1"/>
      <c r="D43" s="1"/>
      <c r="E43" s="1"/>
      <c r="F43" s="1"/>
      <c r="G43" s="1"/>
      <c r="H43" s="1"/>
      <c r="I43" s="1"/>
      <c r="J43" s="1"/>
      <c r="K43" s="1"/>
      <c r="L43" s="1"/>
      <c r="M43" s="1"/>
    </row>
    <row r="44" spans="2:26" ht="12.75" customHeight="1">
      <c r="B44" s="3108" t="s">
        <v>44</v>
      </c>
      <c r="C44" s="3108"/>
      <c r="D44" s="3108"/>
      <c r="E44" s="3108"/>
      <c r="F44" s="3108"/>
      <c r="G44" s="3007"/>
      <c r="H44" s="3016">
        <v>2024</v>
      </c>
      <c r="I44" s="3007"/>
      <c r="J44" s="3016">
        <v>2025</v>
      </c>
      <c r="K44" s="3023"/>
      <c r="L44" s="1"/>
      <c r="M44" s="1"/>
    </row>
    <row r="45" spans="2:26" ht="25.5" customHeight="1">
      <c r="B45" s="3108"/>
      <c r="C45" s="3108"/>
      <c r="D45" s="3108"/>
      <c r="E45" s="3108"/>
      <c r="F45" s="3108"/>
      <c r="G45" s="3007"/>
      <c r="H45" s="3017" t="s">
        <v>19</v>
      </c>
      <c r="I45" s="3019" t="s">
        <v>45</v>
      </c>
      <c r="J45" s="3017" t="s">
        <v>19</v>
      </c>
      <c r="K45" s="3021" t="s">
        <v>45</v>
      </c>
      <c r="L45" s="1"/>
    </row>
    <row r="46" spans="2:26" ht="15" customHeight="1">
      <c r="B46" s="3108"/>
      <c r="C46" s="3108"/>
      <c r="D46" s="3108"/>
      <c r="E46" s="3108"/>
      <c r="F46" s="3108"/>
      <c r="G46" s="3007"/>
      <c r="H46" s="3017"/>
      <c r="I46" s="3019"/>
      <c r="J46" s="3017"/>
      <c r="K46" s="3021"/>
      <c r="L46" s="1"/>
    </row>
    <row r="47" spans="2:26" ht="12.75" customHeight="1">
      <c r="B47" s="3008"/>
      <c r="C47" s="3008"/>
      <c r="D47" s="3008"/>
      <c r="E47" s="3008"/>
      <c r="F47" s="3008"/>
      <c r="G47" s="3009"/>
      <c r="H47" s="3018"/>
      <c r="I47" s="3020"/>
      <c r="J47" s="3018"/>
      <c r="K47" s="3022"/>
      <c r="L47" s="1"/>
    </row>
    <row r="48" spans="2:26" ht="15" customHeight="1">
      <c r="B48" s="3015" t="s">
        <v>22</v>
      </c>
      <c r="C48" s="3015"/>
      <c r="D48" s="3015"/>
      <c r="E48" s="3015"/>
      <c r="F48" s="3015"/>
      <c r="G48" s="3015"/>
      <c r="H48" s="3015"/>
      <c r="I48" s="3015"/>
      <c r="J48" s="3015"/>
      <c r="K48" s="3015"/>
      <c r="L48" s="1"/>
    </row>
    <row r="49" spans="2:15" ht="12.75" customHeight="1">
      <c r="B49" s="4" t="s">
        <v>23</v>
      </c>
      <c r="C49" s="4"/>
      <c r="D49" s="4"/>
      <c r="E49" s="4"/>
      <c r="F49" s="4"/>
      <c r="G49" s="4"/>
      <c r="H49" s="1820" t="s">
        <v>46</v>
      </c>
      <c r="I49" s="31" t="s">
        <v>46</v>
      </c>
      <c r="J49" s="32">
        <v>246</v>
      </c>
      <c r="K49" s="33">
        <v>0.49199999999999999</v>
      </c>
      <c r="L49" s="1"/>
      <c r="O49" s="34"/>
    </row>
    <row r="50" spans="2:15" ht="12.75" customHeight="1">
      <c r="B50" s="2912" t="s">
        <v>26</v>
      </c>
      <c r="C50" s="2913"/>
      <c r="D50" s="2913"/>
      <c r="E50" s="2913"/>
      <c r="F50" s="2913"/>
      <c r="G50" s="2914"/>
      <c r="H50" s="35">
        <v>10756</v>
      </c>
      <c r="I50" s="1821">
        <v>0.84199999999999997</v>
      </c>
      <c r="J50" s="1822">
        <v>7600</v>
      </c>
      <c r="K50" s="1823">
        <v>0.76</v>
      </c>
      <c r="L50" s="1"/>
    </row>
    <row r="51" spans="2:15" ht="12.75" customHeight="1">
      <c r="B51" s="1824" t="s">
        <v>27</v>
      </c>
      <c r="C51" s="1824"/>
      <c r="D51" s="1824"/>
      <c r="E51" s="1824"/>
      <c r="F51" s="1824"/>
      <c r="G51" s="36"/>
      <c r="H51" s="37" t="s">
        <v>46</v>
      </c>
      <c r="I51" s="38" t="s">
        <v>46</v>
      </c>
      <c r="J51" s="39">
        <v>355</v>
      </c>
      <c r="K51" s="40">
        <v>0.71</v>
      </c>
      <c r="L51" s="1"/>
    </row>
    <row r="52" spans="2:15" ht="12.75" customHeight="1">
      <c r="B52" s="3012" t="s">
        <v>47</v>
      </c>
      <c r="C52" s="3012"/>
      <c r="D52" s="3012"/>
      <c r="E52" s="3012"/>
      <c r="F52" s="3012"/>
      <c r="G52" s="3012"/>
      <c r="H52" s="3012"/>
      <c r="I52" s="3012"/>
      <c r="J52" s="3012"/>
      <c r="K52" s="3012"/>
      <c r="L52" s="1"/>
    </row>
    <row r="53" spans="2:15" ht="12.75" customHeight="1">
      <c r="B53" s="3013"/>
      <c r="C53" s="3013"/>
      <c r="D53" s="3013"/>
      <c r="E53" s="3013"/>
      <c r="F53" s="3013"/>
      <c r="G53" s="3013"/>
      <c r="H53" s="3013"/>
      <c r="I53" s="3013"/>
      <c r="J53" s="3013"/>
      <c r="K53" s="3013"/>
      <c r="L53" s="1"/>
    </row>
    <row r="54" spans="2:15" ht="15" customHeight="1">
      <c r="B54" s="3013"/>
      <c r="C54" s="3013"/>
      <c r="D54" s="3013"/>
      <c r="E54" s="3013"/>
      <c r="F54" s="3013"/>
      <c r="G54" s="3013"/>
      <c r="H54" s="3013"/>
      <c r="I54" s="3013"/>
      <c r="J54" s="3013"/>
      <c r="K54" s="3013"/>
      <c r="L54" s="1"/>
    </row>
    <row r="55" spans="2:15" ht="12.75" customHeight="1">
      <c r="B55" s="3013"/>
      <c r="C55" s="3013"/>
      <c r="D55" s="3013"/>
      <c r="E55" s="3013"/>
      <c r="F55" s="3013"/>
      <c r="G55" s="3013"/>
      <c r="H55" s="3013"/>
      <c r="I55" s="3013"/>
      <c r="J55" s="3013"/>
      <c r="K55" s="3013"/>
      <c r="L55" s="1"/>
    </row>
    <row r="56" spans="2:15" ht="15.75" customHeight="1">
      <c r="B56" s="3014"/>
      <c r="C56" s="3014"/>
      <c r="D56" s="3014"/>
      <c r="E56" s="3014"/>
      <c r="F56" s="3014"/>
      <c r="G56" s="3014"/>
      <c r="H56" s="3014"/>
      <c r="I56" s="3014"/>
      <c r="J56" s="3014"/>
      <c r="K56" s="3014"/>
      <c r="L56" s="1"/>
    </row>
    <row r="57" spans="2:15" ht="12.75" customHeight="1">
      <c r="B57" s="1"/>
      <c r="C57" s="1"/>
      <c r="D57" s="1"/>
      <c r="E57" s="1"/>
      <c r="F57" s="1"/>
      <c r="G57" s="1"/>
      <c r="H57" s="1"/>
      <c r="I57" s="1"/>
      <c r="J57" s="1"/>
      <c r="K57" s="1"/>
      <c r="L57" s="1"/>
    </row>
    <row r="58" spans="2:15" ht="12.75" customHeight="1">
      <c r="B58" s="3001" t="s">
        <v>48</v>
      </c>
      <c r="C58" s="3001"/>
      <c r="D58" s="3001"/>
      <c r="E58" s="3001"/>
      <c r="F58" s="3001"/>
      <c r="G58" s="3001"/>
      <c r="H58" s="3001"/>
      <c r="I58" s="3001"/>
      <c r="J58" s="3001"/>
      <c r="K58" s="3001"/>
      <c r="L58" s="3001"/>
      <c r="M58" s="3001"/>
    </row>
    <row r="59" spans="2:15" ht="12.75" customHeight="1">
      <c r="B59" s="1"/>
      <c r="C59" s="1"/>
      <c r="D59" s="1"/>
      <c r="E59" s="1"/>
      <c r="F59" s="1"/>
      <c r="G59" s="1"/>
      <c r="H59" s="1"/>
      <c r="I59" s="1"/>
      <c r="J59" s="1"/>
      <c r="K59" s="1"/>
      <c r="L59" s="1"/>
    </row>
    <row r="60" spans="2:15" ht="12.75" customHeight="1">
      <c r="B60" s="3006" t="s">
        <v>49</v>
      </c>
      <c r="C60" s="3006"/>
      <c r="D60" s="3006"/>
      <c r="E60" s="3007"/>
      <c r="F60" s="3010" t="s">
        <v>50</v>
      </c>
      <c r="G60" s="3011"/>
      <c r="H60" s="3011"/>
      <c r="I60" s="2915"/>
      <c r="J60" s="2815"/>
      <c r="K60" s="2915"/>
      <c r="L60" s="2815"/>
    </row>
    <row r="61" spans="2:15" ht="20.25" customHeight="1">
      <c r="B61" s="3008"/>
      <c r="C61" s="3008"/>
      <c r="D61" s="3008"/>
      <c r="E61" s="3009"/>
      <c r="F61" s="41">
        <v>2023</v>
      </c>
      <c r="G61" s="41">
        <v>2024</v>
      </c>
      <c r="H61" s="41">
        <v>2025</v>
      </c>
      <c r="I61" s="1825"/>
      <c r="J61" s="2916"/>
      <c r="M61" s="1"/>
    </row>
    <row r="62" spans="2:15" ht="12.75" customHeight="1">
      <c r="B62" s="2880" t="s">
        <v>51</v>
      </c>
      <c r="C62" s="2881"/>
      <c r="D62" s="2881"/>
      <c r="E62" s="2909"/>
      <c r="F62" s="42">
        <v>446</v>
      </c>
      <c r="G62" s="43">
        <v>431</v>
      </c>
      <c r="H62" s="1826">
        <v>314.02999999999997</v>
      </c>
      <c r="I62" s="1827"/>
      <c r="J62" s="1827"/>
      <c r="K62" s="1827"/>
      <c r="L62" s="1827"/>
      <c r="M62" s="1"/>
    </row>
    <row r="63" spans="2:15" ht="12.75" customHeight="1">
      <c r="B63" s="2910" t="s">
        <v>52</v>
      </c>
      <c r="C63" s="2884"/>
      <c r="D63" s="2884"/>
      <c r="E63" s="2911"/>
      <c r="F63" s="44">
        <v>1005</v>
      </c>
      <c r="G63" s="45">
        <v>833</v>
      </c>
      <c r="H63" s="1828">
        <v>1675.67</v>
      </c>
      <c r="I63" s="2815"/>
      <c r="J63" s="1827"/>
      <c r="K63" s="1827"/>
      <c r="L63" s="1827"/>
      <c r="M63" s="1"/>
    </row>
    <row r="64" spans="2:15" ht="12.75" customHeight="1">
      <c r="B64" s="2910" t="s">
        <v>53</v>
      </c>
      <c r="C64" s="2884"/>
      <c r="D64" s="2884"/>
      <c r="E64" s="2911"/>
      <c r="F64" s="44">
        <v>4407</v>
      </c>
      <c r="G64" s="45">
        <v>5604</v>
      </c>
      <c r="H64" s="1828">
        <v>4281.24</v>
      </c>
      <c r="I64" s="2815"/>
      <c r="J64" s="1827"/>
      <c r="K64" s="1829"/>
      <c r="L64" s="1827"/>
      <c r="M64" s="1"/>
    </row>
    <row r="65" spans="2:14" ht="12.75" customHeight="1">
      <c r="B65" s="2910" t="s">
        <v>54</v>
      </c>
      <c r="C65" s="2884"/>
      <c r="D65" s="2884"/>
      <c r="E65" s="2911"/>
      <c r="F65" s="44">
        <v>1244</v>
      </c>
      <c r="G65" s="45">
        <v>1326</v>
      </c>
      <c r="H65" s="1828">
        <v>942.19</v>
      </c>
      <c r="I65" s="2815"/>
      <c r="J65" s="1829"/>
      <c r="K65" s="1829"/>
      <c r="L65" s="1829"/>
      <c r="M65" s="1"/>
    </row>
    <row r="66" spans="2:14" ht="12.75" customHeight="1">
      <c r="B66" s="2910" t="s">
        <v>55</v>
      </c>
      <c r="C66" s="2884"/>
      <c r="D66" s="2884"/>
      <c r="E66" s="2911"/>
      <c r="F66" s="44">
        <v>350</v>
      </c>
      <c r="G66" s="45">
        <v>117</v>
      </c>
      <c r="H66" s="1828">
        <v>59.3</v>
      </c>
      <c r="I66" s="2815"/>
      <c r="J66" s="1827"/>
      <c r="K66" s="1827"/>
      <c r="L66" s="1827"/>
      <c r="M66" s="1"/>
    </row>
    <row r="67" spans="2:14" ht="12.75" customHeight="1">
      <c r="B67" s="2887" t="s">
        <v>56</v>
      </c>
      <c r="C67" s="2888"/>
      <c r="D67" s="2888"/>
      <c r="E67" s="2908"/>
      <c r="F67" s="46">
        <v>7450.89</v>
      </c>
      <c r="G67" s="47">
        <v>8311</v>
      </c>
      <c r="H67" s="1830">
        <v>7272.43</v>
      </c>
      <c r="I67" s="2815"/>
      <c r="J67" s="1831"/>
      <c r="K67" s="1832"/>
      <c r="L67" s="1832"/>
      <c r="M67" s="1"/>
    </row>
    <row r="68" spans="2:14" ht="12.75" customHeight="1">
      <c r="B68" s="1"/>
      <c r="C68" s="1"/>
      <c r="D68" s="1"/>
      <c r="E68" s="1"/>
      <c r="F68" s="1"/>
      <c r="G68" s="1"/>
      <c r="H68" s="1"/>
      <c r="I68" s="1"/>
      <c r="J68" s="1"/>
      <c r="K68" s="1"/>
      <c r="L68" s="1"/>
      <c r="M68" s="1"/>
    </row>
    <row r="69" spans="2:14" ht="12.75" customHeight="1">
      <c r="B69" s="3006" t="s">
        <v>57</v>
      </c>
      <c r="C69" s="3006"/>
      <c r="D69" s="3006"/>
      <c r="E69" s="3006"/>
      <c r="F69" s="3007"/>
      <c r="G69" s="3024" t="s">
        <v>58</v>
      </c>
      <c r="H69" s="3024" t="s">
        <v>59</v>
      </c>
      <c r="I69" s="3024" t="s">
        <v>60</v>
      </c>
      <c r="J69" s="3026" t="s">
        <v>61</v>
      </c>
      <c r="K69" s="3028" t="s">
        <v>62</v>
      </c>
      <c r="L69" s="3030" t="s">
        <v>63</v>
      </c>
      <c r="M69" s="3032" t="s">
        <v>56</v>
      </c>
    </row>
    <row r="70" spans="2:14" ht="12.75" customHeight="1">
      <c r="B70" s="3008"/>
      <c r="C70" s="3008"/>
      <c r="D70" s="3008"/>
      <c r="E70" s="3008"/>
      <c r="F70" s="3009"/>
      <c r="G70" s="3025"/>
      <c r="H70" s="3025"/>
      <c r="I70" s="3025"/>
      <c r="J70" s="3027"/>
      <c r="K70" s="3029"/>
      <c r="L70" s="3031"/>
      <c r="M70" s="3033"/>
    </row>
    <row r="71" spans="2:14" ht="12.75" customHeight="1">
      <c r="B71" s="2905" t="s">
        <v>51</v>
      </c>
      <c r="C71" s="2899"/>
      <c r="D71" s="2899"/>
      <c r="E71" s="2899"/>
      <c r="F71" s="2906"/>
      <c r="G71" s="48" t="s">
        <v>64</v>
      </c>
      <c r="H71" s="49">
        <v>445.6</v>
      </c>
      <c r="I71" s="49" t="s">
        <v>64</v>
      </c>
      <c r="J71" s="49" t="s">
        <v>64</v>
      </c>
      <c r="K71" s="49" t="s">
        <v>64</v>
      </c>
      <c r="L71" s="49" t="s">
        <v>64</v>
      </c>
      <c r="M71" s="1834">
        <f t="shared" ref="M71:M76" si="0">SUM(G71:L71)</f>
        <v>445.6</v>
      </c>
    </row>
    <row r="72" spans="2:14" ht="12.75" customHeight="1">
      <c r="B72" s="2883" t="s">
        <v>52</v>
      </c>
      <c r="C72" s="2884"/>
      <c r="D72" s="2884"/>
      <c r="E72" s="2884"/>
      <c r="F72" s="2907"/>
      <c r="G72" s="50" t="s">
        <v>64</v>
      </c>
      <c r="H72" s="51">
        <v>1004.6</v>
      </c>
      <c r="I72" s="51" t="s">
        <v>64</v>
      </c>
      <c r="J72" s="51" t="s">
        <v>64</v>
      </c>
      <c r="K72" s="51" t="s">
        <v>64</v>
      </c>
      <c r="L72" s="51" t="s">
        <v>64</v>
      </c>
      <c r="M72" s="1835">
        <f t="shared" si="0"/>
        <v>1004.6</v>
      </c>
    </row>
    <row r="73" spans="2:14" ht="12.75" customHeight="1">
      <c r="B73" s="2883" t="s">
        <v>53</v>
      </c>
      <c r="C73" s="2884"/>
      <c r="D73" s="2884"/>
      <c r="E73" s="2884"/>
      <c r="F73" s="2907"/>
      <c r="G73" s="50">
        <v>6.3</v>
      </c>
      <c r="H73" s="51">
        <v>4365.7</v>
      </c>
      <c r="I73" s="51">
        <v>1.5</v>
      </c>
      <c r="J73" s="51" t="s">
        <v>64</v>
      </c>
      <c r="K73" s="51" t="s">
        <v>64</v>
      </c>
      <c r="L73" s="51">
        <v>33.799999999999997</v>
      </c>
      <c r="M73" s="1835">
        <f t="shared" si="0"/>
        <v>4407.3</v>
      </c>
    </row>
    <row r="74" spans="2:14" ht="12.75" customHeight="1">
      <c r="B74" s="2883" t="s">
        <v>54</v>
      </c>
      <c r="C74" s="2884"/>
      <c r="D74" s="2884"/>
      <c r="E74" s="2884"/>
      <c r="F74" s="2907"/>
      <c r="G74" s="50">
        <v>81.400000000000006</v>
      </c>
      <c r="H74" s="51">
        <v>1137.5999999999999</v>
      </c>
      <c r="I74" s="51">
        <v>0</v>
      </c>
      <c r="J74" s="51">
        <v>23.3</v>
      </c>
      <c r="K74" s="51">
        <v>1.4</v>
      </c>
      <c r="L74" s="51">
        <v>0.1</v>
      </c>
      <c r="M74" s="1835">
        <f t="shared" si="0"/>
        <v>1243.8</v>
      </c>
    </row>
    <row r="75" spans="2:14" ht="12.75" customHeight="1">
      <c r="B75" s="2883" t="s">
        <v>55</v>
      </c>
      <c r="C75" s="2884"/>
      <c r="D75" s="2884"/>
      <c r="E75" s="2884"/>
      <c r="F75" s="2907"/>
      <c r="G75" s="50" t="s">
        <v>64</v>
      </c>
      <c r="H75" s="51">
        <v>349.6</v>
      </c>
      <c r="I75" s="51" t="s">
        <v>64</v>
      </c>
      <c r="J75" s="51" t="s">
        <v>64</v>
      </c>
      <c r="K75" s="51" t="s">
        <v>64</v>
      </c>
      <c r="L75" s="51" t="s">
        <v>64</v>
      </c>
      <c r="M75" s="1835">
        <f t="shared" si="0"/>
        <v>349.6</v>
      </c>
    </row>
    <row r="76" spans="2:14" ht="12.75" customHeight="1">
      <c r="B76" s="2887" t="s">
        <v>56</v>
      </c>
      <c r="C76" s="2888"/>
      <c r="D76" s="2888"/>
      <c r="E76" s="2888"/>
      <c r="F76" s="2908"/>
      <c r="G76" s="52">
        <v>87.7</v>
      </c>
      <c r="H76" s="53">
        <v>7303.1</v>
      </c>
      <c r="I76" s="53">
        <v>1.5</v>
      </c>
      <c r="J76" s="53">
        <v>23.3</v>
      </c>
      <c r="K76" s="53">
        <v>1.4</v>
      </c>
      <c r="L76" s="53">
        <v>33.9</v>
      </c>
      <c r="M76" s="54">
        <f t="shared" si="0"/>
        <v>7450.9</v>
      </c>
    </row>
    <row r="77" spans="2:14" ht="15" customHeight="1">
      <c r="I77" s="1836"/>
      <c r="J77" s="1836"/>
    </row>
    <row r="78" spans="2:14" ht="15" customHeight="1">
      <c r="B78" s="3006" t="s">
        <v>65</v>
      </c>
      <c r="C78" s="3006"/>
      <c r="D78" s="3006"/>
      <c r="E78" s="3006"/>
      <c r="F78" s="3007"/>
      <c r="G78" s="3024" t="s">
        <v>58</v>
      </c>
      <c r="H78" s="3024" t="s">
        <v>59</v>
      </c>
      <c r="I78" s="3024" t="s">
        <v>60</v>
      </c>
      <c r="J78" s="3026" t="s">
        <v>61</v>
      </c>
      <c r="K78" s="3028" t="s">
        <v>62</v>
      </c>
      <c r="L78" s="3030" t="s">
        <v>63</v>
      </c>
      <c r="M78" s="3032" t="s">
        <v>56</v>
      </c>
      <c r="N78" s="1"/>
    </row>
    <row r="79" spans="2:14" ht="12.75" customHeight="1">
      <c r="B79" s="3008"/>
      <c r="C79" s="3008"/>
      <c r="D79" s="3008"/>
      <c r="E79" s="3008"/>
      <c r="F79" s="3009"/>
      <c r="G79" s="3025"/>
      <c r="H79" s="3025"/>
      <c r="I79" s="3025"/>
      <c r="J79" s="3027"/>
      <c r="K79" s="3029"/>
      <c r="L79" s="3031"/>
      <c r="M79" s="3033"/>
      <c r="N79" s="1"/>
    </row>
    <row r="80" spans="2:14" ht="12.75" customHeight="1">
      <c r="B80" s="2905" t="s">
        <v>51</v>
      </c>
      <c r="C80" s="2899"/>
      <c r="D80" s="2899"/>
      <c r="E80" s="2899"/>
      <c r="F80" s="2906"/>
      <c r="G80" s="48" t="s">
        <v>64</v>
      </c>
      <c r="H80" s="55">
        <v>430.9</v>
      </c>
      <c r="I80" s="49" t="s">
        <v>64</v>
      </c>
      <c r="J80" s="49" t="s">
        <v>64</v>
      </c>
      <c r="K80" s="49" t="s">
        <v>64</v>
      </c>
      <c r="L80" s="1837" t="s">
        <v>64</v>
      </c>
      <c r="M80" s="1838">
        <v>430.9</v>
      </c>
      <c r="N80" s="56"/>
    </row>
    <row r="81" spans="2:14" ht="12.75" customHeight="1">
      <c r="B81" s="2883" t="s">
        <v>52</v>
      </c>
      <c r="C81" s="2884"/>
      <c r="D81" s="2884"/>
      <c r="E81" s="2884"/>
      <c r="F81" s="2907"/>
      <c r="G81" s="50" t="s">
        <v>64</v>
      </c>
      <c r="H81" s="57">
        <v>833.3</v>
      </c>
      <c r="I81" s="51" t="s">
        <v>64</v>
      </c>
      <c r="J81" s="51" t="s">
        <v>64</v>
      </c>
      <c r="K81" s="51" t="s">
        <v>64</v>
      </c>
      <c r="L81" s="1839" t="s">
        <v>64</v>
      </c>
      <c r="M81" s="1840">
        <v>833.3</v>
      </c>
      <c r="N81" s="56"/>
    </row>
    <row r="82" spans="2:14" ht="12.75" customHeight="1">
      <c r="B82" s="2883" t="s">
        <v>53</v>
      </c>
      <c r="C82" s="2884"/>
      <c r="D82" s="2884"/>
      <c r="E82" s="2884"/>
      <c r="F82" s="2907"/>
      <c r="G82" s="50">
        <v>58</v>
      </c>
      <c r="H82" s="57">
        <v>5372.2</v>
      </c>
      <c r="I82" s="51">
        <v>6.9</v>
      </c>
      <c r="J82" s="51" t="s">
        <v>64</v>
      </c>
      <c r="K82" s="51" t="s">
        <v>64</v>
      </c>
      <c r="L82" s="1839">
        <v>167.5</v>
      </c>
      <c r="M82" s="1840">
        <v>5604.6</v>
      </c>
      <c r="N82" s="56"/>
    </row>
    <row r="83" spans="2:14" ht="12.75" customHeight="1">
      <c r="B83" s="2883" t="s">
        <v>54</v>
      </c>
      <c r="C83" s="2884"/>
      <c r="D83" s="2884"/>
      <c r="E83" s="2884"/>
      <c r="F83" s="2907"/>
      <c r="G83" s="50">
        <v>9.82</v>
      </c>
      <c r="H83" s="57">
        <v>1258.2675402399259</v>
      </c>
      <c r="I83" s="51">
        <v>0.3</v>
      </c>
      <c r="J83" s="51">
        <v>4.0999999999999996</v>
      </c>
      <c r="K83" s="51">
        <v>53.9</v>
      </c>
      <c r="L83" s="1839" t="s">
        <v>64</v>
      </c>
      <c r="M83" s="1840">
        <v>1326.4</v>
      </c>
      <c r="N83" s="56"/>
    </row>
    <row r="84" spans="2:14" ht="12.75" customHeight="1">
      <c r="B84" s="2883" t="s">
        <v>55</v>
      </c>
      <c r="C84" s="2884"/>
      <c r="D84" s="2884"/>
      <c r="E84" s="2884"/>
      <c r="F84" s="2907"/>
      <c r="G84" s="50" t="s">
        <v>64</v>
      </c>
      <c r="H84" s="57">
        <v>116.7</v>
      </c>
      <c r="I84" s="51" t="s">
        <v>64</v>
      </c>
      <c r="J84" s="51" t="s">
        <v>64</v>
      </c>
      <c r="K84" s="51" t="s">
        <v>64</v>
      </c>
      <c r="L84" s="1839" t="s">
        <v>64</v>
      </c>
      <c r="M84" s="1840">
        <v>116.7</v>
      </c>
      <c r="N84" s="56"/>
    </row>
    <row r="85" spans="2:14" ht="12.75" customHeight="1">
      <c r="B85" s="2887" t="s">
        <v>56</v>
      </c>
      <c r="C85" s="2888"/>
      <c r="D85" s="2888"/>
      <c r="E85" s="2888"/>
      <c r="F85" s="2908"/>
      <c r="G85" s="52">
        <v>67.8</v>
      </c>
      <c r="H85" s="58">
        <v>8011.3675402399249</v>
      </c>
      <c r="I85" s="53">
        <v>7.2</v>
      </c>
      <c r="J85" s="53">
        <v>4.0999999999999996</v>
      </c>
      <c r="K85" s="53">
        <v>53.9</v>
      </c>
      <c r="L85" s="1841">
        <v>167.5</v>
      </c>
      <c r="M85" s="59">
        <v>8311.9</v>
      </c>
      <c r="N85" s="60"/>
    </row>
    <row r="86" spans="2:14" ht="12.75" customHeight="1">
      <c r="L86" s="1836"/>
      <c r="M86" s="1836"/>
    </row>
    <row r="87" spans="2:14" ht="12.75" customHeight="1">
      <c r="B87" s="3006" t="s">
        <v>66</v>
      </c>
      <c r="C87" s="3006"/>
      <c r="D87" s="3006"/>
      <c r="E87" s="3006"/>
      <c r="F87" s="3007"/>
      <c r="G87" s="3024" t="s">
        <v>58</v>
      </c>
      <c r="H87" s="3024" t="s">
        <v>59</v>
      </c>
      <c r="I87" s="3024" t="s">
        <v>60</v>
      </c>
      <c r="J87" s="3026" t="s">
        <v>61</v>
      </c>
      <c r="K87" s="3028" t="s">
        <v>62</v>
      </c>
      <c r="L87" s="3030" t="s">
        <v>63</v>
      </c>
      <c r="M87" s="3032" t="s">
        <v>56</v>
      </c>
      <c r="N87" s="61"/>
    </row>
    <row r="88" spans="2:14" ht="12.75" customHeight="1">
      <c r="B88" s="3008"/>
      <c r="C88" s="3008"/>
      <c r="D88" s="3008"/>
      <c r="E88" s="3008"/>
      <c r="F88" s="3009"/>
      <c r="G88" s="3025"/>
      <c r="H88" s="3025"/>
      <c r="I88" s="3025"/>
      <c r="J88" s="3027"/>
      <c r="K88" s="3029"/>
      <c r="L88" s="3031"/>
      <c r="M88" s="3033"/>
    </row>
    <row r="89" spans="2:14" ht="12.75" customHeight="1">
      <c r="B89" s="2905" t="s">
        <v>51</v>
      </c>
      <c r="C89" s="2899"/>
      <c r="D89" s="2899"/>
      <c r="E89" s="2899"/>
      <c r="F89" s="2906"/>
      <c r="G89" s="62" t="s">
        <v>64</v>
      </c>
      <c r="H89" s="63">
        <v>314.02999999999997</v>
      </c>
      <c r="I89" s="63">
        <v>0</v>
      </c>
      <c r="J89" s="63">
        <v>0</v>
      </c>
      <c r="K89" s="63">
        <v>0</v>
      </c>
      <c r="L89" s="63">
        <v>0</v>
      </c>
      <c r="M89" s="64">
        <v>314.02999999999997</v>
      </c>
    </row>
    <row r="90" spans="2:14" ht="12.75" customHeight="1">
      <c r="B90" s="2883" t="s">
        <v>52</v>
      </c>
      <c r="C90" s="2884"/>
      <c r="D90" s="2884"/>
      <c r="E90" s="2884"/>
      <c r="F90" s="2907"/>
      <c r="G90" s="65" t="s">
        <v>64</v>
      </c>
      <c r="H90" s="66">
        <v>1653.05</v>
      </c>
      <c r="I90" s="66">
        <v>7.7</v>
      </c>
      <c r="J90" s="66">
        <v>0</v>
      </c>
      <c r="K90" s="66">
        <v>0.82399</v>
      </c>
      <c r="L90" s="66">
        <v>14.1</v>
      </c>
      <c r="M90" s="1842">
        <v>1675.67</v>
      </c>
    </row>
    <row r="91" spans="2:14" ht="12.75" customHeight="1">
      <c r="B91" s="2883" t="s">
        <v>53</v>
      </c>
      <c r="C91" s="2884"/>
      <c r="D91" s="2884"/>
      <c r="E91" s="2884"/>
      <c r="F91" s="2907"/>
      <c r="G91" s="65">
        <v>2.33</v>
      </c>
      <c r="H91" s="66">
        <v>4092.54</v>
      </c>
      <c r="I91" s="66">
        <v>8.25</v>
      </c>
      <c r="J91" s="66">
        <v>0</v>
      </c>
      <c r="K91" s="66">
        <v>0</v>
      </c>
      <c r="L91" s="66">
        <v>178.12</v>
      </c>
      <c r="M91" s="1842">
        <v>4281.24</v>
      </c>
    </row>
    <row r="92" spans="2:14" ht="12.75" customHeight="1">
      <c r="B92" s="2883" t="s">
        <v>54</v>
      </c>
      <c r="C92" s="2884"/>
      <c r="D92" s="2884"/>
      <c r="E92" s="2884"/>
      <c r="F92" s="2907"/>
      <c r="G92" s="65">
        <v>38.83</v>
      </c>
      <c r="H92" s="66">
        <v>779.76</v>
      </c>
      <c r="I92" s="66">
        <v>10.18</v>
      </c>
      <c r="J92" s="66">
        <v>5.88</v>
      </c>
      <c r="K92" s="66">
        <v>105.3</v>
      </c>
      <c r="L92" s="66">
        <v>2.23</v>
      </c>
      <c r="M92" s="1842">
        <v>942.19</v>
      </c>
    </row>
    <row r="93" spans="2:14" ht="12.75" customHeight="1">
      <c r="B93" s="2883" t="s">
        <v>55</v>
      </c>
      <c r="C93" s="2884"/>
      <c r="D93" s="2884"/>
      <c r="E93" s="2884"/>
      <c r="F93" s="2907"/>
      <c r="G93" s="65" t="s">
        <v>64</v>
      </c>
      <c r="H93" s="66">
        <v>55.62</v>
      </c>
      <c r="I93" s="66">
        <v>0.43</v>
      </c>
      <c r="J93" s="66">
        <v>0</v>
      </c>
      <c r="K93" s="66">
        <v>0.35</v>
      </c>
      <c r="L93" s="66">
        <v>2.89</v>
      </c>
      <c r="M93" s="1842">
        <v>59.3</v>
      </c>
    </row>
    <row r="94" spans="2:14" ht="12.75" customHeight="1">
      <c r="B94" s="2887" t="s">
        <v>56</v>
      </c>
      <c r="C94" s="2888"/>
      <c r="D94" s="2888"/>
      <c r="E94" s="2888"/>
      <c r="F94" s="2908"/>
      <c r="G94" s="67">
        <v>41.16</v>
      </c>
      <c r="H94" s="68">
        <v>6895.01</v>
      </c>
      <c r="I94" s="69">
        <v>26.56</v>
      </c>
      <c r="J94" s="69">
        <v>5.88</v>
      </c>
      <c r="K94" s="68">
        <v>106.47</v>
      </c>
      <c r="L94" s="69">
        <v>197.34</v>
      </c>
      <c r="M94" s="70">
        <v>7272.43</v>
      </c>
    </row>
    <row r="95" spans="2:14" ht="12.75" customHeight="1">
      <c r="B95" s="71"/>
      <c r="C95" s="71"/>
      <c r="D95" s="71"/>
      <c r="E95" s="71"/>
      <c r="F95" s="71"/>
      <c r="G95" s="72"/>
      <c r="H95" s="73"/>
      <c r="I95" s="72"/>
      <c r="J95" s="1843"/>
      <c r="K95" s="1843"/>
      <c r="L95" s="1843"/>
      <c r="M95" s="72"/>
      <c r="N95" s="60"/>
    </row>
    <row r="96" spans="2:14" ht="12.75" customHeight="1">
      <c r="B96" s="3040" t="s">
        <v>67</v>
      </c>
      <c r="C96" s="3041"/>
      <c r="D96" s="3041"/>
      <c r="E96" s="3041"/>
      <c r="F96" s="3041"/>
      <c r="G96" s="3041"/>
      <c r="H96" s="3041"/>
      <c r="I96" s="3041"/>
      <c r="J96" s="2902"/>
      <c r="K96" s="1844"/>
      <c r="L96" s="1844"/>
      <c r="M96" s="1844"/>
      <c r="N96" s="1844"/>
    </row>
    <row r="97" spans="1:14" ht="12.75" customHeight="1">
      <c r="B97" s="3036" t="s">
        <v>68</v>
      </c>
      <c r="C97" s="3036"/>
      <c r="D97" s="3036"/>
      <c r="E97" s="3036"/>
      <c r="F97" s="3037"/>
      <c r="G97" s="3034" t="s">
        <v>50</v>
      </c>
      <c r="H97" s="3035"/>
      <c r="I97" s="3035"/>
      <c r="J97" s="2903"/>
      <c r="K97" s="1844"/>
      <c r="L97" s="1844"/>
      <c r="M97" s="1844"/>
      <c r="N97" s="1844"/>
    </row>
    <row r="98" spans="1:14" ht="12.75" customHeight="1">
      <c r="B98" s="3038"/>
      <c r="C98" s="3038"/>
      <c r="D98" s="3038"/>
      <c r="E98" s="3038"/>
      <c r="F98" s="3039"/>
      <c r="G98" s="74">
        <v>2023</v>
      </c>
      <c r="H98" s="75">
        <v>2024</v>
      </c>
      <c r="I98" s="76">
        <v>2025</v>
      </c>
      <c r="J98" s="2903"/>
      <c r="K98" s="1844"/>
      <c r="L98" s="2815"/>
      <c r="M98" s="1844"/>
      <c r="N98" s="2815"/>
    </row>
    <row r="99" spans="1:14" ht="12.75" customHeight="1">
      <c r="B99" s="2898" t="s">
        <v>69</v>
      </c>
      <c r="C99" s="2899"/>
      <c r="D99" s="2899"/>
      <c r="E99" s="2899"/>
      <c r="F99" s="2900"/>
      <c r="G99" s="77">
        <v>0.02</v>
      </c>
      <c r="H99" s="1846">
        <v>0.03</v>
      </c>
      <c r="I99" s="78">
        <v>1.7399999999999999E-2</v>
      </c>
      <c r="J99" s="2903"/>
      <c r="K99" s="1847"/>
      <c r="L99" s="1847"/>
      <c r="M99" s="1848"/>
      <c r="N99" s="1848"/>
    </row>
    <row r="100" spans="1:14" ht="12.75" customHeight="1">
      <c r="B100" s="2901" t="s">
        <v>70</v>
      </c>
      <c r="C100" s="2884"/>
      <c r="D100" s="2884"/>
      <c r="E100" s="2884"/>
      <c r="F100" s="2885"/>
      <c r="G100" s="79">
        <v>0.08</v>
      </c>
      <c r="H100" s="80">
        <v>0.4</v>
      </c>
      <c r="I100" s="81">
        <v>0.33600000000000002</v>
      </c>
      <c r="J100" s="2903"/>
      <c r="K100" s="1847"/>
      <c r="L100" s="1847"/>
      <c r="M100" s="1848"/>
      <c r="N100" s="1848"/>
    </row>
    <row r="101" spans="1:14" ht="12.75" customHeight="1">
      <c r="B101" s="2897" t="s">
        <v>71</v>
      </c>
      <c r="C101" s="2888"/>
      <c r="D101" s="2888"/>
      <c r="E101" s="2888"/>
      <c r="F101" s="2889"/>
      <c r="G101" s="82">
        <v>0.9</v>
      </c>
      <c r="H101" s="1849">
        <v>0.56999999999999995</v>
      </c>
      <c r="I101" s="83">
        <v>0.64700000000000002</v>
      </c>
      <c r="J101" s="2903"/>
      <c r="K101" s="1847"/>
      <c r="L101" s="1847"/>
      <c r="M101" s="1848"/>
      <c r="N101" s="1848"/>
    </row>
    <row r="102" spans="1:14" ht="12.75" customHeight="1">
      <c r="B102" s="2928"/>
      <c r="C102" s="2928"/>
      <c r="D102" s="2928"/>
      <c r="E102" s="2928"/>
      <c r="F102" s="2928"/>
      <c r="G102" s="2929"/>
      <c r="H102" s="2930"/>
      <c r="I102" s="2929"/>
      <c r="J102" s="2903"/>
      <c r="K102" s="72"/>
      <c r="L102" s="72"/>
      <c r="M102" s="72"/>
      <c r="N102" s="60"/>
    </row>
    <row r="103" spans="1:14" ht="12.75" customHeight="1">
      <c r="A103" s="2920"/>
      <c r="B103" s="3035" t="s">
        <v>67</v>
      </c>
      <c r="C103" s="3035"/>
      <c r="D103" s="3035"/>
      <c r="E103" s="3035"/>
      <c r="F103" s="3035"/>
      <c r="G103" s="3035"/>
      <c r="H103" s="3035"/>
      <c r="I103" s="3035"/>
      <c r="J103" s="2903"/>
      <c r="K103" s="72"/>
      <c r="L103" s="72"/>
      <c r="M103" s="72"/>
      <c r="N103" s="60"/>
    </row>
    <row r="104" spans="1:14" ht="12.75" customHeight="1">
      <c r="B104" s="3045" t="s">
        <v>72</v>
      </c>
      <c r="C104" s="3045"/>
      <c r="D104" s="3045"/>
      <c r="E104" s="3045"/>
      <c r="F104" s="3046"/>
      <c r="G104" s="3034" t="s">
        <v>50</v>
      </c>
      <c r="H104" s="3035"/>
      <c r="I104" s="3035"/>
      <c r="J104" s="2903"/>
      <c r="K104" s="72"/>
      <c r="L104" s="72"/>
      <c r="M104" s="1850"/>
      <c r="N104" s="60"/>
    </row>
    <row r="105" spans="1:14" ht="12.75" customHeight="1">
      <c r="B105" s="3047"/>
      <c r="C105" s="3047"/>
      <c r="D105" s="3047"/>
      <c r="E105" s="3047"/>
      <c r="F105" s="3048"/>
      <c r="G105" s="1845">
        <v>2023</v>
      </c>
      <c r="H105" s="84">
        <v>2024</v>
      </c>
      <c r="I105" s="76">
        <v>2025</v>
      </c>
      <c r="J105" s="2903"/>
      <c r="K105" s="72"/>
      <c r="L105" s="72"/>
      <c r="M105" s="72"/>
      <c r="N105" s="60"/>
    </row>
    <row r="106" spans="1:14" ht="12.75" customHeight="1">
      <c r="B106" s="2898" t="s">
        <v>73</v>
      </c>
      <c r="C106" s="2899"/>
      <c r="D106" s="2899"/>
      <c r="E106" s="2899"/>
      <c r="F106" s="2900"/>
      <c r="G106" s="77">
        <v>0.92</v>
      </c>
      <c r="H106" s="1846">
        <v>0.88</v>
      </c>
      <c r="I106" s="85">
        <v>0.84330000000000005</v>
      </c>
      <c r="J106" s="2903"/>
      <c r="K106" s="72"/>
      <c r="L106" s="72"/>
      <c r="M106" s="72"/>
      <c r="N106" s="60"/>
    </row>
    <row r="107" spans="1:14" ht="12.75" customHeight="1">
      <c r="B107" s="2897" t="s">
        <v>74</v>
      </c>
      <c r="C107" s="2888"/>
      <c r="D107" s="2888"/>
      <c r="E107" s="2888"/>
      <c r="F107" s="2889"/>
      <c r="G107" s="82">
        <v>0.08</v>
      </c>
      <c r="H107" s="1849">
        <v>0.12</v>
      </c>
      <c r="I107" s="83">
        <v>0.15670000000000001</v>
      </c>
      <c r="J107" s="2903"/>
      <c r="K107" s="72"/>
      <c r="L107" s="72"/>
      <c r="M107" s="72"/>
      <c r="N107" s="60"/>
    </row>
    <row r="108" spans="1:14" ht="12.75" customHeight="1">
      <c r="B108" s="71"/>
      <c r="C108" s="71"/>
      <c r="D108" s="71"/>
      <c r="E108" s="71"/>
      <c r="F108" s="71"/>
      <c r="G108" s="72"/>
      <c r="H108" s="73"/>
      <c r="I108" s="72"/>
      <c r="J108" s="2903"/>
      <c r="K108" s="72"/>
      <c r="L108" s="72"/>
      <c r="M108" s="72"/>
      <c r="N108" s="60"/>
    </row>
    <row r="109" spans="1:14" ht="12.75" customHeight="1">
      <c r="B109" s="3044" t="s">
        <v>67</v>
      </c>
      <c r="C109" s="3035"/>
      <c r="D109" s="3035"/>
      <c r="E109" s="3035"/>
      <c r="F109" s="3035"/>
      <c r="G109" s="3035"/>
      <c r="H109" s="3035"/>
      <c r="I109" s="3035"/>
      <c r="J109" s="2903"/>
      <c r="K109" s="72"/>
      <c r="L109" s="72"/>
      <c r="M109" s="72"/>
    </row>
    <row r="110" spans="1:14" ht="12.75" customHeight="1">
      <c r="B110" s="3045" t="s">
        <v>75</v>
      </c>
      <c r="C110" s="3045"/>
      <c r="D110" s="3045"/>
      <c r="E110" s="3045"/>
      <c r="F110" s="3046"/>
      <c r="G110" s="3043" t="s">
        <v>50</v>
      </c>
      <c r="H110" s="3036"/>
      <c r="I110" s="3036"/>
      <c r="J110" s="2903"/>
      <c r="K110" s="72"/>
      <c r="L110" s="72"/>
      <c r="M110" s="72"/>
    </row>
    <row r="111" spans="1:14" ht="12.75" customHeight="1">
      <c r="B111" s="3047"/>
      <c r="C111" s="3047"/>
      <c r="D111" s="3047"/>
      <c r="E111" s="3047"/>
      <c r="F111" s="3048"/>
      <c r="G111" s="86">
        <v>2023</v>
      </c>
      <c r="H111" s="87">
        <v>2024</v>
      </c>
      <c r="I111" s="88">
        <v>2025</v>
      </c>
      <c r="J111" s="2903"/>
      <c r="K111" s="72"/>
      <c r="L111" s="72"/>
      <c r="M111" s="72"/>
    </row>
    <row r="112" spans="1:14" ht="12.75" customHeight="1">
      <c r="B112" s="2898" t="s">
        <v>76</v>
      </c>
      <c r="C112" s="2899"/>
      <c r="D112" s="2899"/>
      <c r="E112" s="2899"/>
      <c r="F112" s="2900"/>
      <c r="G112" s="77">
        <v>0.94</v>
      </c>
      <c r="H112" s="1846">
        <v>0.95</v>
      </c>
      <c r="I112" s="85">
        <v>0.93500000000000005</v>
      </c>
      <c r="J112" s="2903"/>
      <c r="K112" s="72"/>
      <c r="L112" s="72"/>
      <c r="M112" s="72"/>
    </row>
    <row r="113" spans="2:13" ht="12.75" customHeight="1">
      <c r="B113" s="2897" t="s">
        <v>77</v>
      </c>
      <c r="C113" s="2888"/>
      <c r="D113" s="2888"/>
      <c r="E113" s="2888"/>
      <c r="F113" s="2889"/>
      <c r="G113" s="82">
        <v>0.06</v>
      </c>
      <c r="H113" s="1849">
        <v>0.05</v>
      </c>
      <c r="I113" s="83">
        <v>6.5000000000000002E-2</v>
      </c>
      <c r="J113" s="2904"/>
      <c r="K113" s="72"/>
      <c r="L113" s="72"/>
      <c r="M113" s="72"/>
    </row>
    <row r="114" spans="2:13" ht="12.75" customHeight="1">
      <c r="B114" s="71"/>
      <c r="C114" s="71"/>
      <c r="D114" s="71"/>
      <c r="E114" s="71"/>
      <c r="F114" s="71"/>
      <c r="G114" s="72"/>
      <c r="H114" s="73"/>
      <c r="I114" s="72"/>
      <c r="J114" s="72"/>
      <c r="K114" s="72"/>
      <c r="L114" s="72"/>
      <c r="M114" s="72"/>
    </row>
    <row r="115" spans="2:13" ht="12.75" customHeight="1">
      <c r="B115" s="71"/>
      <c r="C115" s="71"/>
      <c r="D115" s="71"/>
      <c r="E115" s="71"/>
      <c r="F115" s="71"/>
      <c r="G115" s="72"/>
      <c r="H115" s="73"/>
      <c r="I115" s="72"/>
      <c r="J115" s="72"/>
      <c r="K115" s="72"/>
      <c r="L115" s="72"/>
      <c r="M115" s="72"/>
    </row>
    <row r="116" spans="2:13" ht="12.75" customHeight="1">
      <c r="B116" s="8"/>
      <c r="C116" s="8"/>
      <c r="D116" s="8"/>
      <c r="E116" s="8"/>
      <c r="F116" s="8"/>
      <c r="G116" s="8"/>
      <c r="H116" s="8"/>
      <c r="I116" s="8"/>
      <c r="J116" s="8"/>
      <c r="K116" s="8"/>
      <c r="L116" s="8"/>
      <c r="M116" s="8"/>
    </row>
    <row r="117" spans="2:13" ht="12.75" customHeight="1">
      <c r="B117" s="1800" t="s">
        <v>78</v>
      </c>
      <c r="C117" s="1801"/>
      <c r="D117" s="1801"/>
      <c r="E117" s="1801"/>
      <c r="F117" s="1801"/>
      <c r="G117" s="1801"/>
      <c r="H117" s="1801"/>
      <c r="I117" s="1801"/>
      <c r="J117" s="1801"/>
      <c r="K117" s="1801"/>
      <c r="L117" s="1801"/>
      <c r="M117" s="1801"/>
    </row>
    <row r="118" spans="2:13" ht="12.75" customHeight="1">
      <c r="B118" s="3042" t="s">
        <v>79</v>
      </c>
      <c r="C118" s="3042"/>
      <c r="D118" s="3042"/>
      <c r="E118" s="3042"/>
      <c r="F118" s="3042"/>
      <c r="G118" s="3042"/>
      <c r="H118" s="3042"/>
      <c r="I118" s="3042"/>
      <c r="J118" s="3042"/>
      <c r="K118" s="3042"/>
      <c r="L118" s="3042"/>
      <c r="M118" s="3042"/>
    </row>
    <row r="119" spans="2:13" ht="12.75" customHeight="1">
      <c r="B119" s="3042"/>
      <c r="C119" s="3042"/>
      <c r="D119" s="3042"/>
      <c r="E119" s="3042"/>
      <c r="F119" s="3042"/>
      <c r="G119" s="3042"/>
      <c r="H119" s="3042"/>
      <c r="I119" s="3042"/>
      <c r="J119" s="3042"/>
      <c r="K119" s="3042"/>
      <c r="L119" s="3042"/>
      <c r="M119" s="3042"/>
    </row>
    <row r="120" spans="2:13" ht="12.75" customHeight="1">
      <c r="B120" s="3042"/>
      <c r="C120" s="3042"/>
      <c r="D120" s="3042"/>
      <c r="E120" s="3042"/>
      <c r="F120" s="3042"/>
      <c r="G120" s="3042"/>
      <c r="H120" s="3042"/>
      <c r="I120" s="3042"/>
      <c r="J120" s="3042"/>
      <c r="K120" s="3042"/>
      <c r="L120" s="3042"/>
      <c r="M120" s="3042"/>
    </row>
    <row r="121" spans="2:13" ht="15" customHeight="1">
      <c r="B121" s="3042"/>
      <c r="C121" s="3042"/>
      <c r="D121" s="3042"/>
      <c r="E121" s="3042"/>
      <c r="F121" s="3042"/>
      <c r="G121" s="3042"/>
      <c r="H121" s="3042"/>
      <c r="I121" s="3042"/>
      <c r="J121" s="3042"/>
      <c r="K121" s="3042"/>
      <c r="L121" s="3042"/>
      <c r="M121" s="3042"/>
    </row>
    <row r="122" spans="2:13" ht="15" customHeight="1">
      <c r="B122" s="3042"/>
      <c r="C122" s="3042"/>
      <c r="D122" s="3042"/>
      <c r="E122" s="3042"/>
      <c r="F122" s="3042"/>
      <c r="G122" s="3042"/>
      <c r="H122" s="3042"/>
      <c r="I122" s="3042"/>
      <c r="J122" s="3042"/>
      <c r="K122" s="3042"/>
      <c r="L122" s="3042"/>
      <c r="M122" s="3042"/>
    </row>
    <row r="123" spans="2:13" ht="15" customHeight="1">
      <c r="B123" s="3042"/>
      <c r="C123" s="3042"/>
      <c r="D123" s="3042"/>
      <c r="E123" s="3042"/>
      <c r="F123" s="3042"/>
      <c r="G123" s="3042"/>
      <c r="H123" s="3042"/>
      <c r="I123" s="3042"/>
      <c r="J123" s="3042"/>
      <c r="K123" s="3042"/>
      <c r="L123" s="3042"/>
      <c r="M123" s="3042"/>
    </row>
    <row r="124" spans="2:13" ht="39" customHeight="1">
      <c r="B124" s="3042"/>
      <c r="C124" s="3042"/>
      <c r="D124" s="3042"/>
      <c r="E124" s="3042"/>
      <c r="F124" s="3042"/>
      <c r="G124" s="3042"/>
      <c r="H124" s="3042"/>
      <c r="I124" s="3042"/>
      <c r="J124" s="3042"/>
      <c r="K124" s="3042"/>
      <c r="L124" s="3042"/>
      <c r="M124" s="3042"/>
    </row>
    <row r="125" spans="2:13" ht="12.75" customHeight="1">
      <c r="B125" s="1"/>
      <c r="C125" s="1"/>
      <c r="D125" s="1"/>
      <c r="E125" s="1"/>
      <c r="F125" s="1"/>
      <c r="G125" s="1"/>
      <c r="H125" s="1"/>
      <c r="I125" s="1"/>
      <c r="J125" s="1"/>
      <c r="K125" s="1"/>
      <c r="L125" s="1"/>
      <c r="M125" s="1"/>
    </row>
    <row r="126" spans="2:13" ht="12.75" customHeight="1">
      <c r="B126" s="1"/>
      <c r="C126" s="1"/>
      <c r="D126" s="1"/>
      <c r="E126" s="1"/>
      <c r="F126" s="1"/>
      <c r="G126" s="1"/>
      <c r="H126" s="1"/>
      <c r="I126" s="1"/>
      <c r="J126" s="1"/>
      <c r="K126" s="1"/>
      <c r="L126" s="1"/>
      <c r="M126" s="1"/>
    </row>
    <row r="127" spans="2:13" ht="24.75" customHeight="1">
      <c r="B127" s="5" t="s">
        <v>80</v>
      </c>
      <c r="C127" s="6"/>
      <c r="D127" s="6"/>
      <c r="E127" s="6"/>
      <c r="F127" s="6"/>
      <c r="G127" s="6"/>
      <c r="H127" s="6"/>
      <c r="I127" s="6"/>
      <c r="J127" s="6"/>
      <c r="K127" s="6"/>
      <c r="L127" s="6"/>
      <c r="M127" s="6"/>
    </row>
    <row r="128" spans="2:13" ht="12.75" customHeight="1">
      <c r="B128" s="1"/>
      <c r="C128" s="1"/>
      <c r="D128" s="1"/>
      <c r="E128" s="1"/>
      <c r="F128" s="1"/>
      <c r="G128" s="1"/>
      <c r="H128" s="1"/>
      <c r="I128" s="1"/>
      <c r="J128" s="1"/>
      <c r="K128" s="1"/>
      <c r="L128" s="1"/>
      <c r="M128" s="1"/>
    </row>
    <row r="129" spans="2:14" ht="12.75" customHeight="1">
      <c r="B129" s="1"/>
      <c r="C129" s="1"/>
      <c r="D129" s="1"/>
      <c r="E129" s="1"/>
      <c r="F129" s="1"/>
      <c r="G129" s="1"/>
      <c r="H129" s="1"/>
      <c r="I129" s="1"/>
      <c r="J129" s="1"/>
      <c r="K129" s="1"/>
      <c r="L129" s="1"/>
      <c r="M129" s="1"/>
    </row>
    <row r="130" spans="2:14" ht="12.75" customHeight="1">
      <c r="B130" s="1801" t="s">
        <v>81</v>
      </c>
      <c r="C130" s="1801"/>
      <c r="D130" s="1801"/>
      <c r="E130" s="1801"/>
      <c r="F130" s="1801"/>
      <c r="G130" s="1801"/>
      <c r="H130" s="1801"/>
      <c r="I130" s="1801"/>
      <c r="J130" s="1801"/>
      <c r="K130" s="1801"/>
      <c r="L130" s="1801"/>
      <c r="M130" s="1801"/>
    </row>
    <row r="131" spans="2:14" ht="12.75" customHeight="1">
      <c r="B131" s="1"/>
      <c r="C131" s="1"/>
      <c r="D131" s="1"/>
      <c r="E131" s="1"/>
      <c r="F131" s="1"/>
      <c r="G131" s="1"/>
      <c r="H131" s="1"/>
      <c r="I131" s="1"/>
      <c r="J131" s="1"/>
      <c r="K131" s="1"/>
      <c r="L131" s="1"/>
      <c r="M131" s="1"/>
    </row>
    <row r="132" spans="2:14" ht="15" customHeight="1">
      <c r="B132" s="3006" t="s">
        <v>82</v>
      </c>
      <c r="C132" s="3006"/>
      <c r="D132" s="3007"/>
      <c r="E132" s="3032">
        <v>2023</v>
      </c>
      <c r="F132" s="3045"/>
      <c r="G132" s="3046"/>
      <c r="H132" s="3032">
        <v>2024</v>
      </c>
      <c r="I132" s="3045"/>
      <c r="J132" s="3046"/>
      <c r="K132" s="3032">
        <v>2025</v>
      </c>
      <c r="L132" s="3045"/>
      <c r="M132" s="3045"/>
    </row>
    <row r="133" spans="2:14" ht="12.75" customHeight="1">
      <c r="B133" s="3006"/>
      <c r="C133" s="3006"/>
      <c r="D133" s="3007"/>
      <c r="E133" s="3032"/>
      <c r="F133" s="3045"/>
      <c r="G133" s="3046"/>
      <c r="H133" s="3032"/>
      <c r="I133" s="3045"/>
      <c r="J133" s="3046"/>
      <c r="K133" s="3032"/>
      <c r="L133" s="3045"/>
      <c r="M133" s="3045"/>
    </row>
    <row r="134" spans="2:14" ht="12.75" customHeight="1">
      <c r="B134" s="3006"/>
      <c r="C134" s="3006"/>
      <c r="D134" s="3007"/>
      <c r="E134" s="3050" t="s">
        <v>83</v>
      </c>
      <c r="F134" s="3052" t="s">
        <v>84</v>
      </c>
      <c r="G134" s="3054" t="s">
        <v>42</v>
      </c>
      <c r="H134" s="3050" t="s">
        <v>83</v>
      </c>
      <c r="I134" s="3052" t="s">
        <v>84</v>
      </c>
      <c r="J134" s="3054" t="s">
        <v>42</v>
      </c>
      <c r="K134" s="3050" t="s">
        <v>83</v>
      </c>
      <c r="L134" s="3052" t="s">
        <v>84</v>
      </c>
      <c r="M134" s="3056" t="s">
        <v>42</v>
      </c>
    </row>
    <row r="135" spans="2:14" ht="12.75" customHeight="1">
      <c r="B135" s="3008"/>
      <c r="C135" s="3008"/>
      <c r="D135" s="3009"/>
      <c r="E135" s="3051"/>
      <c r="F135" s="3053"/>
      <c r="G135" s="3055"/>
      <c r="H135" s="3051"/>
      <c r="I135" s="3053"/>
      <c r="J135" s="3055"/>
      <c r="K135" s="3051"/>
      <c r="L135" s="3053"/>
      <c r="M135" s="3057"/>
    </row>
    <row r="136" spans="2:14" ht="12.75" customHeight="1">
      <c r="B136" s="2891" t="s">
        <v>85</v>
      </c>
      <c r="C136" s="2818"/>
      <c r="D136" s="2818"/>
      <c r="E136" s="2818"/>
      <c r="F136" s="2818"/>
      <c r="G136" s="2818"/>
      <c r="H136" s="2818"/>
      <c r="I136" s="2818"/>
      <c r="J136" s="2818"/>
      <c r="K136" s="2818"/>
      <c r="L136" s="2818"/>
      <c r="M136" s="2818"/>
    </row>
    <row r="137" spans="2:14" ht="12.75" customHeight="1">
      <c r="B137" s="1852" t="s">
        <v>23</v>
      </c>
      <c r="C137" s="2850"/>
      <c r="D137" s="2851"/>
      <c r="E137" s="89">
        <v>320</v>
      </c>
      <c r="F137" s="90">
        <v>76</v>
      </c>
      <c r="G137" s="91">
        <f t="shared" ref="G137:G142" si="1">SUM(E137:F137)</f>
        <v>396</v>
      </c>
      <c r="H137" s="1853">
        <v>290</v>
      </c>
      <c r="I137" s="90">
        <v>76</v>
      </c>
      <c r="J137" s="92">
        <v>366</v>
      </c>
      <c r="K137" s="1853">
        <v>270</v>
      </c>
      <c r="L137" s="90">
        <v>87</v>
      </c>
      <c r="M137" s="92">
        <v>357</v>
      </c>
    </row>
    <row r="138" spans="2:14" ht="12.75" customHeight="1">
      <c r="B138" s="1854" t="s">
        <v>24</v>
      </c>
      <c r="C138" s="2819"/>
      <c r="D138" s="2820"/>
      <c r="E138" s="1853">
        <v>1820</v>
      </c>
      <c r="F138" s="1855">
        <v>271</v>
      </c>
      <c r="G138" s="92">
        <f t="shared" si="1"/>
        <v>2091</v>
      </c>
      <c r="H138" s="1853">
        <v>1867</v>
      </c>
      <c r="I138" s="1855">
        <v>319</v>
      </c>
      <c r="J138" s="92">
        <v>2186</v>
      </c>
      <c r="K138" s="1853">
        <v>1920</v>
      </c>
      <c r="L138" s="1855">
        <v>395</v>
      </c>
      <c r="M138" s="92">
        <v>2315</v>
      </c>
    </row>
    <row r="139" spans="2:14" ht="12.75" customHeight="1">
      <c r="B139" s="1854" t="s">
        <v>25</v>
      </c>
      <c r="C139" s="2819"/>
      <c r="D139" s="2820"/>
      <c r="E139" s="1853">
        <v>55</v>
      </c>
      <c r="F139" s="1855">
        <v>6</v>
      </c>
      <c r="G139" s="92">
        <f t="shared" si="1"/>
        <v>61</v>
      </c>
      <c r="H139" s="1853">
        <v>65</v>
      </c>
      <c r="I139" s="1855">
        <v>5</v>
      </c>
      <c r="J139" s="92">
        <v>70</v>
      </c>
      <c r="K139" s="1853">
        <v>73</v>
      </c>
      <c r="L139" s="1855">
        <v>11</v>
      </c>
      <c r="M139" s="92">
        <v>84</v>
      </c>
    </row>
    <row r="140" spans="2:14" ht="12.75" customHeight="1">
      <c r="B140" s="1854" t="s">
        <v>26</v>
      </c>
      <c r="C140" s="2819"/>
      <c r="D140" s="2820"/>
      <c r="E140" s="1853">
        <v>18696</v>
      </c>
      <c r="F140" s="1855">
        <v>3971</v>
      </c>
      <c r="G140" s="92">
        <f t="shared" si="1"/>
        <v>22667</v>
      </c>
      <c r="H140" s="1853">
        <v>18677</v>
      </c>
      <c r="I140" s="1855">
        <v>4643</v>
      </c>
      <c r="J140" s="92">
        <v>23320</v>
      </c>
      <c r="K140" s="1853">
        <v>18100</v>
      </c>
      <c r="L140" s="1855">
        <v>4846</v>
      </c>
      <c r="M140" s="92">
        <v>22946</v>
      </c>
    </row>
    <row r="141" spans="2:14" ht="12.75" customHeight="1">
      <c r="B141" s="1854" t="s">
        <v>27</v>
      </c>
      <c r="C141" s="2819"/>
      <c r="D141" s="2820"/>
      <c r="E141" s="93">
        <v>655</v>
      </c>
      <c r="F141" s="94">
        <v>183</v>
      </c>
      <c r="G141" s="92">
        <f t="shared" si="1"/>
        <v>838</v>
      </c>
      <c r="H141" s="1853">
        <v>609</v>
      </c>
      <c r="I141" s="94">
        <v>193</v>
      </c>
      <c r="J141" s="92">
        <v>802</v>
      </c>
      <c r="K141" s="1853">
        <v>610</v>
      </c>
      <c r="L141" s="94">
        <v>205</v>
      </c>
      <c r="M141" s="92">
        <v>815</v>
      </c>
    </row>
    <row r="142" spans="2:14" ht="12.75" customHeight="1">
      <c r="B142" s="1854" t="s">
        <v>86</v>
      </c>
      <c r="C142" s="2819"/>
      <c r="D142" s="2820"/>
      <c r="E142" s="93">
        <v>891</v>
      </c>
      <c r="F142" s="94">
        <v>113</v>
      </c>
      <c r="G142" s="92">
        <f t="shared" si="1"/>
        <v>1004</v>
      </c>
      <c r="H142" s="93">
        <v>894</v>
      </c>
      <c r="I142" s="95">
        <v>112</v>
      </c>
      <c r="J142" s="92">
        <v>1006</v>
      </c>
      <c r="K142" s="93">
        <v>883</v>
      </c>
      <c r="L142" s="94">
        <v>114</v>
      </c>
      <c r="M142" s="92">
        <v>997</v>
      </c>
    </row>
    <row r="143" spans="2:14" ht="12.75" customHeight="1">
      <c r="B143" s="1856" t="s">
        <v>42</v>
      </c>
      <c r="C143" s="2829"/>
      <c r="D143" s="2830"/>
      <c r="E143" s="1857">
        <v>22437</v>
      </c>
      <c r="F143" s="1858">
        <v>4620</v>
      </c>
      <c r="G143" s="1859">
        <f>SUM(G137:G142)</f>
        <v>27057</v>
      </c>
      <c r="H143" s="96">
        <v>22402</v>
      </c>
      <c r="I143" s="1859">
        <v>5348</v>
      </c>
      <c r="J143" s="97">
        <v>27750</v>
      </c>
      <c r="K143" s="1860">
        <v>21856</v>
      </c>
      <c r="L143" s="1859">
        <v>5658</v>
      </c>
      <c r="M143" s="1859">
        <v>27514</v>
      </c>
      <c r="N143" s="10"/>
    </row>
    <row r="144" spans="2:14" ht="12.75" customHeight="1">
      <c r="B144" s="2890" t="s">
        <v>87</v>
      </c>
      <c r="C144" s="2849"/>
      <c r="D144" s="2849"/>
      <c r="E144" s="2849"/>
      <c r="F144" s="2849"/>
      <c r="G144" s="2849"/>
      <c r="H144" s="2849"/>
      <c r="I144" s="2849"/>
      <c r="J144" s="2849"/>
      <c r="K144" s="2849"/>
      <c r="L144" s="2849"/>
      <c r="M144" s="2849"/>
    </row>
    <row r="145" spans="2:14" ht="12.75" customHeight="1">
      <c r="B145" s="1852" t="s">
        <v>23</v>
      </c>
      <c r="C145" s="2850"/>
      <c r="D145" s="2851"/>
      <c r="E145" s="89">
        <v>0</v>
      </c>
      <c r="F145" s="90">
        <v>3</v>
      </c>
      <c r="G145" s="91">
        <f t="shared" ref="G145:G150" si="2">SUM(E145:F145)</f>
        <v>3</v>
      </c>
      <c r="H145" s="89">
        <v>2</v>
      </c>
      <c r="I145" s="90">
        <v>3</v>
      </c>
      <c r="J145" s="91">
        <v>5</v>
      </c>
      <c r="K145" s="89">
        <v>2</v>
      </c>
      <c r="L145" s="90">
        <v>2</v>
      </c>
      <c r="M145" s="91">
        <v>4</v>
      </c>
    </row>
    <row r="146" spans="2:14" ht="12.75" customHeight="1">
      <c r="B146" s="1854" t="s">
        <v>24</v>
      </c>
      <c r="C146" s="2819"/>
      <c r="D146" s="2820"/>
      <c r="E146" s="1853">
        <v>3</v>
      </c>
      <c r="F146" s="1855">
        <v>20</v>
      </c>
      <c r="G146" s="92">
        <f t="shared" si="2"/>
        <v>23</v>
      </c>
      <c r="H146" s="1853">
        <v>5</v>
      </c>
      <c r="I146" s="1855">
        <v>8</v>
      </c>
      <c r="J146" s="92">
        <v>13</v>
      </c>
      <c r="K146" s="1853">
        <v>1</v>
      </c>
      <c r="L146" s="1855">
        <v>24</v>
      </c>
      <c r="M146" s="92">
        <v>25</v>
      </c>
    </row>
    <row r="147" spans="2:14" ht="12.75" customHeight="1">
      <c r="B147" s="1854" t="s">
        <v>25</v>
      </c>
      <c r="C147" s="2819"/>
      <c r="D147" s="2820"/>
      <c r="E147" s="1853">
        <v>0</v>
      </c>
      <c r="F147" s="1855">
        <v>0</v>
      </c>
      <c r="G147" s="92">
        <f t="shared" si="2"/>
        <v>0</v>
      </c>
      <c r="H147" s="1853">
        <v>1</v>
      </c>
      <c r="I147" s="1855">
        <v>0</v>
      </c>
      <c r="J147" s="92">
        <v>1</v>
      </c>
      <c r="K147" s="1853">
        <v>0</v>
      </c>
      <c r="L147" s="1855">
        <v>0</v>
      </c>
      <c r="M147" s="92">
        <v>0</v>
      </c>
    </row>
    <row r="148" spans="2:14" ht="12.75" customHeight="1">
      <c r="B148" s="1854" t="s">
        <v>26</v>
      </c>
      <c r="C148" s="2819"/>
      <c r="D148" s="2820"/>
      <c r="E148" s="1853">
        <v>61</v>
      </c>
      <c r="F148" s="1855">
        <v>100</v>
      </c>
      <c r="G148" s="92">
        <f t="shared" si="2"/>
        <v>161</v>
      </c>
      <c r="H148" s="1853">
        <v>74</v>
      </c>
      <c r="I148" s="1855">
        <v>113</v>
      </c>
      <c r="J148" s="92">
        <v>187</v>
      </c>
      <c r="K148" s="1853">
        <v>69</v>
      </c>
      <c r="L148" s="1855">
        <v>603</v>
      </c>
      <c r="M148" s="92">
        <v>672</v>
      </c>
    </row>
    <row r="149" spans="2:14" ht="12.75" customHeight="1">
      <c r="B149" s="1854" t="s">
        <v>27</v>
      </c>
      <c r="C149" s="2819"/>
      <c r="D149" s="2820"/>
      <c r="E149" s="93">
        <v>0</v>
      </c>
      <c r="F149" s="94">
        <v>0</v>
      </c>
      <c r="G149" s="92">
        <f t="shared" si="2"/>
        <v>0</v>
      </c>
      <c r="H149" s="93">
        <v>0</v>
      </c>
      <c r="I149" s="94">
        <v>0</v>
      </c>
      <c r="J149" s="92">
        <v>0</v>
      </c>
      <c r="K149" s="93">
        <v>0</v>
      </c>
      <c r="L149" s="94">
        <v>3</v>
      </c>
      <c r="M149" s="92">
        <v>3</v>
      </c>
    </row>
    <row r="150" spans="2:14" ht="12.75" customHeight="1">
      <c r="B150" s="1854" t="s">
        <v>86</v>
      </c>
      <c r="C150" s="2819"/>
      <c r="D150" s="2820"/>
      <c r="E150" s="93">
        <v>45</v>
      </c>
      <c r="F150" s="94">
        <v>2</v>
      </c>
      <c r="G150" s="92">
        <f t="shared" si="2"/>
        <v>47</v>
      </c>
      <c r="H150" s="98">
        <v>0</v>
      </c>
      <c r="I150" s="95">
        <v>5</v>
      </c>
      <c r="J150" s="99">
        <v>5</v>
      </c>
      <c r="K150" s="98">
        <v>13</v>
      </c>
      <c r="L150" s="95">
        <v>2</v>
      </c>
      <c r="M150" s="99">
        <v>15</v>
      </c>
    </row>
    <row r="151" spans="2:14" ht="12.75" customHeight="1">
      <c r="B151" s="1856" t="s">
        <v>42</v>
      </c>
      <c r="C151" s="2829"/>
      <c r="D151" s="2830"/>
      <c r="E151" s="1857">
        <v>109</v>
      </c>
      <c r="F151" s="1858">
        <v>125</v>
      </c>
      <c r="G151" s="100">
        <f>SUM(G145:G150)</f>
        <v>234</v>
      </c>
      <c r="H151" s="1861">
        <v>82</v>
      </c>
      <c r="I151" s="1859">
        <v>129</v>
      </c>
      <c r="J151" s="100">
        <v>211</v>
      </c>
      <c r="K151" s="1861">
        <v>85</v>
      </c>
      <c r="L151" s="1859">
        <v>634</v>
      </c>
      <c r="M151" s="1859">
        <v>719</v>
      </c>
    </row>
    <row r="152" spans="2:14" ht="12.75" customHeight="1">
      <c r="B152" s="2890" t="s">
        <v>88</v>
      </c>
      <c r="C152" s="2849"/>
      <c r="D152" s="2849"/>
      <c r="E152" s="2849"/>
      <c r="F152" s="2849"/>
      <c r="G152" s="2849"/>
      <c r="H152" s="2849"/>
      <c r="I152" s="2849"/>
      <c r="J152" s="2849"/>
      <c r="K152" s="2849"/>
      <c r="L152" s="2849"/>
      <c r="M152" s="2849"/>
    </row>
    <row r="153" spans="2:14" ht="12.75" customHeight="1">
      <c r="B153" s="1852" t="s">
        <v>23</v>
      </c>
      <c r="C153" s="2850"/>
      <c r="D153" s="2851"/>
      <c r="E153" s="89">
        <v>1</v>
      </c>
      <c r="F153" s="90">
        <v>2</v>
      </c>
      <c r="G153" s="91">
        <v>3</v>
      </c>
      <c r="H153" s="89">
        <v>1</v>
      </c>
      <c r="I153" s="90">
        <v>11</v>
      </c>
      <c r="J153" s="91">
        <v>12</v>
      </c>
      <c r="K153" s="89">
        <v>2</v>
      </c>
      <c r="L153" s="90">
        <v>18</v>
      </c>
      <c r="M153" s="91">
        <v>20</v>
      </c>
    </row>
    <row r="154" spans="2:14" ht="12.75" customHeight="1">
      <c r="B154" s="1854" t="s">
        <v>24</v>
      </c>
      <c r="C154" s="2819"/>
      <c r="D154" s="2820"/>
      <c r="E154" s="1853">
        <v>5</v>
      </c>
      <c r="F154" s="1855">
        <v>75</v>
      </c>
      <c r="G154" s="92">
        <v>80</v>
      </c>
      <c r="H154" s="1853">
        <v>2</v>
      </c>
      <c r="I154" s="1855">
        <v>79</v>
      </c>
      <c r="J154" s="92">
        <v>81</v>
      </c>
      <c r="K154" s="1853">
        <v>4</v>
      </c>
      <c r="L154" s="1855">
        <v>77</v>
      </c>
      <c r="M154" s="92">
        <v>81</v>
      </c>
    </row>
    <row r="155" spans="2:14" ht="12.75" customHeight="1">
      <c r="B155" s="1854" t="s">
        <v>25</v>
      </c>
      <c r="C155" s="2819"/>
      <c r="D155" s="2820"/>
      <c r="E155" s="1853">
        <v>1</v>
      </c>
      <c r="F155" s="1855">
        <v>0</v>
      </c>
      <c r="G155" s="92">
        <v>1</v>
      </c>
      <c r="H155" s="1853">
        <v>0</v>
      </c>
      <c r="I155" s="1855">
        <v>1</v>
      </c>
      <c r="J155" s="92">
        <v>1</v>
      </c>
      <c r="K155" s="1853">
        <v>0</v>
      </c>
      <c r="L155" s="1855">
        <v>2</v>
      </c>
      <c r="M155" s="92">
        <v>2</v>
      </c>
    </row>
    <row r="156" spans="2:14" ht="12.75" customHeight="1">
      <c r="B156" s="1854" t="s">
        <v>26</v>
      </c>
      <c r="C156" s="2819"/>
      <c r="D156" s="2820"/>
      <c r="E156" s="1853">
        <v>600</v>
      </c>
      <c r="F156" s="1855">
        <v>1560</v>
      </c>
      <c r="G156" s="92">
        <v>2160</v>
      </c>
      <c r="H156" s="1853">
        <v>268</v>
      </c>
      <c r="I156" s="1855">
        <v>1313</v>
      </c>
      <c r="J156" s="92">
        <v>1581</v>
      </c>
      <c r="K156" s="1853">
        <v>285</v>
      </c>
      <c r="L156" s="1855">
        <v>969</v>
      </c>
      <c r="M156" s="92">
        <v>1254</v>
      </c>
    </row>
    <row r="157" spans="2:14" ht="12.75" customHeight="1">
      <c r="B157" s="1854" t="s">
        <v>27</v>
      </c>
      <c r="C157" s="2819"/>
      <c r="D157" s="2820"/>
      <c r="E157" s="93">
        <v>12</v>
      </c>
      <c r="F157" s="94">
        <v>16</v>
      </c>
      <c r="G157" s="92">
        <v>28</v>
      </c>
      <c r="H157" s="93">
        <v>5</v>
      </c>
      <c r="I157" s="94">
        <v>11</v>
      </c>
      <c r="J157" s="92">
        <v>16</v>
      </c>
      <c r="K157" s="93">
        <v>10</v>
      </c>
      <c r="L157" s="94">
        <v>20</v>
      </c>
      <c r="M157" s="92">
        <v>30</v>
      </c>
    </row>
    <row r="158" spans="2:14" ht="12.75" customHeight="1">
      <c r="B158" s="1854" t="s">
        <v>86</v>
      </c>
      <c r="C158" s="2819"/>
      <c r="D158" s="2820"/>
      <c r="E158" s="93">
        <v>0</v>
      </c>
      <c r="F158" s="94">
        <v>0</v>
      </c>
      <c r="G158" s="92">
        <v>0</v>
      </c>
      <c r="H158" s="93">
        <v>39</v>
      </c>
      <c r="I158" s="94">
        <v>4</v>
      </c>
      <c r="J158" s="92">
        <v>43</v>
      </c>
      <c r="K158" s="93">
        <v>41</v>
      </c>
      <c r="L158" s="94">
        <v>3</v>
      </c>
      <c r="M158" s="92">
        <v>44</v>
      </c>
    </row>
    <row r="159" spans="2:14" ht="12.75" customHeight="1">
      <c r="B159" s="2854" t="s">
        <v>42</v>
      </c>
      <c r="C159" s="2819"/>
      <c r="D159" s="2820"/>
      <c r="E159" s="101">
        <v>619</v>
      </c>
      <c r="F159" s="102">
        <v>1653</v>
      </c>
      <c r="G159" s="92">
        <v>2272</v>
      </c>
      <c r="H159" s="101">
        <v>315</v>
      </c>
      <c r="I159" s="102">
        <v>1419</v>
      </c>
      <c r="J159" s="103">
        <v>1734</v>
      </c>
      <c r="K159" s="101">
        <v>342</v>
      </c>
      <c r="L159" s="102">
        <v>1089</v>
      </c>
      <c r="M159" s="92">
        <v>1431</v>
      </c>
      <c r="N159" s="10"/>
    </row>
    <row r="160" spans="2:14" ht="12.75" customHeight="1">
      <c r="B160" s="2893" t="s">
        <v>89</v>
      </c>
      <c r="C160" s="2829"/>
      <c r="D160" s="2830"/>
      <c r="E160" s="1862">
        <f t="shared" ref="E160:G160" si="3">E143+E151+E159</f>
        <v>23165</v>
      </c>
      <c r="F160" s="1863">
        <f t="shared" si="3"/>
        <v>6398</v>
      </c>
      <c r="G160" s="1864">
        <f t="shared" si="3"/>
        <v>29563</v>
      </c>
      <c r="H160" s="1865">
        <v>22799</v>
      </c>
      <c r="I160" s="1866">
        <v>6896</v>
      </c>
      <c r="J160" s="1867">
        <v>29695</v>
      </c>
      <c r="K160" s="1865">
        <v>22283</v>
      </c>
      <c r="L160" s="1868">
        <v>7381</v>
      </c>
      <c r="M160" s="1859">
        <v>29664</v>
      </c>
    </row>
    <row r="161" spans="2:13" ht="15" customHeight="1">
      <c r="B161" s="3012" t="s">
        <v>90</v>
      </c>
      <c r="C161" s="3012"/>
      <c r="D161" s="3012"/>
      <c r="E161" s="3012"/>
      <c r="F161" s="3012"/>
      <c r="G161" s="3012"/>
      <c r="H161" s="3012"/>
      <c r="I161" s="3012"/>
      <c r="J161" s="3012"/>
      <c r="K161" s="3012"/>
      <c r="L161" s="3012"/>
      <c r="M161" s="3012"/>
    </row>
    <row r="162" spans="2:13" ht="8.25" customHeight="1">
      <c r="B162" s="3013"/>
      <c r="C162" s="3013"/>
      <c r="D162" s="3013"/>
      <c r="E162" s="3013"/>
      <c r="F162" s="3013"/>
      <c r="G162" s="3013"/>
      <c r="H162" s="3013"/>
      <c r="I162" s="3013"/>
      <c r="J162" s="3013"/>
      <c r="K162" s="3013"/>
      <c r="L162" s="3013"/>
      <c r="M162" s="3013"/>
    </row>
    <row r="163" spans="2:13" ht="12.75" customHeight="1">
      <c r="B163" s="3014"/>
      <c r="C163" s="3014"/>
      <c r="D163" s="3014"/>
      <c r="E163" s="3014"/>
      <c r="F163" s="3014"/>
      <c r="G163" s="3014"/>
      <c r="H163" s="3014"/>
      <c r="I163" s="3014"/>
      <c r="J163" s="3014"/>
      <c r="K163" s="3014"/>
      <c r="L163" s="3014"/>
      <c r="M163" s="3014"/>
    </row>
    <row r="164" spans="2:13" ht="12.75" customHeight="1">
      <c r="B164" s="104"/>
      <c r="C164" s="104"/>
      <c r="D164" s="104"/>
      <c r="E164" s="104"/>
      <c r="F164" s="104"/>
      <c r="G164" s="104"/>
      <c r="H164" s="104"/>
      <c r="I164" s="104"/>
      <c r="J164" s="104"/>
      <c r="K164" s="104"/>
      <c r="L164" s="104"/>
      <c r="M164" s="104"/>
    </row>
    <row r="165" spans="2:13" ht="12.75" customHeight="1">
      <c r="B165" s="1"/>
      <c r="C165" s="1"/>
      <c r="D165" s="1"/>
      <c r="E165" s="1"/>
      <c r="F165" s="1"/>
      <c r="G165" s="1"/>
      <c r="H165" s="1"/>
      <c r="I165" s="1"/>
      <c r="J165" s="1"/>
      <c r="K165" s="1"/>
      <c r="L165" s="1"/>
      <c r="M165" s="1"/>
    </row>
    <row r="166" spans="2:13" ht="12.75" customHeight="1">
      <c r="B166" s="1801" t="s">
        <v>91</v>
      </c>
      <c r="C166" s="1801"/>
      <c r="D166" s="1801"/>
      <c r="E166" s="1801"/>
      <c r="F166" s="1801"/>
      <c r="G166" s="1801"/>
      <c r="H166" s="1801"/>
      <c r="I166" s="1801"/>
      <c r="J166" s="1801"/>
      <c r="K166" s="1801"/>
      <c r="L166" s="1801"/>
      <c r="M166" s="1801"/>
    </row>
    <row r="167" spans="2:13" ht="12.75" customHeight="1">
      <c r="B167" s="1"/>
      <c r="C167" s="1"/>
      <c r="D167" s="1"/>
      <c r="E167" s="1"/>
      <c r="F167" s="1"/>
      <c r="G167" s="1"/>
      <c r="H167" s="1"/>
      <c r="I167" s="1"/>
      <c r="J167" s="1"/>
      <c r="K167" s="1"/>
      <c r="L167" s="1"/>
      <c r="M167" s="1"/>
    </row>
    <row r="168" spans="2:13" ht="15" customHeight="1">
      <c r="B168" s="3049" t="s">
        <v>92</v>
      </c>
      <c r="C168" s="3049"/>
      <c r="D168" s="3049"/>
      <c r="E168" s="3049"/>
      <c r="F168" s="3049"/>
      <c r="G168" s="3049"/>
      <c r="H168" s="3049"/>
      <c r="I168" s="3049"/>
      <c r="J168" s="3049"/>
      <c r="K168" s="3049"/>
      <c r="L168" s="3049"/>
      <c r="M168" s="3049"/>
    </row>
    <row r="169" spans="2:13" ht="12.75" customHeight="1">
      <c r="B169" s="3049"/>
      <c r="C169" s="3049"/>
      <c r="D169" s="3049"/>
      <c r="E169" s="3049"/>
      <c r="F169" s="3049"/>
      <c r="G169" s="3049"/>
      <c r="H169" s="3049"/>
      <c r="I169" s="3049"/>
      <c r="J169" s="3049"/>
      <c r="K169" s="3049"/>
      <c r="L169" s="3049"/>
      <c r="M169" s="3049"/>
    </row>
    <row r="170" spans="2:13" ht="12.75" customHeight="1">
      <c r="B170" s="3049"/>
      <c r="C170" s="3049"/>
      <c r="D170" s="3049"/>
      <c r="E170" s="3049"/>
      <c r="F170" s="3049"/>
      <c r="G170" s="3049"/>
      <c r="H170" s="3049"/>
      <c r="I170" s="3049"/>
      <c r="J170" s="3049"/>
      <c r="K170" s="3049"/>
      <c r="L170" s="3049"/>
      <c r="M170" s="3049"/>
    </row>
    <row r="171" spans="2:13" ht="14.25">
      <c r="L171" s="1870"/>
      <c r="M171" s="1870"/>
    </row>
    <row r="172" spans="2:13" ht="12.75" customHeight="1">
      <c r="B172" s="3047" t="s">
        <v>93</v>
      </c>
      <c r="C172" s="3047"/>
      <c r="D172" s="3048"/>
      <c r="E172" s="1872">
        <v>2023</v>
      </c>
      <c r="F172" s="1872">
        <v>2024</v>
      </c>
      <c r="G172" s="1872">
        <v>2025</v>
      </c>
      <c r="H172" s="8"/>
      <c r="I172" s="8"/>
      <c r="J172" s="8"/>
      <c r="K172" s="8"/>
      <c r="L172" s="1873"/>
      <c r="M172" s="1873"/>
    </row>
    <row r="173" spans="2:13" ht="18" customHeight="1">
      <c r="B173" s="2894" t="s">
        <v>50</v>
      </c>
      <c r="C173" s="2818"/>
      <c r="D173" s="2827"/>
      <c r="E173" s="1874">
        <f>19630+43</f>
        <v>19673</v>
      </c>
      <c r="F173" s="1874">
        <v>24202</v>
      </c>
      <c r="G173" s="1875">
        <v>25278</v>
      </c>
      <c r="H173" s="105"/>
      <c r="I173" s="105"/>
      <c r="J173" s="8"/>
      <c r="K173" s="8"/>
      <c r="L173" s="1876"/>
      <c r="M173" s="1873"/>
    </row>
    <row r="174" spans="2:13" ht="15" customHeight="1">
      <c r="B174" s="2895" t="s">
        <v>94</v>
      </c>
      <c r="C174" s="2896"/>
      <c r="D174" s="2896"/>
      <c r="E174" s="2896"/>
      <c r="F174" s="2896"/>
      <c r="G174" s="2896"/>
      <c r="H174" s="1"/>
      <c r="I174" s="1"/>
      <c r="J174" s="1"/>
      <c r="K174" s="1"/>
      <c r="L174" s="1877"/>
      <c r="M174" s="1877"/>
    </row>
    <row r="175" spans="2:13" ht="12.75" customHeight="1">
      <c r="B175" s="1"/>
      <c r="C175" s="1"/>
      <c r="D175" s="1"/>
      <c r="E175" s="1"/>
      <c r="F175" s="1878"/>
      <c r="G175" s="1878"/>
      <c r="H175" s="1"/>
      <c r="I175" s="1"/>
      <c r="J175" s="1"/>
      <c r="K175" s="1"/>
      <c r="L175" s="1"/>
      <c r="M175" s="1"/>
    </row>
    <row r="176" spans="2:13" ht="12.75" customHeight="1">
      <c r="B176" s="1"/>
      <c r="C176" s="1"/>
      <c r="D176" s="1"/>
      <c r="E176" s="1"/>
      <c r="F176" s="1"/>
      <c r="G176" s="1"/>
      <c r="H176" s="1"/>
      <c r="I176" s="1"/>
      <c r="J176" s="1"/>
      <c r="K176" s="1"/>
      <c r="L176" s="1"/>
      <c r="M176" s="1"/>
    </row>
    <row r="177" spans="2:13" ht="12.75" customHeight="1">
      <c r="B177" s="1800" t="s">
        <v>95</v>
      </c>
      <c r="C177" s="1801"/>
      <c r="D177" s="1801"/>
      <c r="E177" s="1801"/>
      <c r="F177" s="1801"/>
      <c r="G177" s="1801"/>
      <c r="H177" s="1801"/>
      <c r="I177" s="1801"/>
      <c r="J177" s="1801"/>
      <c r="K177" s="1801"/>
      <c r="L177" s="1801"/>
      <c r="M177" s="1801"/>
    </row>
    <row r="178" spans="2:13" ht="12.75" customHeight="1">
      <c r="B178" s="1"/>
      <c r="C178" s="1"/>
      <c r="D178" s="1"/>
      <c r="E178" s="1"/>
      <c r="F178" s="1"/>
      <c r="G178" s="1"/>
      <c r="H178" s="1"/>
      <c r="I178" s="1"/>
      <c r="J178" s="1"/>
      <c r="K178" s="1"/>
      <c r="L178" s="1"/>
      <c r="M178" s="1"/>
    </row>
    <row r="179" spans="2:13" ht="12.75" customHeight="1">
      <c r="B179" s="3047" t="s">
        <v>96</v>
      </c>
      <c r="C179" s="3047"/>
      <c r="D179" s="3047"/>
      <c r="E179" s="3047"/>
      <c r="F179" s="3047"/>
      <c r="G179" s="3047"/>
      <c r="H179" s="3047"/>
      <c r="I179" s="3047"/>
      <c r="J179" s="3048"/>
      <c r="K179" s="1872">
        <v>2023</v>
      </c>
      <c r="L179" s="1872">
        <v>2024</v>
      </c>
      <c r="M179" s="1872" t="s">
        <v>97</v>
      </c>
    </row>
    <row r="180" spans="2:13" ht="18.75" customHeight="1">
      <c r="B180" s="2864" t="s">
        <v>98</v>
      </c>
      <c r="C180" s="2852"/>
      <c r="D180" s="2852"/>
      <c r="E180" s="2852"/>
      <c r="F180" s="2852"/>
      <c r="G180" s="2852"/>
      <c r="H180" s="2852"/>
      <c r="I180" s="2852"/>
      <c r="J180" s="2853"/>
      <c r="K180" s="106">
        <v>29.4</v>
      </c>
      <c r="L180" s="107">
        <v>27.7</v>
      </c>
      <c r="M180" s="108">
        <v>32.9</v>
      </c>
    </row>
    <row r="181" spans="2:13" ht="16.5" customHeight="1">
      <c r="B181" s="2865" t="s">
        <v>99</v>
      </c>
      <c r="C181" s="2829"/>
      <c r="D181" s="2829"/>
      <c r="E181" s="2829"/>
      <c r="F181" s="2829"/>
      <c r="G181" s="2829"/>
      <c r="H181" s="2829"/>
      <c r="I181" s="2829"/>
      <c r="J181" s="2830"/>
      <c r="K181" s="109">
        <v>0.309</v>
      </c>
      <c r="L181" s="110">
        <v>0.65600000000000003</v>
      </c>
      <c r="M181" s="111">
        <v>0.57099999999999995</v>
      </c>
    </row>
    <row r="182" spans="2:13" ht="12.75" customHeight="1">
      <c r="B182" s="3012" t="s">
        <v>100</v>
      </c>
      <c r="C182" s="3012"/>
      <c r="D182" s="3012"/>
      <c r="E182" s="3012"/>
      <c r="F182" s="3012"/>
      <c r="G182" s="3012"/>
      <c r="H182" s="3012"/>
      <c r="I182" s="3012"/>
      <c r="J182" s="3012"/>
      <c r="K182" s="3012"/>
      <c r="L182" s="3012"/>
      <c r="M182" s="3012"/>
    </row>
    <row r="183" spans="2:13" ht="53.25" customHeight="1">
      <c r="B183" s="3014"/>
      <c r="C183" s="3014"/>
      <c r="D183" s="3014"/>
      <c r="E183" s="3014"/>
      <c r="F183" s="3014"/>
      <c r="G183" s="3014"/>
      <c r="H183" s="3014"/>
      <c r="I183" s="3014"/>
      <c r="J183" s="3014"/>
      <c r="K183" s="3014"/>
      <c r="L183" s="3014"/>
      <c r="M183" s="3014"/>
    </row>
    <row r="187" spans="2:13" ht="12.75" customHeight="1">
      <c r="B187" s="1800" t="s">
        <v>101</v>
      </c>
      <c r="C187" s="1801"/>
      <c r="D187" s="1801"/>
      <c r="E187" s="1801"/>
      <c r="F187" s="1801"/>
      <c r="G187" s="1801"/>
      <c r="H187" s="1801"/>
      <c r="I187" s="1801"/>
      <c r="J187" s="1801"/>
      <c r="K187" s="1801"/>
      <c r="L187" s="1801"/>
      <c r="M187" s="1801"/>
    </row>
    <row r="188" spans="2:13" ht="12.75" customHeight="1">
      <c r="B188" s="1"/>
      <c r="C188" s="1"/>
      <c r="D188" s="1"/>
      <c r="E188" s="1"/>
      <c r="F188" s="1"/>
      <c r="G188" s="1"/>
      <c r="H188" s="1"/>
      <c r="I188" s="1"/>
      <c r="J188" s="1"/>
      <c r="K188" s="1"/>
      <c r="L188" s="1"/>
      <c r="M188" s="1"/>
    </row>
    <row r="189" spans="2:13" ht="12.75" customHeight="1">
      <c r="B189" s="3006" t="s">
        <v>102</v>
      </c>
      <c r="C189" s="3006"/>
      <c r="D189" s="3006"/>
      <c r="E189" s="3006"/>
      <c r="F189" s="3006"/>
      <c r="G189" s="3007"/>
      <c r="H189" s="3032">
        <v>2023</v>
      </c>
      <c r="I189" s="3046"/>
      <c r="J189" s="3032">
        <v>2024</v>
      </c>
      <c r="K189" s="3046"/>
      <c r="L189" s="3032">
        <v>2025</v>
      </c>
      <c r="M189" s="3045"/>
    </row>
    <row r="190" spans="2:13" ht="15.75" customHeight="1">
      <c r="B190" s="3008"/>
      <c r="C190" s="3008"/>
      <c r="D190" s="3008"/>
      <c r="E190" s="3008"/>
      <c r="F190" s="3008"/>
      <c r="G190" s="3009"/>
      <c r="H190" s="1879" t="s">
        <v>103</v>
      </c>
      <c r="I190" s="1880" t="s">
        <v>104</v>
      </c>
      <c r="J190" s="1879" t="s">
        <v>103</v>
      </c>
      <c r="K190" s="1881" t="s">
        <v>104</v>
      </c>
      <c r="L190" s="1879" t="s">
        <v>103</v>
      </c>
      <c r="M190" s="1881" t="s">
        <v>104</v>
      </c>
    </row>
    <row r="191" spans="2:13" ht="12.75" customHeight="1">
      <c r="B191" s="2891" t="s">
        <v>105</v>
      </c>
      <c r="C191" s="2818"/>
      <c r="D191" s="2818"/>
      <c r="E191" s="2818"/>
      <c r="F191" s="2818"/>
      <c r="G191" s="2818"/>
      <c r="H191" s="2818"/>
      <c r="I191" s="2818"/>
      <c r="J191" s="2818"/>
      <c r="K191" s="2818"/>
      <c r="L191" s="2818"/>
      <c r="M191" s="2818"/>
    </row>
    <row r="192" spans="2:13" ht="12.75" customHeight="1">
      <c r="B192" s="1852" t="s">
        <v>83</v>
      </c>
      <c r="C192" s="2850"/>
      <c r="D192" s="2850"/>
      <c r="E192" s="2850"/>
      <c r="F192" s="2850"/>
      <c r="G192" s="2851"/>
      <c r="H192" s="89">
        <v>3010</v>
      </c>
      <c r="I192" s="112">
        <v>2950</v>
      </c>
      <c r="J192" s="89">
        <v>2928</v>
      </c>
      <c r="K192" s="112">
        <v>3253</v>
      </c>
      <c r="L192" s="113">
        <v>3147</v>
      </c>
      <c r="M192" s="114">
        <v>3628</v>
      </c>
    </row>
    <row r="193" spans="2:13" ht="12.75" customHeight="1">
      <c r="B193" s="2865" t="s">
        <v>84</v>
      </c>
      <c r="C193" s="2829"/>
      <c r="D193" s="2829"/>
      <c r="E193" s="2829"/>
      <c r="F193" s="2829"/>
      <c r="G193" s="2830"/>
      <c r="H193" s="115">
        <v>2067</v>
      </c>
      <c r="I193" s="116">
        <v>1178</v>
      </c>
      <c r="J193" s="115">
        <v>2081</v>
      </c>
      <c r="K193" s="116">
        <v>1552</v>
      </c>
      <c r="L193" s="117">
        <v>2542</v>
      </c>
      <c r="M193" s="118">
        <v>1792</v>
      </c>
    </row>
    <row r="194" spans="2:13" ht="12.75" customHeight="1">
      <c r="B194" s="2890" t="s">
        <v>106</v>
      </c>
      <c r="C194" s="2849"/>
      <c r="D194" s="2849"/>
      <c r="E194" s="2849"/>
      <c r="F194" s="2849"/>
      <c r="G194" s="2849"/>
      <c r="H194" s="2849"/>
      <c r="I194" s="2849"/>
      <c r="J194" s="2849"/>
      <c r="K194" s="2849"/>
      <c r="L194" s="2849"/>
      <c r="M194" s="2849"/>
    </row>
    <row r="195" spans="2:13" ht="12.75" customHeight="1">
      <c r="B195" s="1852" t="s">
        <v>107</v>
      </c>
      <c r="C195" s="2850"/>
      <c r="D195" s="2850"/>
      <c r="E195" s="2850"/>
      <c r="F195" s="2850"/>
      <c r="G195" s="2851"/>
      <c r="H195" s="89">
        <v>3018</v>
      </c>
      <c r="I195" s="112">
        <v>2069</v>
      </c>
      <c r="J195" s="89">
        <v>2897</v>
      </c>
      <c r="K195" s="112">
        <v>2316</v>
      </c>
      <c r="L195" s="113">
        <v>3344</v>
      </c>
      <c r="M195" s="114">
        <v>2525</v>
      </c>
    </row>
    <row r="196" spans="2:13" ht="12.75" customHeight="1">
      <c r="B196" s="1854" t="s">
        <v>108</v>
      </c>
      <c r="C196" s="2819"/>
      <c r="D196" s="2819"/>
      <c r="E196" s="2819"/>
      <c r="F196" s="2819"/>
      <c r="G196" s="2820"/>
      <c r="H196" s="93">
        <v>1897</v>
      </c>
      <c r="I196" s="119">
        <v>1811</v>
      </c>
      <c r="J196" s="93">
        <v>1882</v>
      </c>
      <c r="K196" s="119">
        <v>2112</v>
      </c>
      <c r="L196" s="120">
        <v>2097</v>
      </c>
      <c r="M196" s="121">
        <v>2411</v>
      </c>
    </row>
    <row r="197" spans="2:13" ht="12.75" customHeight="1">
      <c r="B197" s="2865" t="s">
        <v>109</v>
      </c>
      <c r="C197" s="2829"/>
      <c r="D197" s="2829"/>
      <c r="E197" s="2829"/>
      <c r="F197" s="2829"/>
      <c r="G197" s="2830"/>
      <c r="H197" s="115">
        <v>162</v>
      </c>
      <c r="I197" s="116">
        <v>248</v>
      </c>
      <c r="J197" s="115">
        <v>230</v>
      </c>
      <c r="K197" s="116">
        <v>377</v>
      </c>
      <c r="L197" s="117">
        <v>248</v>
      </c>
      <c r="M197" s="118">
        <v>484</v>
      </c>
    </row>
    <row r="198" spans="2:13" ht="12.75" customHeight="1">
      <c r="B198" s="2890" t="s">
        <v>22</v>
      </c>
      <c r="C198" s="2849"/>
      <c r="D198" s="2849"/>
      <c r="E198" s="2849"/>
      <c r="F198" s="2849"/>
      <c r="G198" s="2849"/>
      <c r="H198" s="2849"/>
      <c r="I198" s="2849"/>
      <c r="J198" s="2849"/>
      <c r="K198" s="2849"/>
      <c r="L198" s="2849"/>
      <c r="M198" s="2849"/>
    </row>
    <row r="199" spans="2:13" ht="12.75" customHeight="1">
      <c r="B199" s="1852" t="s">
        <v>23</v>
      </c>
      <c r="C199" s="2850"/>
      <c r="D199" s="2850"/>
      <c r="E199" s="2850"/>
      <c r="F199" s="2850"/>
      <c r="G199" s="2851"/>
      <c r="H199" s="89">
        <v>192</v>
      </c>
      <c r="I199" s="112">
        <v>151</v>
      </c>
      <c r="J199" s="89">
        <v>100</v>
      </c>
      <c r="K199" s="112">
        <v>111</v>
      </c>
      <c r="L199" s="89">
        <v>101</v>
      </c>
      <c r="M199" s="112">
        <v>106</v>
      </c>
    </row>
    <row r="200" spans="2:13" ht="12.75" customHeight="1">
      <c r="B200" s="1854" t="s">
        <v>24</v>
      </c>
      <c r="C200" s="2819"/>
      <c r="D200" s="2819"/>
      <c r="E200" s="2819"/>
      <c r="F200" s="2819"/>
      <c r="G200" s="2820"/>
      <c r="H200" s="1853">
        <v>390</v>
      </c>
      <c r="I200" s="1882">
        <v>221</v>
      </c>
      <c r="J200" s="1853">
        <v>369</v>
      </c>
      <c r="K200" s="1882">
        <v>292</v>
      </c>
      <c r="L200" s="1853">
        <v>572</v>
      </c>
      <c r="M200" s="1882">
        <v>384</v>
      </c>
    </row>
    <row r="201" spans="2:13" ht="12.75" customHeight="1">
      <c r="B201" s="1854" t="s">
        <v>25</v>
      </c>
      <c r="C201" s="2819"/>
      <c r="D201" s="2819"/>
      <c r="E201" s="2819"/>
      <c r="F201" s="2819"/>
      <c r="G201" s="2820"/>
      <c r="H201" s="1853">
        <v>2</v>
      </c>
      <c r="I201" s="1882">
        <v>1</v>
      </c>
      <c r="J201" s="1853">
        <v>22</v>
      </c>
      <c r="K201" s="1882">
        <v>5</v>
      </c>
      <c r="L201" s="1853">
        <v>22</v>
      </c>
      <c r="M201" s="1882">
        <v>8</v>
      </c>
    </row>
    <row r="202" spans="2:13" ht="12.75" customHeight="1">
      <c r="B202" s="1854" t="s">
        <v>26</v>
      </c>
      <c r="C202" s="2819"/>
      <c r="D202" s="2819"/>
      <c r="E202" s="2819"/>
      <c r="F202" s="2819"/>
      <c r="G202" s="2820"/>
      <c r="H202" s="1853">
        <v>4416</v>
      </c>
      <c r="I202" s="1882">
        <v>3687</v>
      </c>
      <c r="J202" s="1853">
        <v>4412</v>
      </c>
      <c r="K202" s="1882">
        <v>4263</v>
      </c>
      <c r="L202" s="1853">
        <v>4797</v>
      </c>
      <c r="M202" s="1882">
        <v>4755</v>
      </c>
    </row>
    <row r="203" spans="2:13" ht="12.75" customHeight="1">
      <c r="B203" s="1854" t="s">
        <v>27</v>
      </c>
      <c r="C203" s="2819"/>
      <c r="D203" s="2819"/>
      <c r="E203" s="2819"/>
      <c r="F203" s="2819"/>
      <c r="G203" s="2820"/>
      <c r="H203" s="93">
        <v>77</v>
      </c>
      <c r="I203" s="119">
        <v>68</v>
      </c>
      <c r="J203" s="93">
        <v>106</v>
      </c>
      <c r="K203" s="119">
        <v>134</v>
      </c>
      <c r="L203" s="93">
        <v>197</v>
      </c>
      <c r="M203" s="119">
        <v>167</v>
      </c>
    </row>
    <row r="204" spans="2:13" ht="12.75" customHeight="1">
      <c r="B204" s="1856" t="s">
        <v>42</v>
      </c>
      <c r="C204" s="2829"/>
      <c r="D204" s="2829"/>
      <c r="E204" s="2829"/>
      <c r="F204" s="2829"/>
      <c r="G204" s="2830"/>
      <c r="H204" s="122">
        <v>5077</v>
      </c>
      <c r="I204" s="123">
        <v>4128</v>
      </c>
      <c r="J204" s="122">
        <v>5009</v>
      </c>
      <c r="K204" s="123">
        <v>4805</v>
      </c>
      <c r="L204" s="122">
        <v>5689</v>
      </c>
      <c r="M204" s="123">
        <v>5420</v>
      </c>
    </row>
    <row r="205" spans="2:13" ht="9" customHeight="1">
      <c r="B205" s="3012" t="s">
        <v>110</v>
      </c>
      <c r="C205" s="3012"/>
      <c r="D205" s="3012"/>
      <c r="E205" s="3012"/>
      <c r="F205" s="3012"/>
      <c r="G205" s="3012"/>
      <c r="H205" s="3012"/>
      <c r="I205" s="3012"/>
      <c r="J205" s="3012"/>
      <c r="K205" s="3012"/>
      <c r="L205" s="3012"/>
      <c r="M205" s="3012"/>
    </row>
    <row r="206" spans="2:13" ht="9" customHeight="1">
      <c r="B206" s="3014"/>
      <c r="C206" s="3014"/>
      <c r="D206" s="3014"/>
      <c r="E206" s="3014"/>
      <c r="F206" s="3014"/>
      <c r="G206" s="3014"/>
      <c r="H206" s="3014"/>
      <c r="I206" s="3014"/>
      <c r="J206" s="3014"/>
      <c r="K206" s="3014"/>
      <c r="L206" s="3014"/>
      <c r="M206" s="3014"/>
    </row>
    <row r="207" spans="2:13" ht="12.75" customHeight="1">
      <c r="B207" s="8"/>
      <c r="C207" s="8"/>
      <c r="D207" s="8"/>
      <c r="E207" s="8"/>
      <c r="F207" s="8"/>
      <c r="G207" s="8"/>
      <c r="H207" s="8"/>
      <c r="I207" s="8"/>
      <c r="J207" s="8"/>
      <c r="K207" s="8"/>
      <c r="L207" s="8"/>
      <c r="M207" s="8"/>
    </row>
    <row r="208" spans="2:13" ht="15" customHeight="1">
      <c r="B208" s="3006" t="s">
        <v>111</v>
      </c>
      <c r="C208" s="3006"/>
      <c r="D208" s="3006"/>
      <c r="E208" s="3006"/>
      <c r="F208" s="3006"/>
      <c r="G208" s="3007"/>
      <c r="H208" s="3032">
        <v>2023</v>
      </c>
      <c r="I208" s="3046"/>
      <c r="J208" s="3032">
        <v>2024</v>
      </c>
      <c r="K208" s="3046"/>
      <c r="L208" s="3032">
        <v>2025</v>
      </c>
      <c r="M208" s="3045"/>
    </row>
    <row r="209" spans="2:13" ht="40.5" customHeight="1">
      <c r="B209" s="3008"/>
      <c r="C209" s="3008"/>
      <c r="D209" s="3008"/>
      <c r="E209" s="3008"/>
      <c r="F209" s="3008"/>
      <c r="G209" s="3009"/>
      <c r="H209" s="1883" t="s">
        <v>112</v>
      </c>
      <c r="I209" s="1884" t="s">
        <v>113</v>
      </c>
      <c r="J209" s="1883" t="s">
        <v>112</v>
      </c>
      <c r="K209" s="124" t="s">
        <v>113</v>
      </c>
      <c r="L209" s="1883" t="s">
        <v>112</v>
      </c>
      <c r="M209" s="124" t="s">
        <v>113</v>
      </c>
    </row>
    <row r="210" spans="2:13" ht="12.75" customHeight="1">
      <c r="B210" s="2891" t="s">
        <v>105</v>
      </c>
      <c r="C210" s="2818"/>
      <c r="D210" s="2818"/>
      <c r="E210" s="2818"/>
      <c r="F210" s="2818"/>
      <c r="G210" s="2818"/>
      <c r="H210" s="2818"/>
      <c r="I210" s="2818"/>
      <c r="J210" s="2818"/>
      <c r="K210" s="2818"/>
      <c r="L210" s="2818"/>
      <c r="M210" s="2818"/>
    </row>
    <row r="211" spans="2:13" ht="12.75" customHeight="1">
      <c r="B211" s="1854" t="s">
        <v>83</v>
      </c>
      <c r="C211" s="2819"/>
      <c r="D211" s="2819"/>
      <c r="E211" s="2819"/>
      <c r="F211" s="2819"/>
      <c r="G211" s="2820"/>
      <c r="H211" s="125">
        <v>0.14363549407492959</v>
      </c>
      <c r="I211" s="126">
        <v>0.14055495434757515</v>
      </c>
      <c r="J211" s="127">
        <v>0.13300000000000001</v>
      </c>
      <c r="K211" s="126">
        <v>0.14799999999999999</v>
      </c>
      <c r="L211" s="128">
        <v>0.14899999999999999</v>
      </c>
      <c r="M211" s="129">
        <v>0.17</v>
      </c>
    </row>
    <row r="212" spans="2:13" ht="12.75" customHeight="1">
      <c r="B212" s="1854" t="s">
        <v>84</v>
      </c>
      <c r="C212" s="2819"/>
      <c r="D212" s="2819"/>
      <c r="E212" s="2819"/>
      <c r="F212" s="2819"/>
      <c r="G212" s="2820"/>
      <c r="H212" s="130">
        <v>0.37226018733572136</v>
      </c>
      <c r="I212" s="131">
        <v>0.21660398304081407</v>
      </c>
      <c r="J212" s="130">
        <v>0.32300000000000001</v>
      </c>
      <c r="K212" s="131">
        <v>0.24299999999999999</v>
      </c>
      <c r="L212" s="132">
        <v>0.36499999999999999</v>
      </c>
      <c r="M212" s="133">
        <v>0.26200000000000001</v>
      </c>
    </row>
    <row r="213" spans="2:13" ht="12.75" customHeight="1">
      <c r="B213" s="2890" t="s">
        <v>106</v>
      </c>
      <c r="C213" s="2849"/>
      <c r="D213" s="2849"/>
      <c r="E213" s="2849"/>
      <c r="F213" s="2849"/>
      <c r="G213" s="2849"/>
      <c r="H213" s="2849"/>
      <c r="I213" s="2849"/>
      <c r="J213" s="2849"/>
      <c r="K213" s="2849"/>
      <c r="L213" s="2849"/>
      <c r="M213" s="2849"/>
    </row>
    <row r="214" spans="2:13" ht="12.75" customHeight="1">
      <c r="B214" s="1854" t="s">
        <v>107</v>
      </c>
      <c r="C214" s="2819"/>
      <c r="D214" s="2819"/>
      <c r="E214" s="2819"/>
      <c r="F214" s="2819"/>
      <c r="G214" s="2820"/>
      <c r="H214" s="125">
        <v>0.38433250729632817</v>
      </c>
      <c r="I214" s="126">
        <v>0.26466379234148918</v>
      </c>
      <c r="J214" s="125">
        <v>0.36799999999999999</v>
      </c>
      <c r="K214" s="126">
        <v>0.29499999999999998</v>
      </c>
      <c r="L214" s="134">
        <v>0.44700000000000001</v>
      </c>
      <c r="M214" s="129">
        <v>0.33900000000000002</v>
      </c>
    </row>
    <row r="215" spans="2:13" ht="12.75" customHeight="1">
      <c r="B215" s="1854" t="s">
        <v>108</v>
      </c>
      <c r="C215" s="2819"/>
      <c r="D215" s="2819"/>
      <c r="E215" s="2819"/>
      <c r="F215" s="2819"/>
      <c r="G215" s="2820"/>
      <c r="H215" s="135">
        <v>0.1230829622528781</v>
      </c>
      <c r="I215" s="136">
        <v>0.11805496508041832</v>
      </c>
      <c r="J215" s="135">
        <v>0.113</v>
      </c>
      <c r="K215" s="136">
        <v>0.126</v>
      </c>
      <c r="L215" s="137">
        <v>0.127</v>
      </c>
      <c r="M215" s="138">
        <v>0.14599999999999999</v>
      </c>
    </row>
    <row r="216" spans="2:13" ht="12.75" customHeight="1">
      <c r="B216" s="1854" t="s">
        <v>109</v>
      </c>
      <c r="C216" s="2819"/>
      <c r="D216" s="2819"/>
      <c r="E216" s="2819"/>
      <c r="F216" s="2819"/>
      <c r="G216" s="2820"/>
      <c r="H216" s="130">
        <v>5.0753703608003069E-2</v>
      </c>
      <c r="I216" s="131">
        <v>7.657697834980591E-2</v>
      </c>
      <c r="J216" s="130">
        <v>5.8999999999999997E-2</v>
      </c>
      <c r="K216" s="131">
        <v>9.7000000000000003E-2</v>
      </c>
      <c r="L216" s="139">
        <v>6.0999999999999999E-2</v>
      </c>
      <c r="M216" s="140">
        <v>0.121</v>
      </c>
    </row>
    <row r="217" spans="2:13" ht="12.75" customHeight="1">
      <c r="B217" s="2890" t="s">
        <v>22</v>
      </c>
      <c r="C217" s="2849"/>
      <c r="D217" s="2849"/>
      <c r="E217" s="2849"/>
      <c r="F217" s="2849"/>
      <c r="G217" s="2849"/>
      <c r="H217" s="2849"/>
      <c r="I217" s="2849"/>
      <c r="J217" s="2849"/>
      <c r="K217" s="2849"/>
      <c r="L217" s="2849"/>
      <c r="M217" s="2849"/>
    </row>
    <row r="218" spans="2:13" ht="12.75" customHeight="1">
      <c r="B218" s="1854" t="s">
        <v>23</v>
      </c>
      <c r="C218" s="2819"/>
      <c r="D218" s="2819"/>
      <c r="E218" s="2819"/>
      <c r="F218" s="2819"/>
      <c r="G218" s="2820"/>
      <c r="H218" s="125">
        <v>0.47348419884953991</v>
      </c>
      <c r="I218" s="126">
        <v>0.37294448206561465</v>
      </c>
      <c r="J218" s="125">
        <v>0.24</v>
      </c>
      <c r="K218" s="126">
        <v>0.27300000000000002</v>
      </c>
      <c r="L218" s="125">
        <v>0.26300000000000001</v>
      </c>
      <c r="M218" s="126">
        <v>0.28000000000000003</v>
      </c>
    </row>
    <row r="219" spans="2:13" ht="12.75" customHeight="1">
      <c r="B219" s="1854" t="s">
        <v>24</v>
      </c>
      <c r="C219" s="2819"/>
      <c r="D219" s="2819"/>
      <c r="E219" s="2819"/>
      <c r="F219" s="2819"/>
      <c r="G219" s="2820"/>
      <c r="H219" s="1885">
        <v>0.20233464150578739</v>
      </c>
      <c r="I219" s="1886">
        <v>0.11511097964850917</v>
      </c>
      <c r="J219" s="1885">
        <v>0.16600000000000001</v>
      </c>
      <c r="K219" s="1886">
        <v>0.13200000000000001</v>
      </c>
      <c r="L219" s="1885">
        <v>0.251</v>
      </c>
      <c r="M219" s="1886">
        <v>0.17100000000000001</v>
      </c>
    </row>
    <row r="220" spans="2:13" ht="12.75" customHeight="1">
      <c r="B220" s="1854" t="s">
        <v>25</v>
      </c>
      <c r="C220" s="2819"/>
      <c r="D220" s="2819"/>
      <c r="E220" s="2819"/>
      <c r="F220" s="2819"/>
      <c r="G220" s="2820"/>
      <c r="H220" s="1885">
        <v>3.5087719298245612E-2</v>
      </c>
      <c r="I220" s="1886">
        <v>1.7543859649122806E-2</v>
      </c>
      <c r="J220" s="1885">
        <v>0.33400000000000002</v>
      </c>
      <c r="K220" s="1886">
        <v>7.9000000000000001E-2</v>
      </c>
      <c r="L220" s="1885">
        <v>0.26900000000000002</v>
      </c>
      <c r="M220" s="1886">
        <v>0.1</v>
      </c>
    </row>
    <row r="221" spans="2:13" ht="12.75" customHeight="1">
      <c r="B221" s="1854" t="s">
        <v>26</v>
      </c>
      <c r="C221" s="2819"/>
      <c r="D221" s="2819"/>
      <c r="E221" s="2819"/>
      <c r="F221" s="2819"/>
      <c r="G221" s="2820"/>
      <c r="H221" s="135">
        <v>0.18787815774988731</v>
      </c>
      <c r="I221" s="136">
        <v>0.15747535508524024</v>
      </c>
      <c r="J221" s="135">
        <v>0.17699999999999999</v>
      </c>
      <c r="K221" s="136">
        <v>0.17100000000000001</v>
      </c>
      <c r="L221" s="135">
        <v>0.19500000000000001</v>
      </c>
      <c r="M221" s="136">
        <v>0.19400000000000001</v>
      </c>
    </row>
    <row r="222" spans="2:13" ht="12.75" customHeight="1">
      <c r="B222" s="1854" t="s">
        <v>27</v>
      </c>
      <c r="C222" s="2819"/>
      <c r="D222" s="2819"/>
      <c r="E222" s="2819"/>
      <c r="F222" s="2819"/>
      <c r="G222" s="2820"/>
      <c r="H222" s="135">
        <v>0.11352843195445406</v>
      </c>
      <c r="I222" s="136">
        <v>0.10043775008718672</v>
      </c>
      <c r="J222" s="135">
        <v>0.13400000000000001</v>
      </c>
      <c r="K222" s="136">
        <v>0.17299999999999999</v>
      </c>
      <c r="L222" s="135">
        <v>0.24199999999999999</v>
      </c>
      <c r="M222" s="136">
        <v>0.20899999999999999</v>
      </c>
    </row>
    <row r="223" spans="2:13" ht="12.75" customHeight="1">
      <c r="B223" s="2854" t="s">
        <v>42</v>
      </c>
      <c r="C223" s="2819"/>
      <c r="D223" s="2819"/>
      <c r="E223" s="2819"/>
      <c r="F223" s="2819"/>
      <c r="G223" s="2820"/>
      <c r="H223" s="141">
        <v>0.19148121682598288</v>
      </c>
      <c r="I223" s="142">
        <v>0.15616455196316259</v>
      </c>
      <c r="J223" s="141">
        <v>0.17599999999999999</v>
      </c>
      <c r="K223" s="142">
        <v>0.16900000000000001</v>
      </c>
      <c r="L223" s="141">
        <v>0.20200000000000001</v>
      </c>
      <c r="M223" s="142">
        <v>0.193</v>
      </c>
    </row>
    <row r="224" spans="2:13" ht="7.5" customHeight="1">
      <c r="B224" s="3012" t="s">
        <v>114</v>
      </c>
      <c r="C224" s="3012"/>
      <c r="D224" s="3012"/>
      <c r="E224" s="3012"/>
      <c r="F224" s="3012"/>
      <c r="G224" s="3012"/>
      <c r="H224" s="3012"/>
      <c r="I224" s="3012"/>
      <c r="J224" s="3012"/>
      <c r="K224" s="3012"/>
      <c r="L224" s="3012"/>
      <c r="M224" s="3012"/>
    </row>
    <row r="225" spans="2:13" ht="18" customHeight="1">
      <c r="B225" s="3013"/>
      <c r="C225" s="3013"/>
      <c r="D225" s="3013"/>
      <c r="E225" s="3013"/>
      <c r="F225" s="3013"/>
      <c r="G225" s="3013"/>
      <c r="H225" s="3013"/>
      <c r="I225" s="3013"/>
      <c r="J225" s="3013"/>
      <c r="K225" s="3013"/>
      <c r="L225" s="3013"/>
      <c r="M225" s="3013"/>
    </row>
    <row r="226" spans="2:13" ht="1.5" customHeight="1">
      <c r="B226" s="3013"/>
      <c r="C226" s="3013"/>
      <c r="D226" s="3013"/>
      <c r="E226" s="3013"/>
      <c r="F226" s="3013"/>
      <c r="G226" s="3013"/>
      <c r="H226" s="3013"/>
      <c r="I226" s="3013"/>
      <c r="J226" s="3013"/>
      <c r="K226" s="3013"/>
      <c r="L226" s="3013"/>
      <c r="M226" s="3013"/>
    </row>
    <row r="227" spans="2:13" ht="12.75" customHeight="1">
      <c r="B227" s="3014"/>
      <c r="C227" s="3014"/>
      <c r="D227" s="3014"/>
      <c r="E227" s="3014"/>
      <c r="F227" s="3014"/>
      <c r="G227" s="3014"/>
      <c r="H227" s="3014"/>
      <c r="I227" s="3014"/>
      <c r="J227" s="3014"/>
      <c r="K227" s="3014"/>
      <c r="L227" s="3014"/>
      <c r="M227" s="3014"/>
    </row>
    <row r="228" spans="2:13" ht="12.75" customHeight="1">
      <c r="B228" s="1887"/>
      <c r="C228" s="1887"/>
      <c r="D228" s="1887"/>
      <c r="E228" s="1887"/>
      <c r="F228" s="1887"/>
      <c r="G228" s="1887"/>
      <c r="H228" s="1887"/>
      <c r="I228" s="1887"/>
      <c r="J228" s="1887"/>
      <c r="K228" s="1887"/>
      <c r="L228" s="1887"/>
      <c r="M228" s="1887"/>
    </row>
    <row r="229" spans="2:13" ht="12.75" customHeight="1">
      <c r="B229" s="1887"/>
      <c r="C229" s="1887"/>
      <c r="D229" s="1887"/>
      <c r="E229" s="1887"/>
      <c r="F229" s="1887"/>
      <c r="G229" s="1887"/>
      <c r="H229" s="1887"/>
      <c r="I229" s="1887"/>
      <c r="J229" s="1887"/>
      <c r="K229" s="1887"/>
      <c r="L229" s="1887"/>
      <c r="M229" s="1887"/>
    </row>
    <row r="230" spans="2:13" ht="12.75" customHeight="1">
      <c r="B230" s="1801" t="s">
        <v>115</v>
      </c>
      <c r="C230" s="1801"/>
      <c r="D230" s="1801"/>
      <c r="E230" s="1801"/>
      <c r="F230" s="1801"/>
      <c r="G230" s="1801"/>
      <c r="H230" s="1801"/>
      <c r="I230" s="1801"/>
      <c r="J230" s="1801"/>
      <c r="K230" s="1801"/>
      <c r="L230" s="1801"/>
      <c r="M230" s="1801"/>
    </row>
    <row r="231" spans="2:13" ht="12.75" customHeight="1">
      <c r="B231" s="1"/>
      <c r="C231" s="1"/>
      <c r="D231" s="1"/>
      <c r="E231" s="1"/>
      <c r="F231" s="1"/>
      <c r="G231" s="1"/>
      <c r="H231" s="1"/>
      <c r="I231" s="1"/>
      <c r="J231" s="1"/>
      <c r="K231" s="1"/>
      <c r="L231" s="1"/>
      <c r="M231" s="1"/>
    </row>
    <row r="232" spans="2:13" ht="30.75" customHeight="1">
      <c r="B232" s="3047" t="s">
        <v>116</v>
      </c>
      <c r="C232" s="3047"/>
      <c r="D232" s="3047"/>
      <c r="E232" s="3047"/>
      <c r="F232" s="3047"/>
      <c r="G232" s="3048"/>
      <c r="H232" s="143">
        <v>2024</v>
      </c>
      <c r="I232" s="143">
        <v>2025</v>
      </c>
      <c r="J232" s="2892"/>
      <c r="K232" s="2815"/>
      <c r="L232" s="1"/>
      <c r="M232" s="1"/>
    </row>
    <row r="233" spans="2:13" ht="12.75" customHeight="1">
      <c r="B233" s="3073" t="s">
        <v>117</v>
      </c>
      <c r="C233" s="3073"/>
      <c r="D233" s="3073"/>
      <c r="E233" s="3073"/>
      <c r="F233" s="3074"/>
      <c r="G233" s="144" t="s">
        <v>83</v>
      </c>
      <c r="H233" s="145">
        <v>21874</v>
      </c>
      <c r="I233" s="146">
        <v>21346</v>
      </c>
    </row>
    <row r="234" spans="2:13" ht="12.75" customHeight="1">
      <c r="B234" s="3063"/>
      <c r="C234" s="3063"/>
      <c r="D234" s="3063"/>
      <c r="E234" s="3063"/>
      <c r="F234" s="3064"/>
      <c r="G234" s="147" t="s">
        <v>84</v>
      </c>
      <c r="H234" s="148">
        <v>6767</v>
      </c>
      <c r="I234" s="149">
        <v>7262</v>
      </c>
    </row>
    <row r="235" spans="2:13" ht="12.75" customHeight="1">
      <c r="B235" s="3059" t="s">
        <v>118</v>
      </c>
      <c r="C235" s="3059"/>
      <c r="D235" s="3059"/>
      <c r="E235" s="3059"/>
      <c r="F235" s="3060"/>
      <c r="G235" s="150" t="s">
        <v>83</v>
      </c>
      <c r="H235" s="148">
        <v>668</v>
      </c>
      <c r="I235" s="149">
        <v>718</v>
      </c>
      <c r="J235" s="151"/>
    </row>
    <row r="236" spans="2:13" ht="12.75" customHeight="1">
      <c r="B236" s="3063"/>
      <c r="C236" s="3063"/>
      <c r="D236" s="3063"/>
      <c r="E236" s="3063"/>
      <c r="F236" s="3064"/>
      <c r="G236" s="152" t="s">
        <v>84</v>
      </c>
      <c r="H236" s="148">
        <v>225</v>
      </c>
      <c r="I236" s="149">
        <v>246</v>
      </c>
    </row>
    <row r="237" spans="2:13" ht="12.75" customHeight="1">
      <c r="B237" s="3069" t="s">
        <v>119</v>
      </c>
      <c r="C237" s="3069"/>
      <c r="D237" s="3069"/>
      <c r="E237" s="3069"/>
      <c r="F237" s="3070"/>
      <c r="G237" s="150" t="s">
        <v>83</v>
      </c>
      <c r="H237" s="148">
        <v>622</v>
      </c>
      <c r="I237" s="149">
        <v>712</v>
      </c>
    </row>
    <row r="238" spans="2:13" ht="12.75" customHeight="1">
      <c r="B238" s="3071"/>
      <c r="C238" s="3071"/>
      <c r="D238" s="3071"/>
      <c r="E238" s="3071"/>
      <c r="F238" s="3072"/>
      <c r="G238" s="152" t="s">
        <v>84</v>
      </c>
      <c r="H238" s="148">
        <v>207</v>
      </c>
      <c r="I238" s="149">
        <v>220</v>
      </c>
    </row>
    <row r="239" spans="2:13" ht="12.75" customHeight="1">
      <c r="B239" s="3065" t="s">
        <v>120</v>
      </c>
      <c r="C239" s="3065"/>
      <c r="D239" s="3065"/>
      <c r="E239" s="3065"/>
      <c r="F239" s="3066"/>
      <c r="G239" s="150" t="s">
        <v>83</v>
      </c>
      <c r="H239" s="148">
        <v>591</v>
      </c>
      <c r="I239" s="149">
        <v>639</v>
      </c>
    </row>
    <row r="240" spans="2:13" ht="12.75" customHeight="1">
      <c r="B240" s="3067"/>
      <c r="C240" s="3067"/>
      <c r="D240" s="3067"/>
      <c r="E240" s="3067"/>
      <c r="F240" s="3068"/>
      <c r="G240" s="152" t="s">
        <v>84</v>
      </c>
      <c r="H240" s="148">
        <v>174</v>
      </c>
      <c r="I240" s="149">
        <v>99</v>
      </c>
    </row>
    <row r="241" spans="2:13" ht="12.75" customHeight="1">
      <c r="B241" s="3059" t="s">
        <v>121</v>
      </c>
      <c r="C241" s="3059"/>
      <c r="D241" s="3059"/>
      <c r="E241" s="3059"/>
      <c r="F241" s="3060"/>
      <c r="G241" s="150" t="s">
        <v>83</v>
      </c>
      <c r="H241" s="148">
        <v>91.19</v>
      </c>
      <c r="I241" s="149">
        <v>100</v>
      </c>
    </row>
    <row r="242" spans="2:13" ht="12.75" customHeight="1">
      <c r="B242" s="3063"/>
      <c r="C242" s="3063"/>
      <c r="D242" s="3063"/>
      <c r="E242" s="3063"/>
      <c r="F242" s="3064"/>
      <c r="G242" s="152" t="s">
        <v>84</v>
      </c>
      <c r="H242" s="148">
        <v>79.03</v>
      </c>
      <c r="I242" s="149">
        <v>100</v>
      </c>
    </row>
    <row r="243" spans="2:13" ht="12.75" customHeight="1">
      <c r="B243" s="3059" t="s">
        <v>122</v>
      </c>
      <c r="C243" s="3059"/>
      <c r="D243" s="3059"/>
      <c r="E243" s="3059"/>
      <c r="F243" s="3060"/>
      <c r="G243" s="150" t="s">
        <v>83</v>
      </c>
      <c r="H243" s="148">
        <v>95.02</v>
      </c>
      <c r="I243" s="149">
        <v>90</v>
      </c>
    </row>
    <row r="244" spans="2:13" ht="12.75" customHeight="1">
      <c r="B244" s="3061"/>
      <c r="C244" s="3061"/>
      <c r="D244" s="3061"/>
      <c r="E244" s="3061"/>
      <c r="F244" s="3062"/>
      <c r="G244" s="153" t="s">
        <v>84</v>
      </c>
      <c r="H244" s="154">
        <v>84.06</v>
      </c>
      <c r="I244" s="155">
        <v>45</v>
      </c>
    </row>
    <row r="245" spans="2:13" ht="15" customHeight="1">
      <c r="B245" s="3058" t="s">
        <v>123</v>
      </c>
      <c r="C245" s="3058"/>
      <c r="D245" s="3058"/>
      <c r="E245" s="3058"/>
      <c r="F245" s="3058"/>
      <c r="G245" s="3058"/>
      <c r="H245" s="3058"/>
      <c r="I245" s="3058"/>
    </row>
    <row r="246" spans="2:13" ht="12.75" customHeight="1">
      <c r="B246" s="3013"/>
      <c r="C246" s="3013"/>
      <c r="D246" s="3013"/>
      <c r="E246" s="3013"/>
      <c r="F246" s="3013"/>
      <c r="G246" s="3013"/>
      <c r="H246" s="3013"/>
      <c r="I246" s="3013"/>
    </row>
    <row r="247" spans="2:13" ht="16.5" customHeight="1">
      <c r="B247" s="3005"/>
      <c r="C247" s="3005"/>
      <c r="D247" s="3005"/>
      <c r="E247" s="3005"/>
      <c r="F247" s="3005"/>
      <c r="G247" s="3005"/>
      <c r="H247" s="3005"/>
      <c r="I247" s="3005"/>
    </row>
    <row r="250" spans="2:13" ht="12.75" customHeight="1">
      <c r="B250" s="1801" t="s">
        <v>124</v>
      </c>
      <c r="C250" s="1801"/>
      <c r="D250" s="1801"/>
      <c r="E250" s="1801"/>
      <c r="F250" s="1801"/>
      <c r="G250" s="1801"/>
      <c r="H250" s="1801"/>
      <c r="I250" s="1801"/>
      <c r="J250" s="1801"/>
      <c r="K250" s="1801"/>
      <c r="L250" s="1801"/>
      <c r="M250" s="1801"/>
    </row>
    <row r="251" spans="2:13" ht="12.75" customHeight="1">
      <c r="B251" s="1"/>
      <c r="C251" s="1"/>
      <c r="D251" s="1"/>
      <c r="E251" s="1"/>
      <c r="F251" s="1"/>
      <c r="G251" s="1"/>
    </row>
    <row r="252" spans="2:13" ht="15" customHeight="1">
      <c r="B252" s="3006" t="s">
        <v>125</v>
      </c>
      <c r="C252" s="3006"/>
      <c r="D252" s="3007"/>
      <c r="E252" s="3024">
        <v>2023</v>
      </c>
      <c r="F252" s="3024">
        <v>2024</v>
      </c>
      <c r="G252" s="3032">
        <v>2025</v>
      </c>
    </row>
    <row r="253" spans="2:13" ht="12.75" customHeight="1">
      <c r="B253" s="3008"/>
      <c r="C253" s="3008"/>
      <c r="D253" s="3009"/>
      <c r="E253" s="3025"/>
      <c r="F253" s="3025"/>
      <c r="G253" s="3033"/>
    </row>
    <row r="254" spans="2:13" ht="12.75" customHeight="1">
      <c r="B254" s="2891" t="s">
        <v>105</v>
      </c>
      <c r="C254" s="2818"/>
      <c r="D254" s="2818"/>
      <c r="E254" s="2818"/>
      <c r="F254" s="2818"/>
      <c r="G254" s="2818"/>
    </row>
    <row r="255" spans="2:13" ht="12.75" customHeight="1">
      <c r="B255" s="1852" t="s">
        <v>83</v>
      </c>
      <c r="C255" s="2850"/>
      <c r="D255" s="2851"/>
      <c r="E255" s="156">
        <v>21.3</v>
      </c>
      <c r="F255" s="1888">
        <v>28.46</v>
      </c>
      <c r="G255" s="1888">
        <v>26.7</v>
      </c>
    </row>
    <row r="256" spans="2:13" ht="12.75" customHeight="1">
      <c r="B256" s="2865" t="s">
        <v>84</v>
      </c>
      <c r="C256" s="2829"/>
      <c r="D256" s="2830"/>
      <c r="E256" s="156">
        <v>19.399999999999999</v>
      </c>
      <c r="F256" s="1889">
        <v>26.17</v>
      </c>
      <c r="G256" s="1889">
        <v>27.04</v>
      </c>
    </row>
    <row r="257" spans="2:8" ht="12.75" customHeight="1">
      <c r="B257" s="2890" t="s">
        <v>28</v>
      </c>
      <c r="C257" s="2849"/>
      <c r="D257" s="2849"/>
      <c r="E257" s="2849"/>
      <c r="F257" s="2849"/>
      <c r="G257" s="2849"/>
    </row>
    <row r="258" spans="2:8" ht="12.75" customHeight="1">
      <c r="B258" s="1852" t="s">
        <v>29</v>
      </c>
      <c r="C258" s="2850"/>
      <c r="D258" s="2851"/>
      <c r="E258" s="157">
        <v>1.2</v>
      </c>
      <c r="F258" s="1888">
        <v>2.8</v>
      </c>
      <c r="G258" s="1888">
        <v>5.49</v>
      </c>
    </row>
    <row r="259" spans="2:8" ht="12.75" customHeight="1">
      <c r="B259" s="1854" t="s">
        <v>30</v>
      </c>
      <c r="C259" s="2819"/>
      <c r="D259" s="2820"/>
      <c r="E259" s="157">
        <v>22.6</v>
      </c>
      <c r="F259" s="1890">
        <v>39.93</v>
      </c>
      <c r="G259" s="1890">
        <v>38.549999999999997</v>
      </c>
    </row>
    <row r="260" spans="2:8" ht="12.75" customHeight="1">
      <c r="B260" s="1854" t="s">
        <v>31</v>
      </c>
      <c r="C260" s="2819"/>
      <c r="D260" s="2820"/>
      <c r="E260" s="157">
        <v>25</v>
      </c>
      <c r="F260" s="1890">
        <v>21.99</v>
      </c>
      <c r="G260" s="1890">
        <v>23.28</v>
      </c>
    </row>
    <row r="261" spans="2:8" ht="12.75" customHeight="1">
      <c r="B261" s="1854" t="s">
        <v>32</v>
      </c>
      <c r="C261" s="2819"/>
      <c r="D261" s="2820"/>
      <c r="E261" s="157">
        <v>35.1</v>
      </c>
      <c r="F261" s="1890">
        <v>34.81</v>
      </c>
      <c r="G261" s="1890">
        <v>40</v>
      </c>
    </row>
    <row r="262" spans="2:8" ht="12.75" customHeight="1">
      <c r="B262" s="1854" t="s">
        <v>33</v>
      </c>
      <c r="C262" s="2819"/>
      <c r="D262" s="2820"/>
      <c r="E262" s="157">
        <v>12.5</v>
      </c>
      <c r="F262" s="1890">
        <v>32.409999999999997</v>
      </c>
      <c r="G262" s="1890">
        <v>27.77</v>
      </c>
    </row>
    <row r="263" spans="2:8" ht="12.75" customHeight="1">
      <c r="B263" s="1854" t="s">
        <v>34</v>
      </c>
      <c r="C263" s="2819"/>
      <c r="D263" s="2820"/>
      <c r="E263" s="157">
        <v>21.2</v>
      </c>
      <c r="F263" s="1890">
        <v>28.2</v>
      </c>
      <c r="G263" s="1890">
        <v>26.45</v>
      </c>
    </row>
    <row r="264" spans="2:8" ht="12.75" customHeight="1">
      <c r="B264" s="1854" t="s">
        <v>35</v>
      </c>
      <c r="C264" s="2819"/>
      <c r="D264" s="2820"/>
      <c r="E264" s="157">
        <v>11</v>
      </c>
      <c r="F264" s="1890">
        <v>19.39</v>
      </c>
      <c r="G264" s="1890">
        <v>17.13</v>
      </c>
    </row>
    <row r="265" spans="2:8" ht="12.75" customHeight="1">
      <c r="B265" s="1854" t="s">
        <v>36</v>
      </c>
      <c r="C265" s="2819"/>
      <c r="D265" s="2820"/>
      <c r="E265" s="157">
        <v>20.9</v>
      </c>
      <c r="F265" s="1890">
        <v>25.95</v>
      </c>
      <c r="G265" s="1890">
        <v>22.85</v>
      </c>
      <c r="H265" s="1"/>
    </row>
    <row r="266" spans="2:8" ht="12.75" customHeight="1">
      <c r="B266" s="1854" t="s">
        <v>126</v>
      </c>
      <c r="C266" s="2819"/>
      <c r="D266" s="2820"/>
      <c r="E266" s="157">
        <v>7.9</v>
      </c>
      <c r="F266" s="1890">
        <v>64.92</v>
      </c>
      <c r="G266" s="1890">
        <v>92.84</v>
      </c>
      <c r="H266" s="1"/>
    </row>
    <row r="267" spans="2:8" ht="12.75" customHeight="1">
      <c r="B267" s="1854" t="s">
        <v>127</v>
      </c>
      <c r="C267" s="2819"/>
      <c r="D267" s="2820"/>
      <c r="E267" s="157">
        <v>26.8</v>
      </c>
      <c r="F267" s="1891">
        <v>51.48</v>
      </c>
      <c r="G267" s="1891">
        <v>65.47</v>
      </c>
      <c r="H267" s="1"/>
    </row>
    <row r="268" spans="2:8" ht="12.75" customHeight="1">
      <c r="B268" s="1854" t="s">
        <v>37</v>
      </c>
      <c r="C268" s="2819"/>
      <c r="D268" s="2820"/>
      <c r="E268" s="157">
        <v>35.1</v>
      </c>
      <c r="F268" s="1890">
        <v>35.869999999999997</v>
      </c>
      <c r="G268" s="1890">
        <v>52.81</v>
      </c>
      <c r="H268" s="1"/>
    </row>
    <row r="269" spans="2:8" ht="12.75" customHeight="1">
      <c r="B269" s="1854" t="s">
        <v>38</v>
      </c>
      <c r="C269" s="2819"/>
      <c r="D269" s="2820"/>
      <c r="E269" s="157">
        <v>10.9</v>
      </c>
      <c r="F269" s="1892">
        <v>15.67</v>
      </c>
      <c r="G269" s="1892">
        <v>28.9</v>
      </c>
      <c r="H269" s="1"/>
    </row>
    <row r="270" spans="2:8" ht="12.75" customHeight="1">
      <c r="B270" s="1856" t="s">
        <v>42</v>
      </c>
      <c r="C270" s="2829"/>
      <c r="D270" s="2830"/>
      <c r="E270" s="1893">
        <v>20.9</v>
      </c>
      <c r="F270" s="158">
        <v>27.9</v>
      </c>
      <c r="G270" s="158">
        <v>26.78</v>
      </c>
      <c r="H270" s="159"/>
    </row>
    <row r="271" spans="2:8" ht="15" customHeight="1">
      <c r="B271" s="3012" t="s">
        <v>128</v>
      </c>
      <c r="C271" s="3012"/>
      <c r="D271" s="3012"/>
      <c r="E271" s="3012"/>
      <c r="F271" s="3012"/>
      <c r="G271" s="3012"/>
      <c r="H271" s="1"/>
    </row>
    <row r="272" spans="2:8" ht="15" customHeight="1">
      <c r="B272" s="3013"/>
      <c r="C272" s="3013"/>
      <c r="D272" s="3013"/>
      <c r="E272" s="3013"/>
      <c r="F272" s="3013"/>
      <c r="G272" s="3013"/>
      <c r="H272" s="1"/>
    </row>
    <row r="273" spans="2:13" ht="15" customHeight="1">
      <c r="B273" s="3013"/>
      <c r="C273" s="3013"/>
      <c r="D273" s="3013"/>
      <c r="E273" s="3013"/>
      <c r="F273" s="3013"/>
      <c r="G273" s="3013"/>
      <c r="H273" s="1"/>
    </row>
    <row r="274" spans="2:13" ht="12.75" customHeight="1">
      <c r="B274" s="3013"/>
      <c r="C274" s="3013"/>
      <c r="D274" s="3013"/>
      <c r="E274" s="3013"/>
      <c r="F274" s="3013"/>
      <c r="G274" s="3013"/>
      <c r="H274" s="1"/>
    </row>
    <row r="275" spans="2:13" ht="5.25" customHeight="1">
      <c r="B275" s="3014"/>
      <c r="C275" s="3014"/>
      <c r="D275" s="3014"/>
      <c r="E275" s="3014"/>
      <c r="F275" s="3014"/>
      <c r="G275" s="3014"/>
      <c r="H275" s="1"/>
    </row>
    <row r="276" spans="2:13" ht="12.75" customHeight="1">
      <c r="B276" s="1"/>
      <c r="C276" s="1"/>
      <c r="D276" s="1"/>
      <c r="E276" s="1"/>
      <c r="F276" s="1"/>
      <c r="G276" s="1"/>
      <c r="H276" s="1"/>
    </row>
    <row r="277" spans="2:13" ht="12.75" customHeight="1">
      <c r="B277" s="8"/>
      <c r="C277" s="8"/>
      <c r="D277" s="8"/>
      <c r="E277" s="8"/>
      <c r="F277" s="8"/>
      <c r="G277" s="8"/>
      <c r="H277" s="8"/>
    </row>
    <row r="278" spans="2:13" ht="12.75" customHeight="1">
      <c r="B278" s="3001" t="s">
        <v>129</v>
      </c>
      <c r="C278" s="3001"/>
      <c r="D278" s="3001"/>
      <c r="E278" s="3001"/>
      <c r="F278" s="3001"/>
      <c r="G278" s="3001"/>
      <c r="H278" s="3001"/>
      <c r="I278" s="3001"/>
      <c r="J278" s="3001"/>
      <c r="K278" s="3001"/>
      <c r="L278" s="3001"/>
      <c r="M278" s="3001"/>
    </row>
    <row r="279" spans="2:13" ht="12.75" customHeight="1">
      <c r="B279" s="1"/>
      <c r="C279" s="1"/>
      <c r="D279" s="1"/>
      <c r="E279" s="1"/>
      <c r="F279" s="1"/>
      <c r="G279" s="1"/>
      <c r="H279" s="1"/>
    </row>
    <row r="280" spans="2:13" ht="15" customHeight="1">
      <c r="B280" s="3006" t="s">
        <v>130</v>
      </c>
      <c r="C280" s="3006"/>
      <c r="D280" s="3007"/>
      <c r="E280" s="3024">
        <v>2023</v>
      </c>
      <c r="F280" s="3024" t="s">
        <v>131</v>
      </c>
      <c r="G280" s="3032">
        <v>2025</v>
      </c>
      <c r="H280" s="1"/>
    </row>
    <row r="281" spans="2:13" ht="15" customHeight="1">
      <c r="B281" s="3006"/>
      <c r="C281" s="3006"/>
      <c r="D281" s="3007"/>
      <c r="E281" s="3024"/>
      <c r="F281" s="3024"/>
      <c r="G281" s="3032"/>
    </row>
    <row r="282" spans="2:13" ht="12.75" customHeight="1">
      <c r="B282" s="3008"/>
      <c r="C282" s="3008"/>
      <c r="D282" s="3009"/>
      <c r="E282" s="3025"/>
      <c r="F282" s="3025"/>
      <c r="G282" s="3033"/>
    </row>
    <row r="283" spans="2:13" ht="12.75" customHeight="1">
      <c r="B283" s="1894" t="s">
        <v>105</v>
      </c>
      <c r="C283" s="1894"/>
      <c r="D283" s="1894"/>
      <c r="E283" s="1894"/>
      <c r="F283" s="1894"/>
      <c r="G283" s="1894"/>
      <c r="H283" s="1"/>
    </row>
    <row r="284" spans="2:13" ht="12.75" customHeight="1">
      <c r="B284" s="1895" t="s">
        <v>83</v>
      </c>
      <c r="C284" s="2819"/>
      <c r="D284" s="2820"/>
      <c r="E284" s="160">
        <v>0.99072617820923048</v>
      </c>
      <c r="F284" s="161" t="s">
        <v>41</v>
      </c>
      <c r="G284" s="1896">
        <v>0.99750000000000005</v>
      </c>
      <c r="H284" s="1"/>
    </row>
    <row r="285" spans="2:13" ht="12.75" customHeight="1">
      <c r="B285" s="1895" t="s">
        <v>84</v>
      </c>
      <c r="C285" s="2819"/>
      <c r="D285" s="2820"/>
      <c r="E285" s="162">
        <v>0.96474098182804446</v>
      </c>
      <c r="F285" s="163" t="s">
        <v>41</v>
      </c>
      <c r="G285" s="1897">
        <v>0.99839999999999995</v>
      </c>
      <c r="H285" s="1"/>
    </row>
    <row r="286" spans="2:13" ht="12.75" customHeight="1">
      <c r="B286" s="1898" t="s">
        <v>28</v>
      </c>
      <c r="C286" s="1898"/>
      <c r="D286" s="1898"/>
      <c r="E286" s="1898"/>
      <c r="F286" s="1898"/>
      <c r="G286" s="164"/>
      <c r="H286" s="1"/>
    </row>
    <row r="287" spans="2:13" ht="12.75" customHeight="1">
      <c r="B287" s="1895" t="s">
        <v>29</v>
      </c>
      <c r="C287" s="2819"/>
      <c r="D287" s="2820"/>
      <c r="E287" s="1899">
        <v>1</v>
      </c>
      <c r="F287" s="165" t="s">
        <v>41</v>
      </c>
      <c r="G287" s="1899">
        <v>1</v>
      </c>
      <c r="H287" s="1"/>
    </row>
    <row r="288" spans="2:13" ht="12.75" customHeight="1">
      <c r="B288" s="1895" t="s">
        <v>30</v>
      </c>
      <c r="C288" s="2819"/>
      <c r="D288" s="2820"/>
      <c r="E288" s="1900">
        <v>0.98937677053824358</v>
      </c>
      <c r="F288" s="1901" t="s">
        <v>41</v>
      </c>
      <c r="G288" s="1900">
        <v>0.99029999999999996</v>
      </c>
      <c r="H288" s="1"/>
    </row>
    <row r="289" spans="2:8" ht="12.75" customHeight="1">
      <c r="B289" s="1895" t="s">
        <v>31</v>
      </c>
      <c r="C289" s="2819"/>
      <c r="D289" s="2820"/>
      <c r="E289" s="1900">
        <v>0.9932432432432432</v>
      </c>
      <c r="F289" s="1901" t="s">
        <v>41</v>
      </c>
      <c r="G289" s="1900">
        <v>0.99239999999999995</v>
      </c>
      <c r="H289" s="1"/>
    </row>
    <row r="290" spans="2:8" ht="12.75" customHeight="1">
      <c r="B290" s="1895" t="s">
        <v>32</v>
      </c>
      <c r="C290" s="2819"/>
      <c r="D290" s="2820"/>
      <c r="E290" s="1900">
        <v>0.99195402298850577</v>
      </c>
      <c r="F290" s="1901" t="s">
        <v>41</v>
      </c>
      <c r="G290" s="1900">
        <v>0.998</v>
      </c>
    </row>
    <row r="291" spans="2:8" ht="12.75" customHeight="1">
      <c r="B291" s="1895" t="s">
        <v>33</v>
      </c>
      <c r="C291" s="2819"/>
      <c r="D291" s="2820"/>
      <c r="E291" s="1900">
        <v>0.98078462770216168</v>
      </c>
      <c r="F291" s="1901" t="s">
        <v>41</v>
      </c>
      <c r="G291" s="1902">
        <v>1</v>
      </c>
    </row>
    <row r="292" spans="2:8" ht="12.75" customHeight="1">
      <c r="B292" s="1895" t="s">
        <v>34</v>
      </c>
      <c r="C292" s="2819"/>
      <c r="D292" s="2820"/>
      <c r="E292" s="1900">
        <v>0.99093466708346356</v>
      </c>
      <c r="F292" s="1901" t="s">
        <v>41</v>
      </c>
      <c r="G292" s="1900">
        <v>0.99839999999999995</v>
      </c>
    </row>
    <row r="293" spans="2:8" ht="12.75" customHeight="1">
      <c r="B293" s="1895" t="s">
        <v>35</v>
      </c>
      <c r="C293" s="2819"/>
      <c r="D293" s="2820"/>
      <c r="E293" s="166">
        <v>0.97785977859778594</v>
      </c>
      <c r="F293" s="167" t="s">
        <v>41</v>
      </c>
      <c r="G293" s="1900">
        <v>0.99909999999999999</v>
      </c>
    </row>
    <row r="294" spans="2:8" ht="12.75" customHeight="1">
      <c r="B294" s="1895" t="s">
        <v>36</v>
      </c>
      <c r="C294" s="2819"/>
      <c r="D294" s="2820"/>
      <c r="E294" s="166">
        <v>0.98551724137931029</v>
      </c>
      <c r="F294" s="167" t="s">
        <v>41</v>
      </c>
      <c r="G294" s="1900">
        <v>0.99809999999999999</v>
      </c>
    </row>
    <row r="295" spans="2:8" ht="12.75" customHeight="1">
      <c r="B295" s="1895" t="s">
        <v>37</v>
      </c>
      <c r="C295" s="2819"/>
      <c r="D295" s="2820"/>
      <c r="E295" s="166">
        <v>0.88888888888888884</v>
      </c>
      <c r="F295" s="167" t="s">
        <v>41</v>
      </c>
      <c r="G295" s="1900">
        <v>0.99519999999999997</v>
      </c>
    </row>
    <row r="296" spans="2:8" ht="12.75" customHeight="1">
      <c r="B296" s="2861" t="s">
        <v>42</v>
      </c>
      <c r="C296" s="2819"/>
      <c r="D296" s="2820"/>
      <c r="E296" s="168">
        <v>0.9863960950917473</v>
      </c>
      <c r="F296" s="169" t="s">
        <v>41</v>
      </c>
      <c r="G296" s="1903">
        <v>0.99770000000000003</v>
      </c>
    </row>
    <row r="297" spans="2:8" ht="15" customHeight="1">
      <c r="B297" s="3012" t="s">
        <v>132</v>
      </c>
      <c r="C297" s="3012"/>
      <c r="D297" s="3012"/>
      <c r="E297" s="3012"/>
      <c r="F297" s="3012"/>
      <c r="G297" s="3012"/>
    </row>
    <row r="298" spans="2:8" ht="15" customHeight="1">
      <c r="B298" s="3013"/>
      <c r="C298" s="3013"/>
      <c r="D298" s="3013"/>
      <c r="E298" s="3013"/>
      <c r="F298" s="3013"/>
      <c r="G298" s="3013"/>
    </row>
    <row r="299" spans="2:8" ht="15" customHeight="1">
      <c r="B299" s="3013"/>
      <c r="C299" s="3013"/>
      <c r="D299" s="3013"/>
      <c r="E299" s="3013"/>
      <c r="F299" s="3013"/>
      <c r="G299" s="3013"/>
    </row>
    <row r="300" spans="2:8" ht="15" customHeight="1">
      <c r="B300" s="3013"/>
      <c r="C300" s="3013"/>
      <c r="D300" s="3013"/>
      <c r="E300" s="3013"/>
      <c r="F300" s="3013"/>
      <c r="G300" s="3013"/>
    </row>
    <row r="301" spans="2:8" ht="3" customHeight="1">
      <c r="B301" s="3013"/>
      <c r="C301" s="3013"/>
      <c r="D301" s="3013"/>
      <c r="E301" s="3013"/>
      <c r="F301" s="3013"/>
      <c r="G301" s="3013"/>
    </row>
    <row r="302" spans="2:8" ht="13.5" customHeight="1">
      <c r="B302" s="3014"/>
      <c r="C302" s="3014"/>
      <c r="D302" s="3014"/>
      <c r="E302" s="3014"/>
      <c r="F302" s="3014"/>
      <c r="G302" s="3014"/>
    </row>
    <row r="303" spans="2:8" ht="12.75" customHeight="1">
      <c r="B303" s="104"/>
      <c r="C303" s="104"/>
      <c r="D303" s="104"/>
      <c r="E303" s="104"/>
      <c r="F303" s="104"/>
      <c r="G303" s="104"/>
    </row>
    <row r="304" spans="2:8" ht="12.75" customHeight="1">
      <c r="B304" s="104"/>
      <c r="C304" s="104"/>
      <c r="D304" s="104"/>
      <c r="E304" s="104"/>
      <c r="F304" s="104"/>
      <c r="G304" s="104"/>
    </row>
    <row r="305" spans="2:13" ht="12.75" customHeight="1">
      <c r="B305" s="3001" t="s">
        <v>133</v>
      </c>
      <c r="C305" s="3001"/>
      <c r="D305" s="3001"/>
      <c r="E305" s="3001"/>
      <c r="F305" s="3001"/>
      <c r="G305" s="3001"/>
      <c r="H305" s="3001"/>
      <c r="I305" s="3001"/>
      <c r="J305" s="3001"/>
      <c r="K305" s="3001"/>
      <c r="L305" s="3001"/>
      <c r="M305" s="3001"/>
    </row>
    <row r="307" spans="2:13" ht="15" customHeight="1">
      <c r="B307" s="3075" t="s">
        <v>134</v>
      </c>
      <c r="C307" s="3075"/>
      <c r="D307" s="3075"/>
      <c r="E307" s="3075"/>
      <c r="F307" s="3075"/>
      <c r="G307" s="3076"/>
      <c r="H307" s="3079">
        <v>2023</v>
      </c>
      <c r="I307" s="3076"/>
      <c r="J307" s="3079">
        <v>2024</v>
      </c>
      <c r="K307" s="3076"/>
      <c r="L307" s="3079">
        <v>2025</v>
      </c>
      <c r="M307" s="3080"/>
    </row>
    <row r="308" spans="2:13" ht="12.75" customHeight="1">
      <c r="B308" s="3077"/>
      <c r="C308" s="3077"/>
      <c r="D308" s="3077"/>
      <c r="E308" s="3077"/>
      <c r="F308" s="3077"/>
      <c r="G308" s="3078"/>
      <c r="H308" s="170" t="s">
        <v>83</v>
      </c>
      <c r="I308" s="1884" t="s">
        <v>84</v>
      </c>
      <c r="J308" s="170" t="s">
        <v>83</v>
      </c>
      <c r="K308" s="1904" t="s">
        <v>84</v>
      </c>
      <c r="L308" s="1883" t="s">
        <v>83</v>
      </c>
      <c r="M308" s="1904" t="s">
        <v>84</v>
      </c>
    </row>
    <row r="309" spans="2:13" ht="12.75" customHeight="1">
      <c r="B309" s="2880" t="s">
        <v>29</v>
      </c>
      <c r="C309" s="2881"/>
      <c r="D309" s="2881"/>
      <c r="E309" s="2881"/>
      <c r="F309" s="2881"/>
      <c r="G309" s="2882"/>
      <c r="H309" s="171">
        <v>0.90625</v>
      </c>
      <c r="I309" s="172">
        <v>9.375E-2</v>
      </c>
      <c r="J309" s="1905">
        <v>0.879</v>
      </c>
      <c r="K309" s="173">
        <v>0.121</v>
      </c>
      <c r="L309" s="174">
        <v>0.85699999999999998</v>
      </c>
      <c r="M309" s="1906">
        <v>0.14299999999999999</v>
      </c>
    </row>
    <row r="310" spans="2:13" ht="12.75" customHeight="1">
      <c r="B310" s="2883" t="s">
        <v>30</v>
      </c>
      <c r="C310" s="2884"/>
      <c r="D310" s="2884"/>
      <c r="E310" s="2884"/>
      <c r="F310" s="2884"/>
      <c r="G310" s="2885"/>
      <c r="H310" s="175">
        <v>0.84812623274161736</v>
      </c>
      <c r="I310" s="176">
        <v>0.15187376725838264</v>
      </c>
      <c r="J310" s="1907">
        <v>0.84499999999999997</v>
      </c>
      <c r="K310" s="177">
        <v>0.155</v>
      </c>
      <c r="L310" s="178">
        <v>0.84099999999999997</v>
      </c>
      <c r="M310" s="136">
        <v>0.159</v>
      </c>
    </row>
    <row r="311" spans="2:13" ht="12.75" customHeight="1">
      <c r="B311" s="2883" t="s">
        <v>31</v>
      </c>
      <c r="C311" s="2884"/>
      <c r="D311" s="2884"/>
      <c r="E311" s="2884"/>
      <c r="F311" s="2884"/>
      <c r="G311" s="2885"/>
      <c r="H311" s="175">
        <v>0.59099999999999997</v>
      </c>
      <c r="I311" s="176">
        <v>0.40899999999999997</v>
      </c>
      <c r="J311" s="1907">
        <v>0.59599999999999997</v>
      </c>
      <c r="K311" s="177">
        <v>0.40400000000000003</v>
      </c>
      <c r="L311" s="178">
        <v>0.58099999999999996</v>
      </c>
      <c r="M311" s="136">
        <v>0.41899999999999998</v>
      </c>
    </row>
    <row r="312" spans="2:13" ht="12.75" customHeight="1">
      <c r="B312" s="2883" t="s">
        <v>32</v>
      </c>
      <c r="C312" s="2884"/>
      <c r="D312" s="2884"/>
      <c r="E312" s="2884"/>
      <c r="F312" s="2884"/>
      <c r="G312" s="2885"/>
      <c r="H312" s="175">
        <v>0.82099999999999995</v>
      </c>
      <c r="I312" s="176">
        <v>0.17899999999999999</v>
      </c>
      <c r="J312" s="1907">
        <v>0.81</v>
      </c>
      <c r="K312" s="177">
        <v>0.19</v>
      </c>
      <c r="L312" s="178">
        <v>0.79200000000000004</v>
      </c>
      <c r="M312" s="136">
        <v>0.20799999999999999</v>
      </c>
    </row>
    <row r="313" spans="2:13" ht="12.75" customHeight="1">
      <c r="B313" s="2883" t="s">
        <v>33</v>
      </c>
      <c r="C313" s="2884"/>
      <c r="D313" s="2884"/>
      <c r="E313" s="2884"/>
      <c r="F313" s="2884"/>
      <c r="G313" s="2885"/>
      <c r="H313" s="175">
        <v>0.47499999999999998</v>
      </c>
      <c r="I313" s="176">
        <v>0.52500000000000002</v>
      </c>
      <c r="J313" s="1907">
        <v>0.46800000000000003</v>
      </c>
      <c r="K313" s="177">
        <v>0.53200000000000003</v>
      </c>
      <c r="L313" s="178">
        <v>0.42899999999999999</v>
      </c>
      <c r="M313" s="136">
        <v>0.57099999999999995</v>
      </c>
    </row>
    <row r="314" spans="2:13" ht="12.75" customHeight="1">
      <c r="B314" s="2883" t="s">
        <v>34</v>
      </c>
      <c r="C314" s="2884"/>
      <c r="D314" s="2884"/>
      <c r="E314" s="2884"/>
      <c r="F314" s="2884"/>
      <c r="G314" s="2885"/>
      <c r="H314" s="175">
        <v>0.86799999999999999</v>
      </c>
      <c r="I314" s="176">
        <v>0.13200000000000001</v>
      </c>
      <c r="J314" s="1907">
        <v>0.86499999999999999</v>
      </c>
      <c r="K314" s="177">
        <v>0.13500000000000001</v>
      </c>
      <c r="L314" s="178">
        <v>0.85399999999999998</v>
      </c>
      <c r="M314" s="136">
        <v>0.14599999999999999</v>
      </c>
    </row>
    <row r="315" spans="2:13" ht="12.75" customHeight="1">
      <c r="B315" s="2883" t="s">
        <v>35</v>
      </c>
      <c r="C315" s="2884"/>
      <c r="D315" s="2884"/>
      <c r="E315" s="2884"/>
      <c r="F315" s="2884"/>
      <c r="G315" s="2885"/>
      <c r="H315" s="175">
        <v>0.42899999999999999</v>
      </c>
      <c r="I315" s="176">
        <v>0.57099999999999995</v>
      </c>
      <c r="J315" s="1907">
        <v>0.48</v>
      </c>
      <c r="K315" s="177">
        <v>0.52</v>
      </c>
      <c r="L315" s="178">
        <v>0.45700000000000002</v>
      </c>
      <c r="M315" s="136">
        <v>0.54300000000000004</v>
      </c>
    </row>
    <row r="316" spans="2:13" ht="12.75" customHeight="1">
      <c r="B316" s="2883" t="s">
        <v>36</v>
      </c>
      <c r="C316" s="2884"/>
      <c r="D316" s="2884"/>
      <c r="E316" s="2884"/>
      <c r="F316" s="2884"/>
      <c r="G316" s="2885"/>
      <c r="H316" s="175">
        <v>0.8466319502771712</v>
      </c>
      <c r="I316" s="176">
        <v>0.15336804972282883</v>
      </c>
      <c r="J316" s="1907">
        <v>0.83299999999999996</v>
      </c>
      <c r="K316" s="177">
        <v>0.16700000000000001</v>
      </c>
      <c r="L316" s="178">
        <v>0.80400000000000005</v>
      </c>
      <c r="M316" s="136">
        <v>0.19600000000000001</v>
      </c>
    </row>
    <row r="317" spans="2:13" ht="12.75" customHeight="1">
      <c r="B317" s="2883" t="s">
        <v>37</v>
      </c>
      <c r="C317" s="2884"/>
      <c r="D317" s="2884"/>
      <c r="E317" s="2884"/>
      <c r="F317" s="2884"/>
      <c r="G317" s="2885"/>
      <c r="H317" s="175">
        <v>3.125E-2</v>
      </c>
      <c r="I317" s="176">
        <v>0.96875</v>
      </c>
      <c r="J317" s="1907">
        <v>1.7000000000000001E-2</v>
      </c>
      <c r="K317" s="177">
        <v>0.98299999999999998</v>
      </c>
      <c r="L317" s="178">
        <v>5.0000000000000001E-3</v>
      </c>
      <c r="M317" s="136">
        <v>0.995</v>
      </c>
    </row>
    <row r="318" spans="2:13" ht="12.75" customHeight="1">
      <c r="B318" s="2883" t="s">
        <v>38</v>
      </c>
      <c r="C318" s="2884"/>
      <c r="D318" s="2884"/>
      <c r="E318" s="2884"/>
      <c r="F318" s="2884"/>
      <c r="G318" s="2885"/>
      <c r="H318" s="175">
        <v>0.39200000000000002</v>
      </c>
      <c r="I318" s="176">
        <v>0.60799999999999998</v>
      </c>
      <c r="J318" s="1907">
        <v>0.28299999999999997</v>
      </c>
      <c r="K318" s="177">
        <v>0.71699999999999997</v>
      </c>
      <c r="L318" s="178">
        <v>0.28399999999999997</v>
      </c>
      <c r="M318" s="136">
        <v>0.71599999999999997</v>
      </c>
    </row>
    <row r="319" spans="2:13" ht="12.75" customHeight="1">
      <c r="B319" s="2883" t="s">
        <v>39</v>
      </c>
      <c r="C319" s="2884"/>
      <c r="D319" s="2884"/>
      <c r="E319" s="2884"/>
      <c r="F319" s="2884"/>
      <c r="G319" s="2885"/>
      <c r="H319" s="175">
        <v>0.31666666666666665</v>
      </c>
      <c r="I319" s="176">
        <v>0.68333333333333335</v>
      </c>
      <c r="J319" s="1907">
        <v>0.36699999999999999</v>
      </c>
      <c r="K319" s="177">
        <v>0.63300000000000001</v>
      </c>
      <c r="L319" s="178">
        <v>0</v>
      </c>
      <c r="M319" s="136">
        <v>0</v>
      </c>
    </row>
    <row r="320" spans="2:13" ht="12.75" customHeight="1">
      <c r="B320" s="2887" t="s">
        <v>42</v>
      </c>
      <c r="C320" s="2888"/>
      <c r="D320" s="2888"/>
      <c r="E320" s="2888"/>
      <c r="F320" s="2888"/>
      <c r="G320" s="2889"/>
      <c r="H320" s="179">
        <v>0.78</v>
      </c>
      <c r="I320" s="180">
        <v>0.22</v>
      </c>
      <c r="J320" s="1908">
        <v>0.76300000000000001</v>
      </c>
      <c r="K320" s="181">
        <v>0.23699999999999999</v>
      </c>
      <c r="L320" s="182">
        <v>0.74</v>
      </c>
      <c r="M320" s="142">
        <v>0.26</v>
      </c>
    </row>
    <row r="321" spans="2:13" ht="15" customHeight="1">
      <c r="B321" s="3012" t="s">
        <v>135</v>
      </c>
      <c r="C321" s="3012"/>
      <c r="D321" s="3012"/>
      <c r="E321" s="3012"/>
      <c r="F321" s="3012"/>
      <c r="G321" s="3012"/>
      <c r="H321" s="3012"/>
      <c r="I321" s="3012"/>
      <c r="J321" s="3012"/>
      <c r="K321" s="3012"/>
      <c r="L321" s="3012"/>
      <c r="M321" s="3012"/>
    </row>
    <row r="322" spans="2:13" ht="7.5" customHeight="1">
      <c r="B322" s="3013"/>
      <c r="C322" s="3013"/>
      <c r="D322" s="3013"/>
      <c r="E322" s="3013"/>
      <c r="F322" s="3013"/>
      <c r="G322" s="3013"/>
      <c r="H322" s="3013"/>
      <c r="I322" s="3013"/>
      <c r="J322" s="3013"/>
      <c r="K322" s="3013"/>
      <c r="L322" s="3013"/>
      <c r="M322" s="3013"/>
    </row>
    <row r="323" spans="2:13" ht="12.75" customHeight="1">
      <c r="B323" s="3014"/>
      <c r="C323" s="3014"/>
      <c r="D323" s="3014"/>
      <c r="E323" s="3014"/>
      <c r="F323" s="3014"/>
      <c r="G323" s="3014"/>
      <c r="H323" s="3014"/>
      <c r="I323" s="3014"/>
      <c r="J323" s="3014"/>
      <c r="K323" s="3014"/>
      <c r="L323" s="3014"/>
      <c r="M323" s="3014"/>
    </row>
    <row r="324" spans="2:13" ht="12.75" customHeight="1">
      <c r="B324" s="1"/>
      <c r="C324" s="1"/>
      <c r="D324" s="1"/>
      <c r="E324" s="1"/>
      <c r="F324" s="1"/>
      <c r="G324" s="1"/>
      <c r="H324" s="1"/>
      <c r="I324" s="1"/>
      <c r="J324" s="1"/>
      <c r="K324" s="1"/>
      <c r="L324" s="1"/>
      <c r="M324" s="1"/>
    </row>
    <row r="325" spans="2:13" ht="15" customHeight="1">
      <c r="B325" s="3006" t="s">
        <v>136</v>
      </c>
      <c r="C325" s="3006"/>
      <c r="D325" s="3007"/>
      <c r="E325" s="3032">
        <v>2023</v>
      </c>
      <c r="F325" s="3045"/>
      <c r="G325" s="3046"/>
      <c r="H325" s="3032">
        <v>2024</v>
      </c>
      <c r="I325" s="3045"/>
      <c r="J325" s="3046"/>
      <c r="K325" s="3032">
        <v>2025</v>
      </c>
      <c r="L325" s="3045"/>
      <c r="M325" s="3045"/>
    </row>
    <row r="326" spans="2:13" ht="15" customHeight="1">
      <c r="B326" s="3006"/>
      <c r="C326" s="3006"/>
      <c r="D326" s="3007"/>
      <c r="E326" s="3082" t="s">
        <v>107</v>
      </c>
      <c r="F326" s="3084" t="s">
        <v>108</v>
      </c>
      <c r="G326" s="3086" t="s">
        <v>109</v>
      </c>
      <c r="H326" s="3082" t="s">
        <v>107</v>
      </c>
      <c r="I326" s="3084" t="s">
        <v>108</v>
      </c>
      <c r="J326" s="3086" t="s">
        <v>109</v>
      </c>
      <c r="K326" s="3082" t="s">
        <v>107</v>
      </c>
      <c r="L326" s="3084" t="s">
        <v>108</v>
      </c>
      <c r="M326" s="3088" t="s">
        <v>109</v>
      </c>
    </row>
    <row r="327" spans="2:13" ht="12.75" customHeight="1">
      <c r="B327" s="3006"/>
      <c r="C327" s="3006"/>
      <c r="D327" s="3007"/>
      <c r="E327" s="3082"/>
      <c r="F327" s="3084"/>
      <c r="G327" s="3086"/>
      <c r="H327" s="3082"/>
      <c r="I327" s="3084"/>
      <c r="J327" s="3086"/>
      <c r="K327" s="3082"/>
      <c r="L327" s="3084"/>
      <c r="M327" s="3088"/>
    </row>
    <row r="328" spans="2:13" ht="12.75" customHeight="1">
      <c r="B328" s="3008"/>
      <c r="C328" s="3008"/>
      <c r="D328" s="3009"/>
      <c r="E328" s="3083"/>
      <c r="F328" s="3085"/>
      <c r="G328" s="3087"/>
      <c r="H328" s="3083"/>
      <c r="I328" s="3085"/>
      <c r="J328" s="3087"/>
      <c r="K328" s="3083"/>
      <c r="L328" s="3085"/>
      <c r="M328" s="3089"/>
    </row>
    <row r="329" spans="2:13" ht="12.75" customHeight="1">
      <c r="B329" s="1895" t="s">
        <v>29</v>
      </c>
      <c r="C329" s="2819"/>
      <c r="D329" s="2820"/>
      <c r="E329" s="183">
        <v>0</v>
      </c>
      <c r="F329" s="171">
        <v>0.59375</v>
      </c>
      <c r="G329" s="184">
        <v>0.40625</v>
      </c>
      <c r="H329" s="183">
        <v>0</v>
      </c>
      <c r="I329" s="171">
        <v>0.57599999999999996</v>
      </c>
      <c r="J329" s="184">
        <v>0.42399999999999999</v>
      </c>
      <c r="K329" s="185">
        <v>0</v>
      </c>
      <c r="L329" s="186">
        <v>0.53600000000000003</v>
      </c>
      <c r="M329" s="1906">
        <v>0.46400000000000002</v>
      </c>
    </row>
    <row r="330" spans="2:13" ht="12.75" customHeight="1">
      <c r="B330" s="1895" t="s">
        <v>30</v>
      </c>
      <c r="C330" s="2819"/>
      <c r="D330" s="2820"/>
      <c r="E330" s="187">
        <v>3.8132807363576597E-2</v>
      </c>
      <c r="F330" s="175">
        <v>0.74399999999999999</v>
      </c>
      <c r="G330" s="1909">
        <v>0.219</v>
      </c>
      <c r="H330" s="187">
        <v>3.2000000000000001E-2</v>
      </c>
      <c r="I330" s="175">
        <v>0.748</v>
      </c>
      <c r="J330" s="1909">
        <v>0.22</v>
      </c>
      <c r="K330" s="135">
        <v>2.76E-2</v>
      </c>
      <c r="L330" s="188">
        <v>0.76090000000000002</v>
      </c>
      <c r="M330" s="136">
        <v>0.21149999999999999</v>
      </c>
    </row>
    <row r="331" spans="2:13" ht="12.75" customHeight="1">
      <c r="B331" s="1895" t="s">
        <v>31</v>
      </c>
      <c r="C331" s="2819"/>
      <c r="D331" s="2820"/>
      <c r="E331" s="187">
        <v>8.2644628099173556E-2</v>
      </c>
      <c r="F331" s="175">
        <v>0.72451790633608815</v>
      </c>
      <c r="G331" s="1909">
        <v>0.192</v>
      </c>
      <c r="H331" s="187">
        <v>8.1000000000000003E-2</v>
      </c>
      <c r="I331" s="175">
        <v>0.71699999999999997</v>
      </c>
      <c r="J331" s="1909">
        <v>0.20200000000000001</v>
      </c>
      <c r="K331" s="135">
        <v>8.4000000000000005E-2</v>
      </c>
      <c r="L331" s="188">
        <v>0.71699999999999997</v>
      </c>
      <c r="M331" s="136">
        <v>0.19900000000000001</v>
      </c>
    </row>
    <row r="332" spans="2:13" ht="12.75" customHeight="1">
      <c r="B332" s="1895" t="s">
        <v>32</v>
      </c>
      <c r="C332" s="2819"/>
      <c r="D332" s="2820"/>
      <c r="E332" s="187">
        <v>0.13200000000000001</v>
      </c>
      <c r="F332" s="175">
        <v>0.74425574425574426</v>
      </c>
      <c r="G332" s="1909">
        <v>0.124</v>
      </c>
      <c r="H332" s="187">
        <v>0.114</v>
      </c>
      <c r="I332" s="189">
        <v>0.755</v>
      </c>
      <c r="J332" s="190">
        <v>0.13100000000000001</v>
      </c>
      <c r="K332" s="135">
        <v>0.11</v>
      </c>
      <c r="L332" s="188">
        <v>0.76</v>
      </c>
      <c r="M332" s="136">
        <v>0.13</v>
      </c>
    </row>
    <row r="333" spans="2:13" ht="12.75" customHeight="1">
      <c r="B333" s="1895" t="s">
        <v>33</v>
      </c>
      <c r="C333" s="2819"/>
      <c r="D333" s="2820"/>
      <c r="E333" s="187">
        <v>0.30499999999999999</v>
      </c>
      <c r="F333" s="175">
        <v>0.61199999999999999</v>
      </c>
      <c r="G333" s="1909">
        <v>8.2000000000000003E-2</v>
      </c>
      <c r="H333" s="187">
        <v>0.3</v>
      </c>
      <c r="I333" s="189">
        <v>0.60799999999999998</v>
      </c>
      <c r="J333" s="190">
        <v>9.1999999999999998E-2</v>
      </c>
      <c r="K333" s="135">
        <v>0.309</v>
      </c>
      <c r="L333" s="188">
        <v>0.60399999999999998</v>
      </c>
      <c r="M333" s="136">
        <v>8.6999999999999994E-2</v>
      </c>
    </row>
    <row r="334" spans="2:13" ht="12.75" customHeight="1">
      <c r="B334" s="1895" t="s">
        <v>34</v>
      </c>
      <c r="C334" s="2819"/>
      <c r="D334" s="2820"/>
      <c r="E334" s="187">
        <v>0.185</v>
      </c>
      <c r="F334" s="175">
        <v>0.69</v>
      </c>
      <c r="G334" s="1909">
        <v>0.12414965986394558</v>
      </c>
      <c r="H334" s="187">
        <v>0.17499999999999999</v>
      </c>
      <c r="I334" s="189">
        <v>0.68899999999999995</v>
      </c>
      <c r="J334" s="190">
        <v>0.13600000000000001</v>
      </c>
      <c r="K334" s="135">
        <v>0.1736</v>
      </c>
      <c r="L334" s="188">
        <v>0.68279999999999996</v>
      </c>
      <c r="M334" s="136">
        <v>0.14360000000000001</v>
      </c>
    </row>
    <row r="335" spans="2:13" ht="12.75" customHeight="1">
      <c r="B335" s="1895" t="s">
        <v>35</v>
      </c>
      <c r="C335" s="2819"/>
      <c r="D335" s="2820"/>
      <c r="E335" s="187">
        <v>0.36699999999999999</v>
      </c>
      <c r="F335" s="175">
        <v>0.55100000000000005</v>
      </c>
      <c r="G335" s="1909">
        <v>8.2000000000000003E-2</v>
      </c>
      <c r="H335" s="187">
        <v>0.314</v>
      </c>
      <c r="I335" s="189">
        <v>0.57899999999999996</v>
      </c>
      <c r="J335" s="190">
        <v>0.108</v>
      </c>
      <c r="K335" s="135">
        <v>0.35099999999999998</v>
      </c>
      <c r="L335" s="188">
        <v>0.55800000000000005</v>
      </c>
      <c r="M335" s="136">
        <v>9.0999999999999998E-2</v>
      </c>
    </row>
    <row r="336" spans="2:13" ht="12.75" customHeight="1">
      <c r="B336" s="1895" t="s">
        <v>36</v>
      </c>
      <c r="C336" s="2819"/>
      <c r="D336" s="2820"/>
      <c r="E336" s="187">
        <v>0.28799999999999998</v>
      </c>
      <c r="F336" s="175">
        <v>0.57399999999999995</v>
      </c>
      <c r="G336" s="1909">
        <v>0.13800000000000001</v>
      </c>
      <c r="H336" s="187">
        <v>0.27300000000000002</v>
      </c>
      <c r="I336" s="189">
        <v>0.57499999999999996</v>
      </c>
      <c r="J336" s="190">
        <v>0.152</v>
      </c>
      <c r="K336" s="135">
        <v>0.26929999999999998</v>
      </c>
      <c r="L336" s="188">
        <v>0.56630000000000003</v>
      </c>
      <c r="M336" s="136">
        <v>0.16439999999999999</v>
      </c>
    </row>
    <row r="337" spans="2:13" ht="12.75" customHeight="1">
      <c r="B337" s="1895" t="s">
        <v>37</v>
      </c>
      <c r="C337" s="2819"/>
      <c r="D337" s="2820"/>
      <c r="E337" s="187">
        <v>0.63020833333333337</v>
      </c>
      <c r="F337" s="175">
        <v>0.36979166666666669</v>
      </c>
      <c r="G337" s="1909">
        <v>0</v>
      </c>
      <c r="H337" s="187">
        <v>0.60499999999999998</v>
      </c>
      <c r="I337" s="175">
        <v>0.38700000000000001</v>
      </c>
      <c r="J337" s="1909">
        <v>8.0000000000000002E-3</v>
      </c>
      <c r="K337" s="135">
        <v>0.59</v>
      </c>
      <c r="L337" s="188">
        <v>0.4</v>
      </c>
      <c r="M337" s="136">
        <v>0.01</v>
      </c>
    </row>
    <row r="338" spans="2:13" ht="12.75" customHeight="1">
      <c r="B338" s="1895" t="s">
        <v>38</v>
      </c>
      <c r="C338" s="2819"/>
      <c r="D338" s="2820"/>
      <c r="E338" s="187">
        <v>0.99882491186839018</v>
      </c>
      <c r="F338" s="175">
        <v>1.1750881316098707E-3</v>
      </c>
      <c r="G338" s="1909">
        <v>0</v>
      </c>
      <c r="H338" s="187">
        <v>0.998</v>
      </c>
      <c r="I338" s="175">
        <v>2E-3</v>
      </c>
      <c r="J338" s="1909">
        <v>0</v>
      </c>
      <c r="K338" s="432">
        <v>1</v>
      </c>
      <c r="L338" s="188">
        <v>0</v>
      </c>
      <c r="M338" s="136">
        <v>0</v>
      </c>
    </row>
    <row r="339" spans="2:13" ht="12.75" customHeight="1">
      <c r="B339" s="1895" t="s">
        <v>39</v>
      </c>
      <c r="C339" s="2819"/>
      <c r="D339" s="2820"/>
      <c r="E339" s="2960">
        <v>1</v>
      </c>
      <c r="F339" s="175">
        <v>0</v>
      </c>
      <c r="G339" s="1909">
        <v>0</v>
      </c>
      <c r="H339" s="2960">
        <v>1</v>
      </c>
      <c r="I339" s="175">
        <v>0</v>
      </c>
      <c r="J339" s="1909">
        <v>0</v>
      </c>
      <c r="K339" s="135">
        <v>0</v>
      </c>
      <c r="L339" s="188">
        <v>0</v>
      </c>
      <c r="M339" s="136">
        <v>0</v>
      </c>
    </row>
    <row r="340" spans="2:13" ht="12.75" customHeight="1">
      <c r="B340" s="2886" t="s">
        <v>42</v>
      </c>
      <c r="C340" s="2817"/>
      <c r="D340" s="2843"/>
      <c r="E340" s="191">
        <v>0.28800451993361348</v>
      </c>
      <c r="F340" s="192">
        <v>0.58349517991454503</v>
      </c>
      <c r="G340" s="1910">
        <v>0.12850030015184152</v>
      </c>
      <c r="H340" s="191">
        <v>0.27200000000000002</v>
      </c>
      <c r="I340" s="192">
        <v>0.58699999999999997</v>
      </c>
      <c r="J340" s="1910">
        <v>0.14099999999999999</v>
      </c>
      <c r="K340" s="1911">
        <v>0.27129999999999999</v>
      </c>
      <c r="L340" s="1912">
        <v>0.58130000000000004</v>
      </c>
      <c r="M340" s="1913">
        <v>0.1474</v>
      </c>
    </row>
    <row r="341" spans="2:13" ht="15" customHeight="1">
      <c r="B341" s="3012" t="s">
        <v>135</v>
      </c>
      <c r="C341" s="3012"/>
      <c r="D341" s="3012"/>
      <c r="E341" s="3012"/>
      <c r="F341" s="3012"/>
      <c r="G341" s="3012"/>
      <c r="H341" s="3012"/>
      <c r="I341" s="3012"/>
      <c r="J341" s="3012"/>
      <c r="K341" s="3012"/>
      <c r="L341" s="3012"/>
      <c r="M341" s="3012"/>
    </row>
    <row r="342" spans="2:13" ht="9" customHeight="1">
      <c r="B342" s="3013"/>
      <c r="C342" s="3013"/>
      <c r="D342" s="3013"/>
      <c r="E342" s="3013"/>
      <c r="F342" s="3013"/>
      <c r="G342" s="3013"/>
      <c r="H342" s="3013"/>
      <c r="I342" s="3013"/>
      <c r="J342" s="3013"/>
      <c r="K342" s="3013"/>
      <c r="L342" s="3013"/>
      <c r="M342" s="3013"/>
    </row>
    <row r="343" spans="2:13" ht="4.5" customHeight="1">
      <c r="B343" s="3014"/>
      <c r="C343" s="3014"/>
      <c r="D343" s="3014"/>
      <c r="E343" s="3014"/>
      <c r="F343" s="3014"/>
      <c r="G343" s="3014"/>
      <c r="H343" s="3014"/>
      <c r="I343" s="3014"/>
      <c r="J343" s="3014"/>
      <c r="K343" s="3014"/>
      <c r="L343" s="3014"/>
      <c r="M343" s="3014"/>
    </row>
    <row r="344" spans="2:13" ht="12.75" customHeight="1">
      <c r="B344" s="1"/>
      <c r="C344" s="1"/>
      <c r="D344" s="1"/>
      <c r="E344" s="1"/>
      <c r="F344" s="1"/>
      <c r="G344" s="1"/>
      <c r="H344" s="1"/>
      <c r="I344" s="1"/>
      <c r="J344" s="1"/>
      <c r="K344" s="1"/>
      <c r="L344" s="1"/>
      <c r="M344" s="1"/>
    </row>
    <row r="345" spans="2:13" ht="15" customHeight="1">
      <c r="B345" s="3006" t="s">
        <v>137</v>
      </c>
      <c r="C345" s="3006"/>
      <c r="D345" s="3006"/>
      <c r="E345" s="3006"/>
      <c r="F345" s="3006"/>
      <c r="G345" s="3007"/>
      <c r="H345" s="3026" t="s">
        <v>138</v>
      </c>
      <c r="I345" s="3026" t="s">
        <v>139</v>
      </c>
      <c r="J345" s="3026" t="s">
        <v>140</v>
      </c>
      <c r="K345" s="3026" t="s">
        <v>141</v>
      </c>
      <c r="L345" s="3026" t="s">
        <v>142</v>
      </c>
      <c r="M345" s="3016" t="s">
        <v>143</v>
      </c>
    </row>
    <row r="346" spans="2:13" ht="12.75" customHeight="1">
      <c r="B346" s="3008"/>
      <c r="C346" s="3008"/>
      <c r="D346" s="3008"/>
      <c r="E346" s="3008"/>
      <c r="F346" s="3008"/>
      <c r="G346" s="3009"/>
      <c r="H346" s="3027"/>
      <c r="I346" s="3027"/>
      <c r="J346" s="3027"/>
      <c r="K346" s="3027"/>
      <c r="L346" s="3027"/>
      <c r="M346" s="3081"/>
    </row>
    <row r="347" spans="2:13" ht="12.75" customHeight="1">
      <c r="B347" s="2858" t="s">
        <v>29</v>
      </c>
      <c r="C347" s="2852"/>
      <c r="D347" s="2852"/>
      <c r="E347" s="2852"/>
      <c r="F347" s="2852"/>
      <c r="G347" s="2853"/>
      <c r="H347" s="193">
        <v>0</v>
      </c>
      <c r="I347" s="193">
        <v>0.9375</v>
      </c>
      <c r="J347" s="193">
        <v>0</v>
      </c>
      <c r="K347" s="193">
        <v>3.125E-2</v>
      </c>
      <c r="L347" s="193">
        <v>3.125E-2</v>
      </c>
      <c r="M347" s="1914">
        <v>0</v>
      </c>
    </row>
    <row r="348" spans="2:13" ht="12.75" customHeight="1">
      <c r="B348" s="1895" t="s">
        <v>30</v>
      </c>
      <c r="C348" s="2819"/>
      <c r="D348" s="2819"/>
      <c r="E348" s="2819"/>
      <c r="F348" s="2819"/>
      <c r="G348" s="2820"/>
      <c r="H348" s="194">
        <v>9.8619329388560158E-3</v>
      </c>
      <c r="I348" s="194">
        <v>0.6357659434582511</v>
      </c>
      <c r="J348" s="194">
        <v>2.6298487836949377E-3</v>
      </c>
      <c r="K348" s="194">
        <v>6.443129520052597E-2</v>
      </c>
      <c r="L348" s="194">
        <v>0.27021696252465482</v>
      </c>
      <c r="M348" s="195">
        <v>1.7094017094017096E-2</v>
      </c>
    </row>
    <row r="349" spans="2:13" ht="12.75" customHeight="1">
      <c r="B349" s="1895" t="s">
        <v>31</v>
      </c>
      <c r="C349" s="2819"/>
      <c r="D349" s="2819"/>
      <c r="E349" s="2819"/>
      <c r="F349" s="2819"/>
      <c r="G349" s="2820"/>
      <c r="H349" s="194">
        <v>2.4793388429752067E-2</v>
      </c>
      <c r="I349" s="194">
        <v>0.73553719008264462</v>
      </c>
      <c r="J349" s="194">
        <v>0</v>
      </c>
      <c r="K349" s="194">
        <v>3.0303030303030304E-2</v>
      </c>
      <c r="L349" s="194">
        <v>0.16528925619834711</v>
      </c>
      <c r="M349" s="195">
        <v>4.4077134986225897E-2</v>
      </c>
    </row>
    <row r="350" spans="2:13" ht="12.75" customHeight="1">
      <c r="B350" s="1895" t="s">
        <v>32</v>
      </c>
      <c r="C350" s="2819"/>
      <c r="D350" s="2819"/>
      <c r="E350" s="2819"/>
      <c r="F350" s="2819"/>
      <c r="G350" s="2820"/>
      <c r="H350" s="194">
        <v>1.3986013986013986E-2</v>
      </c>
      <c r="I350" s="194">
        <v>0.63536463536463539</v>
      </c>
      <c r="J350" s="194">
        <v>0</v>
      </c>
      <c r="K350" s="194">
        <v>6.2937062937062943E-2</v>
      </c>
      <c r="L350" s="194">
        <v>0.25774225774225773</v>
      </c>
      <c r="M350" s="195">
        <v>2.9970029970029972E-2</v>
      </c>
    </row>
    <row r="351" spans="2:13" ht="12.75" customHeight="1">
      <c r="B351" s="1895" t="s">
        <v>33</v>
      </c>
      <c r="C351" s="2819"/>
      <c r="D351" s="2819"/>
      <c r="E351" s="2819"/>
      <c r="F351" s="2819"/>
      <c r="G351" s="2820"/>
      <c r="H351" s="194">
        <v>1.6294508147254073E-2</v>
      </c>
      <c r="I351" s="194">
        <v>0.62643331321665663</v>
      </c>
      <c r="J351" s="194">
        <v>1.2070006035003018E-3</v>
      </c>
      <c r="K351" s="194">
        <v>5.431502715751358E-2</v>
      </c>
      <c r="L351" s="194">
        <v>0.26916113458056729</v>
      </c>
      <c r="M351" s="195">
        <v>3.2589016294508145E-2</v>
      </c>
    </row>
    <row r="352" spans="2:13" ht="12.75" customHeight="1">
      <c r="B352" s="1895" t="s">
        <v>34</v>
      </c>
      <c r="C352" s="2819"/>
      <c r="D352" s="2819"/>
      <c r="E352" s="2819"/>
      <c r="F352" s="2819"/>
      <c r="G352" s="2820"/>
      <c r="H352" s="194">
        <v>1.5306122448979591E-2</v>
      </c>
      <c r="I352" s="194">
        <v>0.48639455782312924</v>
      </c>
      <c r="J352" s="194">
        <v>1.984126984126984E-3</v>
      </c>
      <c r="K352" s="194">
        <v>0.11734693877551021</v>
      </c>
      <c r="L352" s="194">
        <v>0.36224489795918369</v>
      </c>
      <c r="M352" s="195">
        <v>1.6723356009070295E-2</v>
      </c>
    </row>
    <row r="353" spans="2:13" ht="12.75" customHeight="1">
      <c r="B353" s="1895" t="s">
        <v>35</v>
      </c>
      <c r="C353" s="2819"/>
      <c r="D353" s="2819"/>
      <c r="E353" s="2819"/>
      <c r="F353" s="2819"/>
      <c r="G353" s="2820"/>
      <c r="H353" s="194">
        <v>1.2629161882893225E-2</v>
      </c>
      <c r="I353" s="194">
        <v>0.4362801377726751</v>
      </c>
      <c r="J353" s="194">
        <v>3.4443168771526979E-3</v>
      </c>
      <c r="K353" s="194">
        <v>0.10218140068886337</v>
      </c>
      <c r="L353" s="194">
        <v>0.39954075774971298</v>
      </c>
      <c r="M353" s="195">
        <v>4.5924225028702644E-2</v>
      </c>
    </row>
    <row r="354" spans="2:13" ht="12.75" customHeight="1">
      <c r="B354" s="1895" t="s">
        <v>36</v>
      </c>
      <c r="C354" s="2819"/>
      <c r="D354" s="2819"/>
      <c r="E354" s="2819"/>
      <c r="F354" s="2819"/>
      <c r="G354" s="2820"/>
      <c r="H354" s="194">
        <v>1.3214625678929391E-2</v>
      </c>
      <c r="I354" s="194">
        <v>0.33943669858334735</v>
      </c>
      <c r="J354" s="194">
        <v>3.4156447729436139E-3</v>
      </c>
      <c r="K354" s="194">
        <v>0.17710958060361723</v>
      </c>
      <c r="L354" s="194">
        <v>0.43289097933814885</v>
      </c>
      <c r="M354" s="195">
        <v>3.3932471023013604E-2</v>
      </c>
    </row>
    <row r="355" spans="2:13" ht="12.75" customHeight="1">
      <c r="B355" s="1895" t="s">
        <v>37</v>
      </c>
      <c r="C355" s="2819"/>
      <c r="D355" s="2819"/>
      <c r="E355" s="2819"/>
      <c r="F355" s="2819"/>
      <c r="G355" s="2820"/>
      <c r="H355" s="194">
        <v>1.9097222222222224E-2</v>
      </c>
      <c r="I355" s="194">
        <v>0.27256944444444442</v>
      </c>
      <c r="J355" s="194">
        <v>0</v>
      </c>
      <c r="K355" s="194">
        <v>0.24479166666666666</v>
      </c>
      <c r="L355" s="194">
        <v>0.46006944444444442</v>
      </c>
      <c r="M355" s="195">
        <v>3.472222222222222E-3</v>
      </c>
    </row>
    <row r="356" spans="2:13" ht="12.75" customHeight="1">
      <c r="B356" s="1895" t="s">
        <v>38</v>
      </c>
      <c r="C356" s="2819"/>
      <c r="D356" s="2819"/>
      <c r="E356" s="2819"/>
      <c r="F356" s="2819"/>
      <c r="G356" s="2820"/>
      <c r="H356" s="194">
        <v>1.2925969447708578E-2</v>
      </c>
      <c r="I356" s="194">
        <v>0.38190364277320799</v>
      </c>
      <c r="J356" s="194">
        <v>2.3501762632197414E-3</v>
      </c>
      <c r="K356" s="194">
        <v>0.21034077555816685</v>
      </c>
      <c r="L356" s="194">
        <v>0.38895417156286721</v>
      </c>
      <c r="M356" s="195">
        <v>3.5252643948296123E-3</v>
      </c>
    </row>
    <row r="357" spans="2:13" ht="12.75" customHeight="1">
      <c r="B357" s="1895" t="s">
        <v>39</v>
      </c>
      <c r="C357" s="2819"/>
      <c r="D357" s="2819"/>
      <c r="E357" s="2819"/>
      <c r="F357" s="2819"/>
      <c r="G357" s="2820"/>
      <c r="H357" s="194">
        <v>1.6666666666666666E-2</v>
      </c>
      <c r="I357" s="194">
        <v>0.7</v>
      </c>
      <c r="J357" s="194">
        <v>0</v>
      </c>
      <c r="K357" s="194">
        <v>6.6666666666666666E-2</v>
      </c>
      <c r="L357" s="194">
        <v>0.21666666666666667</v>
      </c>
      <c r="M357" s="195">
        <v>0</v>
      </c>
    </row>
    <row r="358" spans="2:13" ht="12.75" customHeight="1">
      <c r="B358" s="2832" t="s">
        <v>42</v>
      </c>
      <c r="C358" s="2829"/>
      <c r="D358" s="2829"/>
      <c r="E358" s="2829"/>
      <c r="F358" s="2829"/>
      <c r="G358" s="2830"/>
      <c r="H358" s="196">
        <v>1.3736360747201526E-2</v>
      </c>
      <c r="I358" s="196">
        <v>0.41032522334828209</v>
      </c>
      <c r="J358" s="196">
        <v>2.7896465270666336E-3</v>
      </c>
      <c r="K358" s="196">
        <v>0.15018185670397965</v>
      </c>
      <c r="L358" s="196">
        <v>0.39344609626046118</v>
      </c>
      <c r="M358" s="197">
        <v>2.9520816413008934E-2</v>
      </c>
    </row>
    <row r="359" spans="2:13" ht="15" customHeight="1">
      <c r="B359" s="3012" t="s">
        <v>135</v>
      </c>
      <c r="C359" s="3012"/>
      <c r="D359" s="3012"/>
      <c r="E359" s="3012"/>
      <c r="F359" s="3012"/>
      <c r="G359" s="3012"/>
      <c r="H359" s="3012"/>
      <c r="I359" s="3012"/>
      <c r="J359" s="3012"/>
      <c r="K359" s="3012"/>
      <c r="L359" s="3012"/>
      <c r="M359" s="3012"/>
    </row>
    <row r="360" spans="2:13" ht="12.75" customHeight="1">
      <c r="B360" s="3014"/>
      <c r="C360" s="3014"/>
      <c r="D360" s="3014"/>
      <c r="E360" s="3014"/>
      <c r="F360" s="3014"/>
      <c r="G360" s="3014"/>
      <c r="H360" s="3014"/>
      <c r="I360" s="3014"/>
      <c r="J360" s="3014"/>
      <c r="K360" s="3014"/>
      <c r="L360" s="3014"/>
      <c r="M360" s="3014"/>
    </row>
    <row r="361" spans="2:13" ht="12.75" customHeight="1">
      <c r="B361" s="8"/>
      <c r="C361" s="8"/>
      <c r="D361" s="8"/>
      <c r="E361" s="8"/>
      <c r="F361" s="8"/>
      <c r="G361" s="8"/>
      <c r="H361" s="8"/>
      <c r="I361" s="8"/>
      <c r="J361" s="8"/>
      <c r="K361" s="8"/>
      <c r="L361" s="8"/>
      <c r="M361" s="8"/>
    </row>
    <row r="362" spans="2:13" ht="15" customHeight="1">
      <c r="B362" s="3006" t="s">
        <v>144</v>
      </c>
      <c r="C362" s="3006"/>
      <c r="D362" s="3006"/>
      <c r="E362" s="3006"/>
      <c r="F362" s="3006"/>
      <c r="G362" s="3007"/>
      <c r="H362" s="3026" t="s">
        <v>138</v>
      </c>
      <c r="I362" s="3026" t="s">
        <v>139</v>
      </c>
      <c r="J362" s="3026" t="s">
        <v>140</v>
      </c>
      <c r="K362" s="3026" t="s">
        <v>141</v>
      </c>
      <c r="L362" s="3026" t="s">
        <v>142</v>
      </c>
      <c r="M362" s="3016" t="s">
        <v>143</v>
      </c>
    </row>
    <row r="363" spans="2:13" ht="12.75" customHeight="1">
      <c r="B363" s="3008"/>
      <c r="C363" s="3008"/>
      <c r="D363" s="3008"/>
      <c r="E363" s="3008"/>
      <c r="F363" s="3008"/>
      <c r="G363" s="3009"/>
      <c r="H363" s="3027"/>
      <c r="I363" s="3027"/>
      <c r="J363" s="3027"/>
      <c r="K363" s="3027"/>
      <c r="L363" s="3027"/>
      <c r="M363" s="3081"/>
    </row>
    <row r="364" spans="2:13" ht="12.75" customHeight="1">
      <c r="B364" s="2858" t="s">
        <v>29</v>
      </c>
      <c r="C364" s="2852"/>
      <c r="D364" s="2852"/>
      <c r="E364" s="2852"/>
      <c r="F364" s="2852"/>
      <c r="G364" s="2853"/>
      <c r="H364" s="193">
        <v>0</v>
      </c>
      <c r="I364" s="193">
        <v>0.93899999999999995</v>
      </c>
      <c r="J364" s="193">
        <v>0</v>
      </c>
      <c r="K364" s="193">
        <v>0.03</v>
      </c>
      <c r="L364" s="193">
        <v>0.03</v>
      </c>
      <c r="M364" s="1914">
        <v>0</v>
      </c>
    </row>
    <row r="365" spans="2:13" ht="12.75" customHeight="1">
      <c r="B365" s="1895" t="s">
        <v>30</v>
      </c>
      <c r="C365" s="2819"/>
      <c r="D365" s="2819"/>
      <c r="E365" s="2819"/>
      <c r="F365" s="2819"/>
      <c r="G365" s="2820"/>
      <c r="H365" s="194">
        <v>8.9999999999999993E-3</v>
      </c>
      <c r="I365" s="194">
        <v>0.61799999999999999</v>
      </c>
      <c r="J365" s="194">
        <v>2E-3</v>
      </c>
      <c r="K365" s="194">
        <v>6.0999999999999999E-2</v>
      </c>
      <c r="L365" s="194">
        <v>0.29699999999999999</v>
      </c>
      <c r="M365" s="195">
        <v>1.4E-2</v>
      </c>
    </row>
    <row r="366" spans="2:13" ht="12.75" customHeight="1">
      <c r="B366" s="1895" t="s">
        <v>31</v>
      </c>
      <c r="C366" s="2819"/>
      <c r="D366" s="2819"/>
      <c r="E366" s="2819"/>
      <c r="F366" s="2819"/>
      <c r="G366" s="2820"/>
      <c r="H366" s="194">
        <v>1.6E-2</v>
      </c>
      <c r="I366" s="194">
        <v>0.73199999999999998</v>
      </c>
      <c r="J366" s="194">
        <v>0</v>
      </c>
      <c r="K366" s="194">
        <v>3.6999999999999998E-2</v>
      </c>
      <c r="L366" s="194">
        <v>0.184</v>
      </c>
      <c r="M366" s="195">
        <v>3.1E-2</v>
      </c>
    </row>
    <row r="367" spans="2:13" ht="12.75" customHeight="1">
      <c r="B367" s="1895" t="s">
        <v>32</v>
      </c>
      <c r="C367" s="2819"/>
      <c r="D367" s="2819"/>
      <c r="E367" s="2819"/>
      <c r="F367" s="2819"/>
      <c r="G367" s="2820"/>
      <c r="H367" s="194">
        <v>1.4E-2</v>
      </c>
      <c r="I367" s="194">
        <v>0.64200000000000002</v>
      </c>
      <c r="J367" s="194">
        <v>0</v>
      </c>
      <c r="K367" s="194">
        <v>6.2E-2</v>
      </c>
      <c r="L367" s="194">
        <v>0.25700000000000001</v>
      </c>
      <c r="M367" s="195">
        <v>2.5999999999999999E-2</v>
      </c>
    </row>
    <row r="368" spans="2:13" ht="12.75" customHeight="1">
      <c r="B368" s="1895" t="s">
        <v>33</v>
      </c>
      <c r="C368" s="2819"/>
      <c r="D368" s="2819"/>
      <c r="E368" s="2819"/>
      <c r="F368" s="2819"/>
      <c r="G368" s="2820"/>
      <c r="H368" s="194">
        <v>1.4E-2</v>
      </c>
      <c r="I368" s="194">
        <v>0.60899999999999999</v>
      </c>
      <c r="J368" s="194">
        <v>1E-3</v>
      </c>
      <c r="K368" s="194">
        <v>6.3E-2</v>
      </c>
      <c r="L368" s="194">
        <v>0.28399999999999997</v>
      </c>
      <c r="M368" s="195">
        <v>2.9000000000000001E-2</v>
      </c>
    </row>
    <row r="369" spans="2:14" ht="12.75" customHeight="1">
      <c r="B369" s="1895" t="s">
        <v>34</v>
      </c>
      <c r="C369" s="2819"/>
      <c r="D369" s="2819"/>
      <c r="E369" s="2819"/>
      <c r="F369" s="2819"/>
      <c r="G369" s="2820"/>
      <c r="H369" s="194">
        <v>1.7000000000000001E-2</v>
      </c>
      <c r="I369" s="194">
        <v>0.46800000000000003</v>
      </c>
      <c r="J369" s="194">
        <v>2E-3</v>
      </c>
      <c r="K369" s="194">
        <v>0.125</v>
      </c>
      <c r="L369" s="194">
        <v>0.373</v>
      </c>
      <c r="M369" s="195">
        <v>1.6E-2</v>
      </c>
    </row>
    <row r="370" spans="2:14" ht="12.75" customHeight="1">
      <c r="B370" s="1895" t="s">
        <v>35</v>
      </c>
      <c r="C370" s="2819"/>
      <c r="D370" s="2819"/>
      <c r="E370" s="2819"/>
      <c r="F370" s="2819"/>
      <c r="G370" s="2820"/>
      <c r="H370" s="194">
        <v>1.2999999999999999E-2</v>
      </c>
      <c r="I370" s="194">
        <v>0.45</v>
      </c>
      <c r="J370" s="194">
        <v>2E-3</v>
      </c>
      <c r="K370" s="194">
        <v>0.13500000000000001</v>
      </c>
      <c r="L370" s="194">
        <v>0.371</v>
      </c>
      <c r="M370" s="195">
        <v>2.9000000000000001E-2</v>
      </c>
    </row>
    <row r="371" spans="2:14" ht="12.75" customHeight="1">
      <c r="B371" s="1895" t="s">
        <v>36</v>
      </c>
      <c r="C371" s="2819"/>
      <c r="D371" s="2819"/>
      <c r="E371" s="2819"/>
      <c r="F371" s="2819"/>
      <c r="G371" s="2820"/>
      <c r="H371" s="194">
        <v>1.2999999999999999E-2</v>
      </c>
      <c r="I371" s="194">
        <v>0.34</v>
      </c>
      <c r="J371" s="194">
        <v>4.0000000000000001E-3</v>
      </c>
      <c r="K371" s="194">
        <v>0.17799999999999999</v>
      </c>
      <c r="L371" s="194">
        <v>0.439</v>
      </c>
      <c r="M371" s="195">
        <v>2.7E-2</v>
      </c>
    </row>
    <row r="372" spans="2:14" ht="12.75" customHeight="1">
      <c r="B372" s="1895" t="s">
        <v>37</v>
      </c>
      <c r="C372" s="2819"/>
      <c r="D372" s="2819"/>
      <c r="E372" s="2819"/>
      <c r="F372" s="2819"/>
      <c r="G372" s="2820"/>
      <c r="H372" s="194">
        <v>1.9E-2</v>
      </c>
      <c r="I372" s="194">
        <v>0.27800000000000002</v>
      </c>
      <c r="J372" s="194">
        <v>2E-3</v>
      </c>
      <c r="K372" s="194">
        <v>0.25900000000000001</v>
      </c>
      <c r="L372" s="194">
        <v>0.441</v>
      </c>
      <c r="M372" s="195">
        <v>2E-3</v>
      </c>
    </row>
    <row r="373" spans="2:14" ht="12.75" customHeight="1">
      <c r="B373" s="1895" t="s">
        <v>38</v>
      </c>
      <c r="C373" s="2819"/>
      <c r="D373" s="2819"/>
      <c r="E373" s="2819"/>
      <c r="F373" s="2819"/>
      <c r="G373" s="2820"/>
      <c r="H373" s="194">
        <v>8.9999999999999993E-3</v>
      </c>
      <c r="I373" s="194">
        <v>0.33900000000000002</v>
      </c>
      <c r="J373" s="194">
        <v>1E-3</v>
      </c>
      <c r="K373" s="194">
        <v>0.23100000000000001</v>
      </c>
      <c r="L373" s="198">
        <v>0.42</v>
      </c>
      <c r="M373" s="195">
        <v>0</v>
      </c>
    </row>
    <row r="374" spans="2:14" ht="12.75" customHeight="1">
      <c r="B374" s="1895" t="s">
        <v>39</v>
      </c>
      <c r="C374" s="2819"/>
      <c r="D374" s="2819"/>
      <c r="E374" s="2819"/>
      <c r="F374" s="2819"/>
      <c r="G374" s="2820"/>
      <c r="H374" s="194">
        <v>0.02</v>
      </c>
      <c r="I374" s="194">
        <v>0.65300000000000002</v>
      </c>
      <c r="J374" s="194">
        <v>0</v>
      </c>
      <c r="K374" s="194">
        <v>8.2000000000000003E-2</v>
      </c>
      <c r="L374" s="194">
        <v>0.245</v>
      </c>
      <c r="M374" s="195">
        <v>0</v>
      </c>
    </row>
    <row r="375" spans="2:14" ht="12.75" customHeight="1">
      <c r="B375" s="2832" t="s">
        <v>42</v>
      </c>
      <c r="C375" s="2829"/>
      <c r="D375" s="2829"/>
      <c r="E375" s="2829"/>
      <c r="F375" s="2829"/>
      <c r="G375" s="2830"/>
      <c r="H375" s="196">
        <v>1.2999999999999999E-2</v>
      </c>
      <c r="I375" s="196">
        <v>0.41</v>
      </c>
      <c r="J375" s="196">
        <v>3.0000000000000001E-3</v>
      </c>
      <c r="K375" s="196">
        <v>0.152</v>
      </c>
      <c r="L375" s="196">
        <v>0.39900000000000002</v>
      </c>
      <c r="M375" s="197">
        <v>2.4E-2</v>
      </c>
    </row>
    <row r="376" spans="2:14" ht="15" customHeight="1">
      <c r="B376" s="3012" t="s">
        <v>135</v>
      </c>
      <c r="C376" s="3012"/>
      <c r="D376" s="3012"/>
      <c r="E376" s="3012"/>
      <c r="F376" s="3012"/>
      <c r="G376" s="3012"/>
      <c r="H376" s="3012"/>
      <c r="I376" s="3012"/>
      <c r="J376" s="3012"/>
      <c r="K376" s="3012"/>
      <c r="L376" s="3012"/>
      <c r="M376" s="3012"/>
    </row>
    <row r="377" spans="2:14" ht="12.75" customHeight="1">
      <c r="B377" s="3014"/>
      <c r="C377" s="3014"/>
      <c r="D377" s="3014"/>
      <c r="E377" s="3014"/>
      <c r="F377" s="3014"/>
      <c r="G377" s="3014"/>
      <c r="H377" s="3014"/>
      <c r="I377" s="3014"/>
      <c r="J377" s="3014"/>
      <c r="K377" s="3014"/>
      <c r="L377" s="3014"/>
      <c r="M377" s="3014"/>
    </row>
    <row r="378" spans="2:14" ht="12.75" customHeight="1"/>
    <row r="379" spans="2:14" ht="15" customHeight="1">
      <c r="B379" s="3006" t="s">
        <v>145</v>
      </c>
      <c r="C379" s="3006"/>
      <c r="D379" s="3006"/>
      <c r="E379" s="3006"/>
      <c r="F379" s="3006"/>
      <c r="G379" s="3007"/>
      <c r="H379" s="3026" t="s">
        <v>138</v>
      </c>
      <c r="I379" s="3026" t="s">
        <v>139</v>
      </c>
      <c r="J379" s="3026" t="s">
        <v>140</v>
      </c>
      <c r="K379" s="3026" t="s">
        <v>141</v>
      </c>
      <c r="L379" s="3026" t="s">
        <v>142</v>
      </c>
      <c r="M379" s="3016" t="s">
        <v>143</v>
      </c>
    </row>
    <row r="380" spans="2:14" ht="12.75" customHeight="1">
      <c r="B380" s="3008"/>
      <c r="C380" s="3008"/>
      <c r="D380" s="3008"/>
      <c r="E380" s="3008"/>
      <c r="F380" s="3008"/>
      <c r="G380" s="3009"/>
      <c r="H380" s="3027"/>
      <c r="I380" s="3027"/>
      <c r="J380" s="3027"/>
      <c r="K380" s="3027"/>
      <c r="L380" s="3027"/>
      <c r="M380" s="3081"/>
    </row>
    <row r="381" spans="2:14" ht="12.75" customHeight="1">
      <c r="B381" s="2858" t="s">
        <v>29</v>
      </c>
      <c r="C381" s="2852"/>
      <c r="D381" s="2852"/>
      <c r="E381" s="2852"/>
      <c r="F381" s="2852"/>
      <c r="G381" s="2853"/>
      <c r="H381" s="194">
        <v>0</v>
      </c>
      <c r="I381" s="194">
        <v>0.92900000000000005</v>
      </c>
      <c r="J381" s="194">
        <v>0</v>
      </c>
      <c r="K381" s="194">
        <v>3.5999999999999997E-2</v>
      </c>
      <c r="L381" s="194">
        <v>3.5999999999999997E-2</v>
      </c>
      <c r="M381" s="2981">
        <v>0</v>
      </c>
      <c r="N381" s="2920"/>
    </row>
    <row r="382" spans="2:14" ht="12.75" customHeight="1">
      <c r="B382" s="1895" t="s">
        <v>30</v>
      </c>
      <c r="C382" s="2819"/>
      <c r="D382" s="2819"/>
      <c r="E382" s="2819"/>
      <c r="F382" s="2819"/>
      <c r="G382" s="2820"/>
      <c r="H382" s="194">
        <v>8.9999999999999993E-3</v>
      </c>
      <c r="I382" s="194">
        <v>0.55500000000000005</v>
      </c>
      <c r="J382" s="194">
        <v>2E-3</v>
      </c>
      <c r="K382" s="194">
        <v>8.5999999999999993E-2</v>
      </c>
      <c r="L382" s="194">
        <v>0.33600000000000002</v>
      </c>
      <c r="M382" s="2981">
        <v>1.0999999999999999E-2</v>
      </c>
      <c r="N382" s="2920"/>
    </row>
    <row r="383" spans="2:14" ht="12.75" customHeight="1">
      <c r="B383" s="1895" t="s">
        <v>31</v>
      </c>
      <c r="C383" s="2819"/>
      <c r="D383" s="2819"/>
      <c r="E383" s="2819"/>
      <c r="F383" s="2819"/>
      <c r="G383" s="2820"/>
      <c r="H383" s="194">
        <v>2.4E-2</v>
      </c>
      <c r="I383" s="194">
        <v>0.72</v>
      </c>
      <c r="J383" s="194">
        <v>0</v>
      </c>
      <c r="K383" s="194">
        <v>4.2000000000000003E-2</v>
      </c>
      <c r="L383" s="194">
        <v>0.191</v>
      </c>
      <c r="M383" s="2981">
        <v>2.4E-2</v>
      </c>
      <c r="N383" s="2920"/>
    </row>
    <row r="384" spans="2:14" ht="12.75" customHeight="1">
      <c r="B384" s="1895" t="s">
        <v>32</v>
      </c>
      <c r="C384" s="2819"/>
      <c r="D384" s="2819"/>
      <c r="E384" s="2819"/>
      <c r="F384" s="2819"/>
      <c r="G384" s="2820"/>
      <c r="H384" s="194">
        <v>1.2E-2</v>
      </c>
      <c r="I384" s="194">
        <v>0.621</v>
      </c>
      <c r="J384" s="194">
        <v>1E-3</v>
      </c>
      <c r="K384" s="194">
        <v>6.6000000000000003E-2</v>
      </c>
      <c r="L384" s="194">
        <v>0.27900000000000003</v>
      </c>
      <c r="M384" s="2981">
        <v>2.1999999999999999E-2</v>
      </c>
      <c r="N384" s="2920"/>
    </row>
    <row r="385" spans="2:14" ht="12.75" customHeight="1">
      <c r="B385" s="1895" t="s">
        <v>33</v>
      </c>
      <c r="C385" s="2819"/>
      <c r="D385" s="2819"/>
      <c r="E385" s="2819"/>
      <c r="F385" s="2819"/>
      <c r="G385" s="2820"/>
      <c r="H385" s="194">
        <v>1.4E-2</v>
      </c>
      <c r="I385" s="194">
        <v>0.59399999999999997</v>
      </c>
      <c r="J385" s="194">
        <v>1E-3</v>
      </c>
      <c r="K385" s="194">
        <v>6.7000000000000004E-2</v>
      </c>
      <c r="L385" s="194">
        <v>0.30199999999999999</v>
      </c>
      <c r="M385" s="2981">
        <v>2.1999999999999999E-2</v>
      </c>
      <c r="N385" s="2920"/>
    </row>
    <row r="386" spans="2:14" ht="12.75" customHeight="1">
      <c r="B386" s="1895" t="s">
        <v>34</v>
      </c>
      <c r="C386" s="2819"/>
      <c r="D386" s="2819"/>
      <c r="E386" s="2819"/>
      <c r="F386" s="2819"/>
      <c r="G386" s="2820"/>
      <c r="H386" s="194">
        <v>1.4999999999999999E-2</v>
      </c>
      <c r="I386" s="194">
        <v>0.44900000000000001</v>
      </c>
      <c r="J386" s="194">
        <v>2E-3</v>
      </c>
      <c r="K386" s="194">
        <v>0.13300000000000001</v>
      </c>
      <c r="L386" s="194">
        <v>0.38600000000000001</v>
      </c>
      <c r="M386" s="2981">
        <v>1.4999999999999999E-2</v>
      </c>
      <c r="N386" s="2920"/>
    </row>
    <row r="387" spans="2:14" ht="12.75" customHeight="1">
      <c r="B387" s="1895" t="s">
        <v>35</v>
      </c>
      <c r="C387" s="2819"/>
      <c r="D387" s="2819"/>
      <c r="E387" s="2819"/>
      <c r="F387" s="2819"/>
      <c r="G387" s="2820"/>
      <c r="H387" s="194">
        <v>1.0999999999999999E-2</v>
      </c>
      <c r="I387" s="194">
        <v>0.45700000000000002</v>
      </c>
      <c r="J387" s="194">
        <v>1E-3</v>
      </c>
      <c r="K387" s="194">
        <v>0.129</v>
      </c>
      <c r="L387" s="194">
        <v>0.38</v>
      </c>
      <c r="M387" s="2981">
        <v>2.1999999999999999E-2</v>
      </c>
      <c r="N387" s="2920"/>
    </row>
    <row r="388" spans="2:14" ht="12.75" customHeight="1">
      <c r="B388" s="1895" t="s">
        <v>36</v>
      </c>
      <c r="C388" s="2819"/>
      <c r="D388" s="2819"/>
      <c r="E388" s="2819"/>
      <c r="F388" s="2819"/>
      <c r="G388" s="2820"/>
      <c r="H388" s="194">
        <v>1.2999999999999999E-2</v>
      </c>
      <c r="I388" s="194">
        <v>0.33100000000000002</v>
      </c>
      <c r="J388" s="194">
        <v>3.0000000000000001E-3</v>
      </c>
      <c r="K388" s="194">
        <v>0.184</v>
      </c>
      <c r="L388" s="194">
        <v>0.44800000000000001</v>
      </c>
      <c r="M388" s="2981">
        <v>0.02</v>
      </c>
      <c r="N388" s="2920"/>
    </row>
    <row r="389" spans="2:14" ht="12.75" customHeight="1">
      <c r="B389" s="1895" t="s">
        <v>37</v>
      </c>
      <c r="C389" s="2819"/>
      <c r="D389" s="2819"/>
      <c r="E389" s="2819"/>
      <c r="F389" s="2819"/>
      <c r="G389" s="2820"/>
      <c r="H389" s="194">
        <v>0.01</v>
      </c>
      <c r="I389" s="194">
        <v>0.31900000000000001</v>
      </c>
      <c r="J389" s="194">
        <v>2E-3</v>
      </c>
      <c r="K389" s="194">
        <v>0.22700000000000001</v>
      </c>
      <c r="L389" s="194">
        <v>0.442</v>
      </c>
      <c r="M389" s="2981">
        <v>0</v>
      </c>
      <c r="N389" s="2920"/>
    </row>
    <row r="390" spans="2:14" ht="12.75" customHeight="1">
      <c r="B390" s="1895" t="s">
        <v>38</v>
      </c>
      <c r="C390" s="2819"/>
      <c r="D390" s="2819"/>
      <c r="E390" s="2819"/>
      <c r="F390" s="2819"/>
      <c r="G390" s="2820"/>
      <c r="H390" s="194">
        <v>1.14E-2</v>
      </c>
      <c r="I390" s="194">
        <v>0.36199999999999999</v>
      </c>
      <c r="J390" s="194">
        <v>1E-3</v>
      </c>
      <c r="K390" s="194">
        <v>0.215</v>
      </c>
      <c r="L390" s="194">
        <v>0.41</v>
      </c>
      <c r="M390" s="2981">
        <v>0</v>
      </c>
      <c r="N390" s="2920"/>
    </row>
    <row r="391" spans="2:14" ht="12.75" customHeight="1">
      <c r="B391" s="1895" t="s">
        <v>39</v>
      </c>
      <c r="C391" s="2819"/>
      <c r="D391" s="2819"/>
      <c r="E391" s="2819"/>
      <c r="F391" s="2819"/>
      <c r="G391" s="2820"/>
      <c r="H391" s="194">
        <v>0</v>
      </c>
      <c r="I391" s="194">
        <v>0</v>
      </c>
      <c r="J391" s="194">
        <v>0</v>
      </c>
      <c r="K391" s="194">
        <v>0</v>
      </c>
      <c r="L391" s="194">
        <v>0</v>
      </c>
      <c r="M391" s="2981">
        <v>0</v>
      </c>
      <c r="N391" s="2920"/>
    </row>
    <row r="392" spans="2:14" ht="12.75" customHeight="1">
      <c r="B392" s="2832" t="s">
        <v>42</v>
      </c>
      <c r="C392" s="2829"/>
      <c r="D392" s="2829"/>
      <c r="E392" s="2829"/>
      <c r="F392" s="2829"/>
      <c r="G392" s="2830"/>
      <c r="H392" s="202">
        <v>1.2999999999999999E-2</v>
      </c>
      <c r="I392" s="202">
        <v>0.39900000000000002</v>
      </c>
      <c r="J392" s="202">
        <v>3.0000000000000001E-3</v>
      </c>
      <c r="K392" s="202">
        <v>0.157</v>
      </c>
      <c r="L392" s="202">
        <v>0.41</v>
      </c>
      <c r="M392" s="2982">
        <v>1.7999999999999999E-2</v>
      </c>
      <c r="N392" s="2920"/>
    </row>
    <row r="393" spans="2:14" ht="24.75" customHeight="1">
      <c r="B393" s="3090" t="s">
        <v>135</v>
      </c>
      <c r="C393" s="3090"/>
      <c r="D393" s="3090"/>
      <c r="E393" s="3090"/>
      <c r="F393" s="3090"/>
      <c r="G393" s="3090"/>
      <c r="H393" s="3090"/>
      <c r="I393" s="3090"/>
      <c r="J393" s="3090"/>
      <c r="K393" s="3090"/>
      <c r="L393" s="3090"/>
      <c r="M393" s="3090"/>
    </row>
    <row r="394" spans="2:14" ht="12.75" customHeight="1">
      <c r="B394" s="1"/>
      <c r="C394" s="1"/>
      <c r="D394" s="1"/>
      <c r="E394" s="1"/>
      <c r="F394" s="1"/>
      <c r="G394" s="1"/>
      <c r="H394" s="1"/>
      <c r="I394" s="1"/>
      <c r="J394" s="1"/>
      <c r="K394" s="1"/>
      <c r="L394" s="1"/>
      <c r="M394" s="1"/>
    </row>
    <row r="395" spans="2:14" ht="12.75" customHeight="1">
      <c r="B395" s="1801" t="s">
        <v>146</v>
      </c>
      <c r="C395" s="1801"/>
      <c r="D395" s="1801"/>
      <c r="E395" s="1801"/>
      <c r="F395" s="1801"/>
      <c r="G395" s="1801"/>
      <c r="H395" s="1801"/>
      <c r="I395" s="1801"/>
      <c r="J395" s="1801"/>
      <c r="K395" s="1801"/>
      <c r="L395" s="1801"/>
      <c r="M395" s="1801"/>
    </row>
    <row r="396" spans="2:14" ht="12.75" customHeight="1">
      <c r="B396" s="1"/>
      <c r="C396" s="1"/>
      <c r="D396" s="1"/>
      <c r="E396" s="1"/>
      <c r="F396" s="1"/>
      <c r="G396" s="1"/>
      <c r="H396" s="1"/>
      <c r="I396" s="1"/>
      <c r="J396" s="1"/>
      <c r="K396" s="1"/>
      <c r="L396" s="1"/>
      <c r="M396" s="1"/>
    </row>
    <row r="397" spans="2:14" ht="24.75" customHeight="1">
      <c r="B397" s="3006" t="s">
        <v>147</v>
      </c>
      <c r="C397" s="3006"/>
      <c r="D397" s="3007"/>
      <c r="E397" s="3026">
        <v>2023</v>
      </c>
      <c r="F397" s="3026">
        <v>2024</v>
      </c>
      <c r="G397" s="3016">
        <v>2025</v>
      </c>
      <c r="H397" s="1"/>
      <c r="I397" s="1"/>
      <c r="J397" s="1"/>
      <c r="K397" s="1"/>
      <c r="L397" s="1"/>
      <c r="M397" s="1"/>
    </row>
    <row r="398" spans="2:14" ht="12.75" customHeight="1">
      <c r="B398" s="3006"/>
      <c r="C398" s="3006"/>
      <c r="D398" s="3007"/>
      <c r="E398" s="3026"/>
      <c r="F398" s="3026"/>
      <c r="G398" s="3016"/>
      <c r="H398" s="1"/>
      <c r="I398" s="1"/>
      <c r="J398" s="1"/>
      <c r="K398" s="1"/>
      <c r="L398" s="1"/>
      <c r="M398" s="1"/>
    </row>
    <row r="399" spans="2:14" ht="15.75" customHeight="1">
      <c r="B399" s="3008"/>
      <c r="C399" s="3008"/>
      <c r="D399" s="3009"/>
      <c r="E399" s="3027"/>
      <c r="F399" s="3027"/>
      <c r="G399" s="3081"/>
      <c r="H399" s="1"/>
      <c r="I399" s="1"/>
      <c r="J399" s="1"/>
      <c r="K399" s="1"/>
      <c r="L399" s="1"/>
      <c r="M399" s="1"/>
    </row>
    <row r="400" spans="2:14" ht="12.75" customHeight="1">
      <c r="B400" s="1895" t="s">
        <v>29</v>
      </c>
      <c r="C400" s="2819"/>
      <c r="D400" s="2819"/>
      <c r="E400" s="1914">
        <v>0.91867753327764134</v>
      </c>
      <c r="F400" s="1914">
        <v>1.0289999999999999</v>
      </c>
      <c r="G400" s="203">
        <v>1.014</v>
      </c>
      <c r="H400" s="1"/>
      <c r="J400" s="1"/>
      <c r="K400" s="1"/>
      <c r="L400" s="1"/>
      <c r="M400" s="1"/>
    </row>
    <row r="401" spans="2:13" ht="12.75" customHeight="1">
      <c r="B401" s="1895" t="s">
        <v>30</v>
      </c>
      <c r="C401" s="2819"/>
      <c r="D401" s="2819"/>
      <c r="E401" s="195">
        <v>1.1542138483999944</v>
      </c>
      <c r="F401" s="195">
        <v>1.1120000000000001</v>
      </c>
      <c r="G401" s="1916">
        <v>1.1240000000000001</v>
      </c>
      <c r="J401" s="1"/>
      <c r="K401" s="1"/>
      <c r="L401" s="1"/>
      <c r="M401" s="1"/>
    </row>
    <row r="402" spans="2:13" ht="12.75" customHeight="1">
      <c r="B402" s="1895" t="s">
        <v>31</v>
      </c>
      <c r="C402" s="2819"/>
      <c r="D402" s="2819"/>
      <c r="E402" s="195">
        <v>0.94840561514674315</v>
      </c>
      <c r="F402" s="195">
        <v>0.97799999999999998</v>
      </c>
      <c r="G402" s="1916">
        <v>0.95899999999999996</v>
      </c>
    </row>
    <row r="403" spans="2:13" ht="12.75" customHeight="1">
      <c r="B403" s="1895" t="s">
        <v>32</v>
      </c>
      <c r="C403" s="2819"/>
      <c r="D403" s="2819"/>
      <c r="E403" s="195">
        <v>0.89409987430671078</v>
      </c>
      <c r="F403" s="195">
        <v>0.93100000000000005</v>
      </c>
      <c r="G403" s="1916">
        <v>0.91500000000000004</v>
      </c>
    </row>
    <row r="404" spans="2:13" ht="12.75" customHeight="1">
      <c r="B404" s="1895" t="s">
        <v>33</v>
      </c>
      <c r="C404" s="2819"/>
      <c r="D404" s="2819"/>
      <c r="E404" s="195">
        <v>0.91506158699771045</v>
      </c>
      <c r="F404" s="195">
        <v>0.91700000000000004</v>
      </c>
      <c r="G404" s="1916">
        <v>0.90100000000000002</v>
      </c>
    </row>
    <row r="405" spans="2:13" ht="12.75" customHeight="1">
      <c r="B405" s="1895" t="s">
        <v>34</v>
      </c>
      <c r="C405" s="2819"/>
      <c r="D405" s="2819"/>
      <c r="E405" s="195">
        <v>0.87693061518779969</v>
      </c>
      <c r="F405" s="195">
        <v>0.879</v>
      </c>
      <c r="G405" s="1916">
        <v>0.88900000000000001</v>
      </c>
    </row>
    <row r="406" spans="2:13" ht="12.75" customHeight="1">
      <c r="B406" s="1895" t="s">
        <v>35</v>
      </c>
      <c r="C406" s="2819"/>
      <c r="D406" s="2819"/>
      <c r="E406" s="195">
        <v>0.91740710457618324</v>
      </c>
      <c r="F406" s="195">
        <v>0.91500000000000004</v>
      </c>
      <c r="G406" s="1916">
        <v>0.871</v>
      </c>
    </row>
    <row r="407" spans="2:13" ht="12.75" customHeight="1">
      <c r="B407" s="1895" t="s">
        <v>36</v>
      </c>
      <c r="C407" s="2819"/>
      <c r="D407" s="2819"/>
      <c r="E407" s="195">
        <v>0.8673278268450485</v>
      </c>
      <c r="F407" s="195">
        <v>0.85299999999999998</v>
      </c>
      <c r="G407" s="1916">
        <v>0.84599999999999997</v>
      </c>
    </row>
    <row r="408" spans="2:13" ht="12.75" customHeight="1">
      <c r="B408" s="1895" t="s">
        <v>37</v>
      </c>
      <c r="C408" s="2819"/>
      <c r="D408" s="2819"/>
      <c r="E408" s="195">
        <v>1.0214188757585541</v>
      </c>
      <c r="F408" s="195">
        <v>1</v>
      </c>
      <c r="G408" s="1916">
        <v>0.874</v>
      </c>
    </row>
    <row r="409" spans="2:13" ht="12.75" customHeight="1">
      <c r="B409" s="1895" t="s">
        <v>38</v>
      </c>
      <c r="C409" s="2819"/>
      <c r="D409" s="2819"/>
      <c r="E409" s="195">
        <v>0.89397232576425856</v>
      </c>
      <c r="F409" s="195">
        <v>0.91900000000000004</v>
      </c>
      <c r="G409" s="1916">
        <v>0.877</v>
      </c>
    </row>
    <row r="410" spans="2:13" ht="12.75" customHeight="1">
      <c r="B410" s="1895" t="s">
        <v>39</v>
      </c>
      <c r="C410" s="2819"/>
      <c r="D410" s="2819"/>
      <c r="E410" s="195">
        <v>1</v>
      </c>
      <c r="F410" s="195">
        <v>1</v>
      </c>
      <c r="G410" s="1916">
        <v>0</v>
      </c>
    </row>
    <row r="411" spans="2:13" ht="12.75" customHeight="1">
      <c r="B411" s="2832" t="s">
        <v>148</v>
      </c>
      <c r="C411" s="2829"/>
      <c r="D411" s="2830"/>
      <c r="E411" s="197">
        <v>0.93321745716366478</v>
      </c>
      <c r="F411" s="197">
        <v>0.90400000000000003</v>
      </c>
      <c r="G411" s="1917">
        <v>0.86799999999999999</v>
      </c>
    </row>
    <row r="412" spans="2:13" ht="15" customHeight="1">
      <c r="B412" s="3012" t="s">
        <v>149</v>
      </c>
      <c r="C412" s="3012"/>
      <c r="D412" s="3012"/>
      <c r="E412" s="3012"/>
      <c r="F412" s="3012"/>
      <c r="G412" s="3012"/>
    </row>
    <row r="413" spans="2:13" ht="15" customHeight="1">
      <c r="B413" s="3013"/>
      <c r="C413" s="3013"/>
      <c r="D413" s="3013"/>
      <c r="E413" s="3013"/>
      <c r="F413" s="3013"/>
      <c r="G413" s="3013"/>
    </row>
    <row r="414" spans="2:13" ht="15" customHeight="1">
      <c r="B414" s="3013"/>
      <c r="C414" s="3013"/>
      <c r="D414" s="3013"/>
      <c r="E414" s="3013"/>
      <c r="F414" s="3013"/>
      <c r="G414" s="3013"/>
    </row>
    <row r="415" spans="2:13" ht="12.75" customHeight="1">
      <c r="B415" s="3013"/>
      <c r="C415" s="3013"/>
      <c r="D415" s="3013"/>
      <c r="E415" s="3013"/>
      <c r="F415" s="3013"/>
      <c r="G415" s="3013"/>
    </row>
    <row r="416" spans="2:13" ht="24.75" customHeight="1">
      <c r="B416" s="3014"/>
      <c r="C416" s="3014"/>
      <c r="D416" s="3014"/>
      <c r="E416" s="3014"/>
      <c r="F416" s="3014"/>
      <c r="G416" s="3014"/>
    </row>
    <row r="421" spans="1:13" ht="30.75" customHeight="1">
      <c r="B421" s="5" t="s">
        <v>150</v>
      </c>
      <c r="C421" s="6"/>
      <c r="D421" s="6"/>
      <c r="E421" s="6"/>
      <c r="F421" s="6"/>
      <c r="G421" s="6"/>
      <c r="H421" s="6"/>
      <c r="I421" s="6"/>
      <c r="J421" s="6"/>
      <c r="K421" s="6"/>
      <c r="L421" s="6"/>
      <c r="M421" s="6"/>
    </row>
    <row r="422" spans="1:13" ht="12.75" customHeight="1">
      <c r="B422" s="1"/>
      <c r="C422" s="1"/>
      <c r="D422" s="1"/>
      <c r="E422" s="1"/>
      <c r="F422" s="1"/>
      <c r="G422" s="1"/>
      <c r="H422" s="1"/>
      <c r="I422" s="1"/>
      <c r="J422" s="1"/>
      <c r="K422" s="1"/>
      <c r="L422" s="1"/>
      <c r="M422" s="1"/>
    </row>
    <row r="423" spans="1:13" ht="12.75" customHeight="1">
      <c r="B423" s="1"/>
      <c r="C423" s="1"/>
      <c r="D423" s="1"/>
      <c r="E423" s="1"/>
      <c r="F423" s="1"/>
      <c r="G423" s="1"/>
      <c r="H423" s="1"/>
      <c r="I423" s="1"/>
      <c r="J423" s="1"/>
      <c r="K423" s="1"/>
      <c r="L423" s="1"/>
      <c r="M423" s="1"/>
    </row>
    <row r="424" spans="1:13" ht="12.75" customHeight="1">
      <c r="B424" s="1801" t="s">
        <v>151</v>
      </c>
      <c r="C424" s="1801"/>
      <c r="D424" s="1801"/>
      <c r="E424" s="1801"/>
      <c r="F424" s="1801"/>
      <c r="G424" s="1801"/>
      <c r="H424" s="1801"/>
      <c r="I424" s="1801"/>
      <c r="J424" s="1801"/>
      <c r="K424" s="1801"/>
      <c r="L424" s="1801"/>
      <c r="M424" s="1801"/>
    </row>
    <row r="425" spans="1:13" ht="12.75" customHeight="1">
      <c r="B425" s="3042" t="s">
        <v>152</v>
      </c>
      <c r="C425" s="3042"/>
      <c r="D425" s="3042"/>
      <c r="E425" s="3042"/>
      <c r="F425" s="3042"/>
      <c r="G425" s="3042"/>
      <c r="H425" s="3042"/>
      <c r="I425" s="3042"/>
      <c r="J425" s="3042"/>
      <c r="K425" s="3042"/>
      <c r="L425" s="3042"/>
      <c r="M425" s="3042"/>
    </row>
    <row r="426" spans="1:13" ht="15" customHeight="1">
      <c r="B426" s="3042"/>
      <c r="C426" s="3042"/>
      <c r="D426" s="3042"/>
      <c r="E426" s="3042"/>
      <c r="F426" s="3042"/>
      <c r="G426" s="3042"/>
      <c r="H426" s="3042"/>
      <c r="I426" s="3042"/>
      <c r="J426" s="3042"/>
      <c r="K426" s="3042"/>
      <c r="L426" s="3042"/>
      <c r="M426" s="3042"/>
    </row>
    <row r="427" spans="1:13" ht="12.75" customHeight="1">
      <c r="B427" s="3042"/>
      <c r="C427" s="3042"/>
      <c r="D427" s="3042"/>
      <c r="E427" s="3042"/>
      <c r="F427" s="3042"/>
      <c r="G427" s="3042"/>
      <c r="H427" s="3042"/>
      <c r="I427" s="3042"/>
      <c r="J427" s="3042"/>
      <c r="K427" s="3042"/>
      <c r="L427" s="3042"/>
      <c r="M427" s="3042"/>
    </row>
    <row r="428" spans="1:13" ht="12.75" customHeight="1">
      <c r="A428" s="1870"/>
      <c r="B428" s="1877"/>
      <c r="C428" s="1877"/>
      <c r="D428" s="1877"/>
      <c r="E428" s="1877"/>
      <c r="F428" s="1877"/>
      <c r="G428" s="1877"/>
      <c r="H428" s="1877"/>
      <c r="I428" s="1877"/>
      <c r="J428" s="1877"/>
      <c r="K428" s="1877"/>
      <c r="L428" s="1877"/>
      <c r="M428" s="1877"/>
    </row>
    <row r="429" spans="1:13" ht="12.75" customHeight="1">
      <c r="A429" s="1870"/>
      <c r="B429" s="3001" t="s">
        <v>153</v>
      </c>
      <c r="C429" s="3001"/>
      <c r="D429" s="3001"/>
      <c r="E429" s="3001"/>
      <c r="F429" s="3001"/>
      <c r="G429" s="3001"/>
      <c r="H429" s="3001"/>
      <c r="I429" s="3001"/>
      <c r="J429" s="3001"/>
      <c r="K429" s="3001"/>
      <c r="L429" s="3001"/>
      <c r="M429" s="3001"/>
    </row>
    <row r="430" spans="1:13" ht="12.75" customHeight="1">
      <c r="A430" s="1870"/>
      <c r="B430" s="3091" t="s">
        <v>154</v>
      </c>
      <c r="C430" s="3091"/>
      <c r="D430" s="3091"/>
      <c r="E430" s="3091"/>
      <c r="F430" s="3091"/>
      <c r="G430" s="3091"/>
      <c r="H430" s="3091"/>
      <c r="I430" s="3091"/>
      <c r="J430" s="3091"/>
      <c r="K430" s="3091"/>
      <c r="L430" s="3091"/>
      <c r="M430" s="3091"/>
    </row>
    <row r="431" spans="1:13" ht="12.75" customHeight="1">
      <c r="A431" s="1870"/>
      <c r="B431" s="3091"/>
      <c r="C431" s="3091"/>
      <c r="D431" s="3091"/>
      <c r="E431" s="3091"/>
      <c r="F431" s="3091"/>
      <c r="G431" s="3091"/>
      <c r="H431" s="3091"/>
      <c r="I431" s="3091"/>
      <c r="J431" s="3091"/>
      <c r="K431" s="3091"/>
      <c r="L431" s="3091"/>
      <c r="M431" s="3091"/>
    </row>
    <row r="432" spans="1:13" ht="46.5" customHeight="1">
      <c r="A432" s="1870"/>
      <c r="B432" s="3091"/>
      <c r="C432" s="3091"/>
      <c r="D432" s="3091"/>
      <c r="E432" s="3091"/>
      <c r="F432" s="3091"/>
      <c r="G432" s="3091"/>
      <c r="H432" s="3091"/>
      <c r="I432" s="3091"/>
      <c r="J432" s="3091"/>
      <c r="K432" s="3091"/>
      <c r="L432" s="3091"/>
      <c r="M432" s="3091"/>
    </row>
    <row r="433" spans="2:14" ht="12.75" customHeight="1">
      <c r="B433" s="1"/>
      <c r="C433" s="1"/>
      <c r="D433" s="1"/>
      <c r="E433" s="1"/>
      <c r="F433" s="1"/>
      <c r="G433" s="1"/>
      <c r="H433" s="1"/>
      <c r="I433" s="1"/>
      <c r="J433" s="1"/>
      <c r="K433" s="1"/>
      <c r="L433" s="1"/>
      <c r="M433" s="1"/>
    </row>
    <row r="434" spans="2:14" ht="24" customHeight="1">
      <c r="B434" s="5" t="s">
        <v>155</v>
      </c>
      <c r="C434" s="6"/>
      <c r="D434" s="6"/>
      <c r="E434" s="6"/>
      <c r="F434" s="6"/>
      <c r="G434" s="6"/>
      <c r="H434" s="6"/>
      <c r="I434" s="6"/>
      <c r="J434" s="6"/>
      <c r="K434" s="6"/>
      <c r="L434" s="6"/>
      <c r="M434" s="6"/>
    </row>
    <row r="437" spans="2:14" ht="12.75" customHeight="1">
      <c r="B437" s="1801" t="s">
        <v>156</v>
      </c>
      <c r="C437" s="1801"/>
      <c r="D437" s="1801"/>
      <c r="E437" s="1801"/>
      <c r="F437" s="1801"/>
      <c r="G437" s="1801"/>
      <c r="H437" s="1801"/>
      <c r="I437" s="1801"/>
      <c r="J437" s="1801"/>
      <c r="K437" s="1801"/>
      <c r="L437" s="1801"/>
      <c r="M437" s="1801"/>
      <c r="N437" s="1"/>
    </row>
    <row r="438" spans="2:14" ht="12.75" customHeight="1">
      <c r="B438" s="1"/>
      <c r="C438" s="1"/>
      <c r="D438" s="1"/>
      <c r="E438" s="1"/>
      <c r="F438" s="1"/>
      <c r="G438" s="1"/>
      <c r="H438" s="1"/>
      <c r="I438" s="1"/>
      <c r="J438" s="1"/>
      <c r="K438" s="1"/>
      <c r="L438" s="1"/>
      <c r="M438" s="1"/>
      <c r="N438" s="1"/>
    </row>
    <row r="439" spans="2:14" ht="15" customHeight="1">
      <c r="B439" s="3006" t="s">
        <v>157</v>
      </c>
      <c r="C439" s="3006"/>
      <c r="D439" s="3007"/>
      <c r="E439" s="3032">
        <v>2023</v>
      </c>
      <c r="F439" s="3045"/>
      <c r="G439" s="3046"/>
      <c r="H439" s="3032">
        <v>2024</v>
      </c>
      <c r="I439" s="3045"/>
      <c r="J439" s="3046"/>
      <c r="K439" s="3032">
        <v>2025</v>
      </c>
      <c r="L439" s="3045"/>
      <c r="M439" s="3045"/>
      <c r="N439" s="1919"/>
    </row>
    <row r="440" spans="2:14" ht="12.75" customHeight="1">
      <c r="B440" s="3006"/>
      <c r="C440" s="3006"/>
      <c r="D440" s="3007"/>
      <c r="E440" s="3050" t="s">
        <v>158</v>
      </c>
      <c r="F440" s="3052" t="s">
        <v>159</v>
      </c>
      <c r="G440" s="3054" t="s">
        <v>148</v>
      </c>
      <c r="H440" s="3050" t="s">
        <v>158</v>
      </c>
      <c r="I440" s="3052" t="s">
        <v>159</v>
      </c>
      <c r="J440" s="3054" t="s">
        <v>148</v>
      </c>
      <c r="K440" s="3050" t="s">
        <v>158</v>
      </c>
      <c r="L440" s="3052" t="s">
        <v>159</v>
      </c>
      <c r="M440" s="3056" t="s">
        <v>148</v>
      </c>
      <c r="N440" s="10"/>
    </row>
    <row r="441" spans="2:14" ht="12.75" customHeight="1">
      <c r="B441" s="3008"/>
      <c r="C441" s="3008"/>
      <c r="D441" s="3009"/>
      <c r="E441" s="3051"/>
      <c r="F441" s="3053"/>
      <c r="G441" s="3055"/>
      <c r="H441" s="3051"/>
      <c r="I441" s="3053"/>
      <c r="J441" s="3055"/>
      <c r="K441" s="3051"/>
      <c r="L441" s="3053"/>
      <c r="M441" s="3057"/>
      <c r="N441" s="10"/>
    </row>
    <row r="442" spans="2:14" ht="15.75" customHeight="1">
      <c r="B442" s="3096" t="s">
        <v>160</v>
      </c>
      <c r="C442" s="3096"/>
      <c r="D442" s="3097"/>
      <c r="E442" s="204">
        <v>51189826</v>
      </c>
      <c r="F442" s="205">
        <v>45662985</v>
      </c>
      <c r="G442" s="206">
        <v>96852811</v>
      </c>
      <c r="H442" s="204">
        <v>53062199.93</v>
      </c>
      <c r="I442" s="205">
        <v>53358916.799999997</v>
      </c>
      <c r="J442" s="206">
        <v>106421117</v>
      </c>
      <c r="K442" s="207">
        <v>52496044</v>
      </c>
      <c r="L442" s="208">
        <v>59692881</v>
      </c>
      <c r="M442" s="1920">
        <v>112188925</v>
      </c>
      <c r="N442" s="10"/>
    </row>
    <row r="443" spans="2:14" ht="12.75" customHeight="1">
      <c r="B443" s="3092" t="s">
        <v>161</v>
      </c>
      <c r="C443" s="3092"/>
      <c r="D443" s="3093"/>
      <c r="E443" s="209">
        <v>105</v>
      </c>
      <c r="F443" s="210">
        <v>68</v>
      </c>
      <c r="G443" s="1921">
        <v>173</v>
      </c>
      <c r="H443" s="2855">
        <v>90</v>
      </c>
      <c r="I443" s="2833">
        <v>109</v>
      </c>
      <c r="J443" s="1921">
        <v>199</v>
      </c>
      <c r="K443" s="2836">
        <v>124</v>
      </c>
      <c r="L443" s="2838">
        <v>89</v>
      </c>
      <c r="M443" s="2839">
        <v>213</v>
      </c>
      <c r="N443" s="10"/>
    </row>
    <row r="444" spans="2:14" ht="12.75" customHeight="1">
      <c r="B444" s="3094"/>
      <c r="C444" s="3094"/>
      <c r="D444" s="3095"/>
      <c r="E444" s="2837"/>
      <c r="F444" s="2834"/>
      <c r="G444" s="2835"/>
      <c r="H444" s="2837"/>
      <c r="I444" s="2834"/>
      <c r="J444" s="2835"/>
      <c r="K444" s="2837"/>
      <c r="L444" s="2834"/>
      <c r="M444" s="2835"/>
      <c r="N444" s="10"/>
    </row>
    <row r="445" spans="2:14" ht="12.75" customHeight="1">
      <c r="B445" s="3092" t="s">
        <v>162</v>
      </c>
      <c r="C445" s="3092"/>
      <c r="D445" s="3093"/>
      <c r="E445" s="209">
        <v>10</v>
      </c>
      <c r="F445" s="210">
        <v>8</v>
      </c>
      <c r="G445" s="1921">
        <v>18</v>
      </c>
      <c r="H445" s="2855">
        <v>13</v>
      </c>
      <c r="I445" s="2833">
        <v>1</v>
      </c>
      <c r="J445" s="1921">
        <v>14</v>
      </c>
      <c r="K445" s="2836">
        <v>4</v>
      </c>
      <c r="L445" s="2838">
        <v>0</v>
      </c>
      <c r="M445" s="2839">
        <v>4</v>
      </c>
      <c r="N445" s="10"/>
    </row>
    <row r="446" spans="2:14" ht="12.75" customHeight="1">
      <c r="B446" s="3094"/>
      <c r="C446" s="3094"/>
      <c r="D446" s="3095"/>
      <c r="E446" s="2837"/>
      <c r="F446" s="2834"/>
      <c r="G446" s="2835"/>
      <c r="H446" s="2837"/>
      <c r="I446" s="2834"/>
      <c r="J446" s="2835"/>
      <c r="K446" s="2837"/>
      <c r="L446" s="2834"/>
      <c r="M446" s="2835"/>
      <c r="N446" s="10"/>
    </row>
    <row r="447" spans="2:14" ht="12.75" customHeight="1">
      <c r="B447" s="2999" t="s">
        <v>163</v>
      </c>
      <c r="C447" s="2999"/>
      <c r="D447" s="3000"/>
      <c r="E447" s="211">
        <v>3</v>
      </c>
      <c r="F447" s="212">
        <v>3</v>
      </c>
      <c r="G447" s="1922">
        <v>6</v>
      </c>
      <c r="H447" s="213">
        <v>0</v>
      </c>
      <c r="I447" s="214">
        <v>0</v>
      </c>
      <c r="J447" s="1922">
        <v>0</v>
      </c>
      <c r="K447" s="215">
        <v>2</v>
      </c>
      <c r="L447" s="216">
        <v>1</v>
      </c>
      <c r="M447" s="217">
        <v>3</v>
      </c>
      <c r="N447" s="10"/>
    </row>
    <row r="448" spans="2:14" ht="12.75" customHeight="1">
      <c r="B448" s="3092" t="s">
        <v>164</v>
      </c>
      <c r="C448" s="3092"/>
      <c r="D448" s="3093"/>
      <c r="E448" s="209">
        <v>20085</v>
      </c>
      <c r="F448" s="210">
        <v>20731</v>
      </c>
      <c r="G448" s="1921">
        <v>40816</v>
      </c>
      <c r="H448" s="2878">
        <f>2550+4680</f>
        <v>7230</v>
      </c>
      <c r="I448" s="2879">
        <f>(SUM(1891+6000))</f>
        <v>7891</v>
      </c>
      <c r="J448" s="218">
        <f>(SUM(H448+I448))</f>
        <v>15121</v>
      </c>
      <c r="K448" s="2836">
        <v>17347</v>
      </c>
      <c r="L448" s="2838">
        <v>7241</v>
      </c>
      <c r="M448" s="2839">
        <v>24588</v>
      </c>
      <c r="N448" s="10"/>
    </row>
    <row r="449" spans="2:14" ht="12.75" customHeight="1">
      <c r="B449" s="3094"/>
      <c r="C449" s="3094"/>
      <c r="D449" s="3095"/>
      <c r="E449" s="2837"/>
      <c r="F449" s="2834"/>
      <c r="G449" s="2835"/>
      <c r="H449" s="2837"/>
      <c r="I449" s="2834"/>
      <c r="J449" s="2835"/>
      <c r="K449" s="2837"/>
      <c r="L449" s="2834"/>
      <c r="M449" s="2835"/>
      <c r="N449" s="10"/>
    </row>
    <row r="450" spans="2:14" ht="12.75" customHeight="1">
      <c r="B450" s="3092" t="s">
        <v>165</v>
      </c>
      <c r="C450" s="3092"/>
      <c r="D450" s="3093"/>
      <c r="E450" s="219">
        <f t="shared" ref="E450:G450" si="4">E443/E442*200000</f>
        <v>0.41023776873162254</v>
      </c>
      <c r="F450" s="2844">
        <f t="shared" si="4"/>
        <v>0.29783423050420377</v>
      </c>
      <c r="G450" s="2845">
        <f t="shared" si="4"/>
        <v>0.35724311605163428</v>
      </c>
      <c r="H450" s="2876">
        <v>0.34</v>
      </c>
      <c r="I450" s="2877">
        <v>0.4</v>
      </c>
      <c r="J450" s="2845">
        <v>0.37</v>
      </c>
      <c r="K450" s="2840">
        <v>0.47</v>
      </c>
      <c r="L450" s="2841">
        <v>0.3</v>
      </c>
      <c r="M450" s="2842">
        <v>0.38</v>
      </c>
      <c r="N450" s="10"/>
    </row>
    <row r="451" spans="2:14" ht="12.75" customHeight="1">
      <c r="B451" s="3094"/>
      <c r="C451" s="3094"/>
      <c r="D451" s="3095"/>
      <c r="E451" s="2837"/>
      <c r="F451" s="2834"/>
      <c r="G451" s="2835"/>
      <c r="H451" s="2837"/>
      <c r="I451" s="2834"/>
      <c r="J451" s="2835"/>
      <c r="K451" s="2837"/>
      <c r="L451" s="2834"/>
      <c r="M451" s="2835"/>
      <c r="N451" s="10"/>
    </row>
    <row r="452" spans="2:14" ht="12.75" customHeight="1">
      <c r="B452" s="3092" t="s">
        <v>166</v>
      </c>
      <c r="C452" s="3092"/>
      <c r="D452" s="3093"/>
      <c r="E452" s="219">
        <f t="shared" ref="E452:G452" si="5">E445/E442*200000</f>
        <v>3.9070263688725959E-2</v>
      </c>
      <c r="F452" s="2844">
        <f t="shared" si="5"/>
        <v>3.5039321235788685E-2</v>
      </c>
      <c r="G452" s="2845">
        <f t="shared" si="5"/>
        <v>3.7169803982250962E-2</v>
      </c>
      <c r="H452" s="2846">
        <v>0.05</v>
      </c>
      <c r="I452" s="2847">
        <v>4.0000000000000001E-3</v>
      </c>
      <c r="J452" s="2848">
        <v>0.03</v>
      </c>
      <c r="K452" s="2840">
        <v>0.02</v>
      </c>
      <c r="L452" s="2841">
        <v>0</v>
      </c>
      <c r="M452" s="2842">
        <v>0.01</v>
      </c>
      <c r="N452" s="10"/>
    </row>
    <row r="453" spans="2:14" ht="24" customHeight="1">
      <c r="B453" s="3094"/>
      <c r="C453" s="3094"/>
      <c r="D453" s="3095"/>
      <c r="E453" s="2837"/>
      <c r="F453" s="2834"/>
      <c r="G453" s="2835"/>
      <c r="H453" s="2837"/>
      <c r="I453" s="2834"/>
      <c r="J453" s="2835"/>
      <c r="K453" s="2837"/>
      <c r="L453" s="2834"/>
      <c r="M453" s="2835"/>
      <c r="N453" s="10"/>
    </row>
    <row r="454" spans="2:14" ht="35.25" customHeight="1">
      <c r="B454" s="2999" t="s">
        <v>167</v>
      </c>
      <c r="C454" s="2999"/>
      <c r="D454" s="3000"/>
      <c r="E454" s="220">
        <f t="shared" ref="E454:G454" si="6">E447/E442*200000</f>
        <v>1.1721079106617788E-2</v>
      </c>
      <c r="F454" s="221">
        <f t="shared" si="6"/>
        <v>1.3139745463420756E-2</v>
      </c>
      <c r="G454" s="1923">
        <f t="shared" si="6"/>
        <v>1.2389934660750323E-2</v>
      </c>
      <c r="H454" s="222">
        <v>0</v>
      </c>
      <c r="I454" s="223">
        <v>0</v>
      </c>
      <c r="J454" s="224">
        <v>0</v>
      </c>
      <c r="K454" s="225">
        <v>0.01</v>
      </c>
      <c r="L454" s="226">
        <v>0</v>
      </c>
      <c r="M454" s="227">
        <v>0.01</v>
      </c>
      <c r="N454" s="1924"/>
    </row>
    <row r="455" spans="2:14" ht="12.75" customHeight="1">
      <c r="B455" s="3099" t="s">
        <v>168</v>
      </c>
      <c r="C455" s="3099"/>
      <c r="D455" s="3100"/>
      <c r="E455" s="228">
        <f t="shared" ref="E455:G455" si="7">E448/E442*200000</f>
        <v>78.47262461880608</v>
      </c>
      <c r="F455" s="229">
        <f t="shared" si="7"/>
        <v>90.800021067391896</v>
      </c>
      <c r="G455" s="1925">
        <f t="shared" si="7"/>
        <v>84.284595518864194</v>
      </c>
      <c r="H455" s="230">
        <v>27</v>
      </c>
      <c r="I455" s="231">
        <v>30</v>
      </c>
      <c r="J455" s="232">
        <v>28</v>
      </c>
      <c r="K455" s="233">
        <v>66</v>
      </c>
      <c r="L455" s="234">
        <v>24</v>
      </c>
      <c r="M455" s="235">
        <v>44</v>
      </c>
      <c r="N455" s="10"/>
    </row>
    <row r="456" spans="2:14" ht="15" customHeight="1">
      <c r="B456" s="3012" t="s">
        <v>169</v>
      </c>
      <c r="C456" s="3012"/>
      <c r="D456" s="3012"/>
      <c r="E456" s="3012"/>
      <c r="F456" s="3012"/>
      <c r="G456" s="3012"/>
      <c r="H456" s="3012"/>
      <c r="I456" s="3012"/>
      <c r="J456" s="3012"/>
      <c r="K456" s="3012"/>
      <c r="L456" s="3012"/>
      <c r="M456" s="3012"/>
      <c r="N456" s="10"/>
    </row>
    <row r="457" spans="2:14" ht="12.75" customHeight="1">
      <c r="B457" s="3013"/>
      <c r="C457" s="3013"/>
      <c r="D457" s="3013"/>
      <c r="E457" s="3013"/>
      <c r="F457" s="3013"/>
      <c r="G457" s="3013"/>
      <c r="H457" s="3013"/>
      <c r="I457" s="3013"/>
      <c r="J457" s="3013"/>
      <c r="K457" s="3013"/>
      <c r="L457" s="3013"/>
      <c r="M457" s="3013"/>
      <c r="N457" s="10"/>
    </row>
    <row r="458" spans="2:14" ht="12.75" customHeight="1">
      <c r="B458" s="3013"/>
      <c r="C458" s="3013"/>
      <c r="D458" s="3013"/>
      <c r="E458" s="3013"/>
      <c r="F458" s="3013"/>
      <c r="G458" s="3013"/>
      <c r="H458" s="3013"/>
      <c r="I458" s="3013"/>
      <c r="J458" s="3013"/>
      <c r="K458" s="3013"/>
      <c r="L458" s="3013"/>
      <c r="M458" s="3013"/>
      <c r="N458" s="10"/>
    </row>
    <row r="459" spans="2:14" ht="12.75" customHeight="1">
      <c r="B459" s="3013"/>
      <c r="C459" s="3013"/>
      <c r="D459" s="3013"/>
      <c r="E459" s="3013"/>
      <c r="F459" s="3013"/>
      <c r="G459" s="3013"/>
      <c r="H459" s="3013"/>
      <c r="I459" s="3013"/>
      <c r="J459" s="3013"/>
      <c r="K459" s="3013"/>
      <c r="L459" s="3013"/>
      <c r="M459" s="3013"/>
      <c r="N459" s="10"/>
    </row>
    <row r="460" spans="2:14" ht="12.75" customHeight="1">
      <c r="B460" s="3013"/>
      <c r="C460" s="3013"/>
      <c r="D460" s="3013"/>
      <c r="E460" s="3013"/>
      <c r="F460" s="3013"/>
      <c r="G460" s="3013"/>
      <c r="H460" s="3013"/>
      <c r="I460" s="3013"/>
      <c r="J460" s="3013"/>
      <c r="K460" s="3013"/>
      <c r="L460" s="3013"/>
      <c r="M460" s="3013"/>
      <c r="N460" s="10"/>
    </row>
    <row r="461" spans="2:14" ht="30.75" customHeight="1">
      <c r="B461" s="3014"/>
      <c r="C461" s="3014"/>
      <c r="D461" s="3014"/>
      <c r="E461" s="3014"/>
      <c r="F461" s="3014"/>
      <c r="G461" s="3014"/>
      <c r="H461" s="3014"/>
      <c r="I461" s="3014"/>
      <c r="J461" s="3014"/>
      <c r="K461" s="3014"/>
      <c r="L461" s="3014"/>
      <c r="M461" s="3014"/>
      <c r="N461" s="10"/>
    </row>
    <row r="462" spans="2:14" ht="12.75" customHeight="1">
      <c r="B462" s="8"/>
      <c r="C462" s="8"/>
      <c r="D462" s="8"/>
      <c r="E462" s="8"/>
      <c r="F462" s="8"/>
      <c r="G462" s="8"/>
      <c r="H462" s="8"/>
      <c r="I462" s="8"/>
      <c r="J462" s="8"/>
      <c r="K462" s="8"/>
      <c r="L462" s="8"/>
      <c r="M462" s="8"/>
      <c r="N462" s="1"/>
    </row>
    <row r="463" spans="2:14" ht="12.75" customHeight="1">
      <c r="B463" s="1"/>
      <c r="C463" s="1"/>
      <c r="D463" s="1"/>
      <c r="E463" s="1"/>
      <c r="F463" s="1"/>
      <c r="G463" s="1"/>
      <c r="H463" s="1"/>
      <c r="I463" s="1"/>
      <c r="J463" s="1"/>
      <c r="K463" s="1"/>
      <c r="L463" s="1"/>
      <c r="M463" s="1"/>
      <c r="N463" s="1"/>
    </row>
    <row r="464" spans="2:14" ht="12.75" customHeight="1">
      <c r="B464" s="3098" t="s">
        <v>170</v>
      </c>
      <c r="C464" s="3098"/>
      <c r="D464" s="3098"/>
      <c r="E464" s="3098"/>
      <c r="F464" s="3098"/>
      <c r="G464" s="3098"/>
      <c r="H464" s="3098"/>
      <c r="I464" s="3098"/>
      <c r="J464" s="3098"/>
      <c r="K464" s="3098"/>
      <c r="L464" s="3098"/>
      <c r="M464" s="1926"/>
      <c r="N464" s="1"/>
    </row>
    <row r="465" spans="2:14" ht="12.75" customHeight="1">
      <c r="B465" s="1"/>
      <c r="C465" s="1"/>
      <c r="D465" s="1"/>
      <c r="E465" s="1"/>
      <c r="F465" s="1"/>
      <c r="G465" s="1"/>
      <c r="H465" s="1"/>
      <c r="I465" s="1"/>
      <c r="J465" s="1"/>
      <c r="K465" s="1"/>
      <c r="L465" s="1"/>
      <c r="M465" s="1"/>
      <c r="N465" s="1"/>
    </row>
    <row r="466" spans="2:14" ht="15" customHeight="1">
      <c r="B466" s="3091" t="s">
        <v>171</v>
      </c>
      <c r="C466" s="3091"/>
      <c r="D466" s="3091"/>
      <c r="E466" s="3091"/>
      <c r="F466" s="3091"/>
      <c r="G466" s="3091"/>
      <c r="H466" s="3091"/>
      <c r="I466" s="3091"/>
      <c r="J466" s="3091"/>
      <c r="K466" s="3091"/>
      <c r="L466" s="3091"/>
      <c r="M466" s="3091"/>
      <c r="N466" s="1"/>
    </row>
    <row r="467" spans="2:14" ht="12.75" customHeight="1">
      <c r="B467" s="3091"/>
      <c r="C467" s="3091"/>
      <c r="D467" s="3091"/>
      <c r="E467" s="3091"/>
      <c r="F467" s="3091"/>
      <c r="G467" s="3091"/>
      <c r="H467" s="3091"/>
      <c r="I467" s="3091"/>
      <c r="J467" s="3091"/>
      <c r="K467" s="3091"/>
      <c r="L467" s="3091"/>
      <c r="M467" s="3091"/>
      <c r="N467" s="1"/>
    </row>
    <row r="468" spans="2:14" ht="12.75" customHeight="1">
      <c r="B468" s="3091"/>
      <c r="C468" s="3091"/>
      <c r="D468" s="3091"/>
      <c r="E468" s="3091"/>
      <c r="F468" s="3091"/>
      <c r="G468" s="3091"/>
      <c r="H468" s="3091"/>
      <c r="I468" s="3091"/>
      <c r="J468" s="3091"/>
      <c r="K468" s="3091"/>
      <c r="L468" s="3091"/>
      <c r="M468" s="3091"/>
      <c r="N468" s="1"/>
    </row>
    <row r="469" spans="2:14" ht="15" customHeight="1">
      <c r="B469" s="3091"/>
      <c r="C469" s="3091"/>
      <c r="D469" s="3091"/>
      <c r="E469" s="3091"/>
      <c r="F469" s="3091"/>
      <c r="G469" s="3091"/>
      <c r="H469" s="3091"/>
      <c r="I469" s="3091"/>
      <c r="J469" s="3091"/>
      <c r="K469" s="3091"/>
      <c r="L469" s="3091"/>
      <c r="M469" s="3091"/>
    </row>
    <row r="470" spans="2:14" ht="12.75" customHeight="1">
      <c r="B470" s="3091"/>
      <c r="C470" s="3091"/>
      <c r="D470" s="3091"/>
      <c r="E470" s="3091"/>
      <c r="F470" s="3091"/>
      <c r="G470" s="3091"/>
      <c r="H470" s="3091"/>
      <c r="I470" s="3091"/>
      <c r="J470" s="3091"/>
      <c r="K470" s="3091"/>
      <c r="L470" s="3091"/>
      <c r="M470" s="3091"/>
    </row>
    <row r="471" spans="2:14" ht="12.75" customHeight="1">
      <c r="B471" s="3091"/>
      <c r="C471" s="3091"/>
      <c r="D471" s="3091"/>
      <c r="E471" s="3091"/>
      <c r="F471" s="3091"/>
      <c r="G471" s="3091"/>
      <c r="H471" s="3091"/>
      <c r="I471" s="3091"/>
      <c r="J471" s="3091"/>
      <c r="K471" s="3091"/>
      <c r="L471" s="3091"/>
      <c r="M471" s="3091"/>
    </row>
    <row r="472" spans="2:14" ht="27.75" customHeight="1">
      <c r="B472" s="3091"/>
      <c r="C472" s="3091"/>
      <c r="D472" s="3091"/>
      <c r="E472" s="3091"/>
      <c r="F472" s="3091"/>
      <c r="G472" s="3091"/>
      <c r="H472" s="3091"/>
      <c r="I472" s="3091"/>
      <c r="J472" s="3091"/>
      <c r="K472" s="3091"/>
      <c r="L472" s="3091"/>
      <c r="M472" s="3091"/>
    </row>
    <row r="473" spans="2:14" ht="12.75" customHeight="1">
      <c r="B473" s="1"/>
      <c r="C473" s="1"/>
      <c r="D473" s="1"/>
      <c r="E473" s="1"/>
      <c r="F473" s="1"/>
      <c r="G473" s="1"/>
      <c r="H473" s="1"/>
      <c r="I473" s="1"/>
      <c r="J473" s="1"/>
      <c r="K473" s="1"/>
      <c r="L473" s="1"/>
      <c r="M473" s="1"/>
    </row>
    <row r="474" spans="2:14" ht="12.75" customHeight="1">
      <c r="B474" s="1"/>
      <c r="C474" s="1"/>
      <c r="D474" s="1"/>
      <c r="E474" s="1"/>
      <c r="F474" s="1"/>
      <c r="G474" s="1"/>
      <c r="H474" s="1"/>
      <c r="I474" s="1"/>
      <c r="J474" s="1"/>
      <c r="K474" s="1"/>
      <c r="L474" s="1"/>
      <c r="M474" s="1"/>
    </row>
    <row r="475" spans="2:14" ht="27" customHeight="1">
      <c r="B475" s="5" t="s">
        <v>172</v>
      </c>
      <c r="C475" s="6"/>
      <c r="D475" s="6"/>
      <c r="E475" s="6"/>
      <c r="F475" s="6"/>
      <c r="G475" s="6"/>
      <c r="H475" s="6"/>
      <c r="I475" s="6"/>
      <c r="J475" s="6"/>
      <c r="K475" s="6"/>
      <c r="L475" s="6"/>
      <c r="M475" s="6"/>
    </row>
    <row r="476" spans="2:14" ht="12.75" customHeight="1">
      <c r="B476" s="1"/>
      <c r="C476" s="1"/>
      <c r="D476" s="1"/>
      <c r="E476" s="1"/>
      <c r="F476" s="1"/>
      <c r="G476" s="1"/>
      <c r="H476" s="1"/>
      <c r="I476" s="1"/>
      <c r="J476" s="1"/>
      <c r="K476" s="1"/>
      <c r="L476" s="1"/>
      <c r="M476" s="1"/>
    </row>
    <row r="477" spans="2:14" ht="12.75" customHeight="1">
      <c r="B477" s="1"/>
      <c r="C477" s="1"/>
      <c r="D477" s="1"/>
      <c r="E477" s="1"/>
      <c r="F477" s="1"/>
      <c r="G477" s="1"/>
      <c r="H477" s="1"/>
      <c r="I477" s="1"/>
      <c r="J477" s="1"/>
      <c r="K477" s="1"/>
      <c r="L477" s="1"/>
      <c r="M477" s="1"/>
    </row>
    <row r="478" spans="2:14" ht="12.75" customHeight="1">
      <c r="B478" s="1801" t="s">
        <v>173</v>
      </c>
      <c r="C478" s="1801"/>
      <c r="D478" s="1801"/>
      <c r="E478" s="1801"/>
      <c r="F478" s="1801"/>
      <c r="G478" s="1801"/>
      <c r="H478" s="1801"/>
      <c r="I478" s="1801"/>
      <c r="J478" s="1801"/>
      <c r="K478" s="1801"/>
      <c r="L478" s="1801"/>
      <c r="M478" s="1801"/>
    </row>
    <row r="479" spans="2:14" ht="12.75" customHeight="1">
      <c r="B479" s="1"/>
      <c r="C479" s="1"/>
      <c r="D479" s="1"/>
      <c r="E479" s="1"/>
      <c r="F479" s="1"/>
      <c r="G479" s="1"/>
      <c r="H479" s="1"/>
      <c r="I479" s="1"/>
      <c r="J479" s="1"/>
      <c r="K479" s="1"/>
      <c r="L479" s="1"/>
      <c r="M479" s="1"/>
    </row>
    <row r="480" spans="2:14" ht="12.75" customHeight="1">
      <c r="B480" s="3006" t="s">
        <v>174</v>
      </c>
      <c r="C480" s="3006"/>
      <c r="D480" s="3007"/>
      <c r="E480" s="3032">
        <v>2023</v>
      </c>
      <c r="F480" s="3101">
        <v>2024</v>
      </c>
      <c r="G480" s="3101">
        <v>2025</v>
      </c>
      <c r="H480" s="1"/>
      <c r="I480" s="1802"/>
      <c r="J480" s="8"/>
      <c r="K480" s="8"/>
      <c r="L480" s="8"/>
      <c r="M480" s="8"/>
    </row>
    <row r="481" spans="2:14" ht="15.75" customHeight="1">
      <c r="B481" s="3008"/>
      <c r="C481" s="3008"/>
      <c r="D481" s="3009"/>
      <c r="E481" s="3033"/>
      <c r="F481" s="3047"/>
      <c r="G481" s="3047"/>
      <c r="H481" s="1"/>
      <c r="I481" s="1802"/>
      <c r="J481" s="8"/>
      <c r="K481" s="8"/>
      <c r="L481" s="8"/>
      <c r="M481" s="8"/>
    </row>
    <row r="482" spans="2:14" ht="18" customHeight="1">
      <c r="B482" s="2858" t="s">
        <v>175</v>
      </c>
      <c r="C482" s="2852"/>
      <c r="D482" s="2853"/>
      <c r="E482" s="1927">
        <v>5359</v>
      </c>
      <c r="F482" s="1927">
        <v>6299</v>
      </c>
      <c r="G482" s="236">
        <v>5326</v>
      </c>
      <c r="H482" s="1"/>
      <c r="I482" s="1"/>
      <c r="J482" s="8"/>
      <c r="K482" s="8"/>
      <c r="L482" s="8"/>
      <c r="M482" s="8"/>
    </row>
    <row r="483" spans="2:14" ht="18" customHeight="1">
      <c r="B483" s="2828" t="s">
        <v>176</v>
      </c>
      <c r="C483" s="2829"/>
      <c r="D483" s="2830"/>
      <c r="E483" s="237">
        <v>31728.443469999998</v>
      </c>
      <c r="F483" s="237">
        <v>36229</v>
      </c>
      <c r="G483" s="1928">
        <v>35138.683400000002</v>
      </c>
      <c r="H483" s="1929"/>
      <c r="I483" s="2815"/>
      <c r="J483" s="8"/>
      <c r="K483" s="8"/>
      <c r="L483" s="8"/>
      <c r="M483" s="8"/>
    </row>
    <row r="484" spans="2:14" ht="23.25" customHeight="1">
      <c r="B484" s="3090" t="s">
        <v>177</v>
      </c>
      <c r="C484" s="3090"/>
      <c r="D484" s="3090"/>
      <c r="E484" s="3090"/>
      <c r="F484" s="3090"/>
      <c r="G484" s="3090"/>
      <c r="H484" s="1929"/>
      <c r="I484" s="10"/>
      <c r="J484" s="8"/>
      <c r="K484" s="8"/>
      <c r="L484" s="8"/>
      <c r="M484" s="8"/>
    </row>
    <row r="485" spans="2:14" ht="15" customHeight="1">
      <c r="M485" s="10"/>
    </row>
    <row r="486" spans="2:14" ht="12.75" customHeight="1">
      <c r="B486" s="1801" t="s">
        <v>178</v>
      </c>
      <c r="C486" s="1801"/>
      <c r="D486" s="1801"/>
      <c r="E486" s="1801"/>
      <c r="F486" s="1801"/>
      <c r="G486" s="1801"/>
      <c r="H486" s="1801"/>
      <c r="I486" s="1801"/>
      <c r="J486" s="1801"/>
      <c r="K486" s="1801"/>
      <c r="L486" s="1801"/>
      <c r="M486" s="1801"/>
      <c r="N486" s="1"/>
    </row>
    <row r="487" spans="2:14" ht="12.75" customHeight="1">
      <c r="B487" s="1"/>
      <c r="C487" s="1"/>
      <c r="D487" s="1"/>
      <c r="E487" s="1"/>
      <c r="F487" s="1"/>
      <c r="G487" s="1"/>
      <c r="H487" s="1"/>
      <c r="I487" s="1"/>
      <c r="J487" s="1"/>
      <c r="K487" s="1"/>
      <c r="L487" s="1"/>
      <c r="M487" s="1"/>
      <c r="N487" s="1"/>
    </row>
    <row r="488" spans="2:14" ht="15" customHeight="1">
      <c r="B488" s="3006" t="s">
        <v>179</v>
      </c>
      <c r="C488" s="3006"/>
      <c r="D488" s="3006"/>
      <c r="E488" s="3006"/>
      <c r="F488" s="3006"/>
      <c r="G488" s="3007"/>
      <c r="H488" s="3032" t="s">
        <v>50</v>
      </c>
      <c r="I488" s="3045"/>
      <c r="J488" s="3046"/>
      <c r="K488" s="3032" t="s">
        <v>180</v>
      </c>
      <c r="L488" s="3045"/>
      <c r="M488" s="3045"/>
      <c r="N488" s="1"/>
    </row>
    <row r="489" spans="2:14" ht="12.75" customHeight="1">
      <c r="B489" s="3008"/>
      <c r="C489" s="3008"/>
      <c r="D489" s="3008"/>
      <c r="E489" s="3008"/>
      <c r="F489" s="3008"/>
      <c r="G489" s="3009"/>
      <c r="H489" s="1930">
        <v>2023</v>
      </c>
      <c r="I489" s="1930">
        <v>2024</v>
      </c>
      <c r="J489" s="238">
        <v>2025</v>
      </c>
      <c r="K489" s="1930">
        <v>2023</v>
      </c>
      <c r="L489" s="1930">
        <v>2024</v>
      </c>
      <c r="M489" s="1931">
        <v>2025</v>
      </c>
      <c r="N489" s="1877"/>
    </row>
    <row r="490" spans="2:14" ht="19.5" customHeight="1">
      <c r="B490" s="2859" t="s">
        <v>181</v>
      </c>
      <c r="C490" s="2852"/>
      <c r="D490" s="2852"/>
      <c r="E490" s="2852"/>
      <c r="F490" s="2852"/>
      <c r="G490" s="2853"/>
      <c r="H490" s="239">
        <v>0.314</v>
      </c>
      <c r="I490" s="240">
        <v>0.32029999999999997</v>
      </c>
      <c r="J490" s="241">
        <v>0.316</v>
      </c>
      <c r="K490" s="242">
        <v>2.4E-2</v>
      </c>
      <c r="L490" s="243">
        <v>5.3999999999999999E-2</v>
      </c>
      <c r="M490" s="244">
        <v>4.2999999999999997E-2</v>
      </c>
      <c r="N490" s="1877"/>
    </row>
    <row r="491" spans="2:14" ht="15" customHeight="1">
      <c r="B491" s="2860" t="s">
        <v>182</v>
      </c>
      <c r="C491" s="2819"/>
      <c r="D491" s="2819"/>
      <c r="E491" s="2819"/>
      <c r="F491" s="2819"/>
      <c r="G491" s="2820"/>
      <c r="H491" s="245">
        <v>0.41799999999999998</v>
      </c>
      <c r="I491" s="246">
        <v>0.51</v>
      </c>
      <c r="J491" s="247">
        <v>0.51800000000000002</v>
      </c>
      <c r="K491" s="248">
        <v>0.65600000000000003</v>
      </c>
      <c r="L491" s="247">
        <v>0.97099999999999997</v>
      </c>
      <c r="M491" s="249">
        <v>0.94399999999999995</v>
      </c>
      <c r="N491" s="1877"/>
    </row>
    <row r="492" spans="2:14" ht="12.75" customHeight="1">
      <c r="B492" s="2874" t="s">
        <v>148</v>
      </c>
      <c r="C492" s="2829"/>
      <c r="D492" s="2829"/>
      <c r="E492" s="2829"/>
      <c r="F492" s="2829"/>
      <c r="G492" s="2830"/>
      <c r="H492" s="250">
        <v>0.34399999999999997</v>
      </c>
      <c r="I492" s="1932">
        <v>0.41099999999999998</v>
      </c>
      <c r="J492" s="251">
        <v>0.42399999999999999</v>
      </c>
      <c r="K492" s="252">
        <v>0.35</v>
      </c>
      <c r="L492" s="253">
        <v>0.873</v>
      </c>
      <c r="M492" s="254">
        <v>0.874</v>
      </c>
      <c r="N492" s="1"/>
    </row>
    <row r="493" spans="2:14" ht="41.25" customHeight="1">
      <c r="B493" s="3013" t="s">
        <v>183</v>
      </c>
      <c r="C493" s="3013"/>
      <c r="D493" s="3013"/>
      <c r="E493" s="3013"/>
      <c r="F493" s="3013"/>
      <c r="G493" s="3013"/>
      <c r="H493" s="3013"/>
      <c r="I493" s="3013"/>
      <c r="J493" s="3013"/>
      <c r="K493" s="3013"/>
      <c r="L493" s="3013"/>
      <c r="M493" s="3013"/>
      <c r="N493" s="1"/>
    </row>
    <row r="494" spans="2:14" ht="12" customHeight="1">
      <c r="B494" s="3014"/>
      <c r="C494" s="3014"/>
      <c r="D494" s="3014"/>
      <c r="E494" s="3014"/>
      <c r="F494" s="3014"/>
      <c r="G494" s="3014"/>
      <c r="H494" s="3014"/>
      <c r="I494" s="3014"/>
      <c r="J494" s="3014"/>
      <c r="K494" s="3014"/>
      <c r="L494" s="3014"/>
      <c r="M494" s="3014"/>
      <c r="N494" s="1"/>
    </row>
    <row r="495" spans="2:14" ht="24.75" customHeight="1">
      <c r="B495" s="1"/>
      <c r="C495" s="1"/>
      <c r="D495" s="1"/>
      <c r="E495" s="1"/>
      <c r="F495" s="1"/>
      <c r="G495" s="1"/>
      <c r="H495" s="1"/>
      <c r="I495" s="1"/>
      <c r="J495" s="1"/>
      <c r="K495" s="1"/>
      <c r="L495" s="1"/>
      <c r="M495" s="1"/>
      <c r="N495" s="1"/>
    </row>
    <row r="496" spans="2:14" ht="12.75" customHeight="1">
      <c r="B496" s="1801" t="s">
        <v>184</v>
      </c>
      <c r="C496" s="1801"/>
      <c r="D496" s="1801"/>
      <c r="E496" s="1801"/>
      <c r="F496" s="1801"/>
      <c r="G496" s="1801"/>
      <c r="H496" s="1801"/>
      <c r="I496" s="1801"/>
      <c r="J496" s="1801"/>
      <c r="K496" s="1801"/>
      <c r="L496" s="1801"/>
      <c r="M496" s="1801"/>
      <c r="N496" s="1870"/>
    </row>
    <row r="497" spans="2:14" ht="12.75" customHeight="1">
      <c r="B497" s="1"/>
      <c r="C497" s="1"/>
      <c r="D497" s="1"/>
      <c r="E497" s="1"/>
      <c r="F497" s="1"/>
      <c r="G497" s="1"/>
      <c r="H497" s="1"/>
      <c r="I497" s="1"/>
      <c r="J497" s="1"/>
      <c r="K497" s="1"/>
      <c r="L497" s="1"/>
      <c r="M497" s="1"/>
      <c r="N497" s="1877"/>
    </row>
    <row r="498" spans="2:14" ht="15" customHeight="1">
      <c r="B498" s="3008" t="s">
        <v>185</v>
      </c>
      <c r="C498" s="3008"/>
      <c r="D498" s="3008"/>
      <c r="E498" s="3008"/>
      <c r="F498" s="3008"/>
      <c r="G498" s="3008"/>
      <c r="H498" s="3008"/>
      <c r="I498" s="3008"/>
      <c r="J498" s="3009"/>
      <c r="K498" s="1833">
        <v>2023</v>
      </c>
      <c r="L498" s="1833">
        <v>2024</v>
      </c>
      <c r="M498" s="1833" t="s">
        <v>186</v>
      </c>
      <c r="N498" s="2875"/>
    </row>
    <row r="499" spans="2:14" ht="19.5" customHeight="1">
      <c r="B499" s="2858" t="s">
        <v>187</v>
      </c>
      <c r="C499" s="2852"/>
      <c r="D499" s="2852"/>
      <c r="E499" s="2852"/>
      <c r="F499" s="2852"/>
      <c r="G499" s="2852"/>
      <c r="H499" s="2852"/>
      <c r="I499" s="2852"/>
      <c r="J499" s="2853"/>
      <c r="K499" s="236">
        <v>4075</v>
      </c>
      <c r="L499" s="236">
        <v>6299</v>
      </c>
      <c r="M499" s="1933">
        <v>5326</v>
      </c>
      <c r="N499" s="2815"/>
    </row>
    <row r="500" spans="2:14" ht="18" customHeight="1">
      <c r="B500" s="1895" t="s">
        <v>188</v>
      </c>
      <c r="C500" s="2819"/>
      <c r="D500" s="2819"/>
      <c r="E500" s="2819"/>
      <c r="F500" s="2819"/>
      <c r="G500" s="2819"/>
      <c r="H500" s="2819"/>
      <c r="I500" s="2819"/>
      <c r="J500" s="2820"/>
      <c r="K500" s="1934">
        <v>4075</v>
      </c>
      <c r="L500" s="1934">
        <v>6229</v>
      </c>
      <c r="M500" s="255">
        <v>5326</v>
      </c>
      <c r="N500" s="2815"/>
    </row>
    <row r="501" spans="2:14" ht="15" customHeight="1">
      <c r="B501" s="2828" t="s">
        <v>189</v>
      </c>
      <c r="C501" s="2829"/>
      <c r="D501" s="2829"/>
      <c r="E501" s="2829"/>
      <c r="F501" s="2829"/>
      <c r="G501" s="2829"/>
      <c r="H501" s="2829"/>
      <c r="I501" s="2829"/>
      <c r="J501" s="2830"/>
      <c r="K501" s="1935">
        <v>1</v>
      </c>
      <c r="L501" s="1935">
        <v>1</v>
      </c>
      <c r="M501" s="1935">
        <v>1</v>
      </c>
      <c r="N501" s="2815"/>
    </row>
    <row r="502" spans="2:14" ht="15" customHeight="1">
      <c r="B502" s="3012" t="s">
        <v>190</v>
      </c>
      <c r="C502" s="3012"/>
      <c r="D502" s="3012"/>
      <c r="E502" s="3012"/>
      <c r="F502" s="3012"/>
      <c r="G502" s="3012"/>
      <c r="H502" s="3012"/>
      <c r="I502" s="3012"/>
      <c r="J502" s="3012"/>
      <c r="K502" s="3012"/>
      <c r="L502" s="3012"/>
      <c r="M502" s="3012"/>
      <c r="N502" s="1877"/>
    </row>
    <row r="503" spans="2:14" ht="15" customHeight="1">
      <c r="B503" s="3013"/>
      <c r="C503" s="3013"/>
      <c r="D503" s="3013"/>
      <c r="E503" s="3013"/>
      <c r="F503" s="3013"/>
      <c r="G503" s="3013"/>
      <c r="H503" s="3013"/>
      <c r="I503" s="3013"/>
      <c r="J503" s="3013"/>
      <c r="K503" s="3013"/>
      <c r="L503" s="3013"/>
      <c r="M503" s="3013"/>
      <c r="N503" s="1877"/>
    </row>
    <row r="504" spans="2:14" ht="15" customHeight="1">
      <c r="B504" s="3013"/>
      <c r="C504" s="3013"/>
      <c r="D504" s="3013"/>
      <c r="E504" s="3013"/>
      <c r="F504" s="3013"/>
      <c r="G504" s="3013"/>
      <c r="H504" s="3013"/>
      <c r="I504" s="3013"/>
      <c r="J504" s="3013"/>
      <c r="K504" s="3013"/>
      <c r="L504" s="3013"/>
      <c r="M504" s="3013"/>
      <c r="N504" s="1877"/>
    </row>
    <row r="505" spans="2:14" ht="16.5" customHeight="1">
      <c r="B505" s="3013"/>
      <c r="C505" s="3013"/>
      <c r="D505" s="3013"/>
      <c r="E505" s="3013"/>
      <c r="F505" s="3013"/>
      <c r="G505" s="3013"/>
      <c r="H505" s="3013"/>
      <c r="I505" s="3013"/>
      <c r="J505" s="3013"/>
      <c r="K505" s="3013"/>
      <c r="L505" s="3013"/>
      <c r="M505" s="3013"/>
      <c r="N505" s="1"/>
    </row>
    <row r="506" spans="2:14" ht="8.25" customHeight="1">
      <c r="B506" s="3014"/>
      <c r="C506" s="3014"/>
      <c r="D506" s="3014"/>
      <c r="E506" s="3014"/>
      <c r="F506" s="3014"/>
      <c r="G506" s="3014"/>
      <c r="H506" s="3014"/>
      <c r="I506" s="3014"/>
      <c r="J506" s="3014"/>
      <c r="K506" s="3014"/>
      <c r="L506" s="3014"/>
      <c r="M506" s="3014"/>
      <c r="N506" s="1"/>
    </row>
    <row r="507" spans="2:14" ht="12.75" customHeight="1">
      <c r="B507" s="1"/>
      <c r="C507" s="1"/>
      <c r="D507" s="1"/>
      <c r="E507" s="1"/>
      <c r="F507" s="1"/>
      <c r="G507" s="1"/>
      <c r="H507" s="1"/>
      <c r="I507" s="1"/>
      <c r="J507" s="1"/>
      <c r="K507" s="1"/>
      <c r="L507" s="1"/>
      <c r="M507" s="1"/>
      <c r="N507" s="1"/>
    </row>
    <row r="508" spans="2:14" ht="12.75" customHeight="1">
      <c r="B508" s="1"/>
      <c r="C508" s="1"/>
      <c r="D508" s="1"/>
      <c r="E508" s="1"/>
      <c r="F508" s="1"/>
      <c r="G508" s="1"/>
      <c r="H508" s="1"/>
      <c r="I508" s="1"/>
      <c r="J508" s="1"/>
      <c r="K508" s="1"/>
      <c r="L508" s="1"/>
      <c r="M508" s="1"/>
      <c r="N508" s="1"/>
    </row>
    <row r="509" spans="2:14" ht="12.75" customHeight="1">
      <c r="B509" s="1801" t="s">
        <v>191</v>
      </c>
      <c r="C509" s="1801"/>
      <c r="D509" s="1801"/>
      <c r="E509" s="1801"/>
      <c r="F509" s="1801"/>
      <c r="G509" s="1801"/>
      <c r="H509" s="1801"/>
      <c r="I509" s="1801"/>
      <c r="J509" s="1801"/>
      <c r="K509" s="1801"/>
      <c r="L509" s="1801"/>
      <c r="M509" s="1801"/>
      <c r="N509" s="1"/>
    </row>
    <row r="510" spans="2:14" ht="12.75" customHeight="1">
      <c r="B510" s="1"/>
      <c r="C510" s="1"/>
      <c r="D510" s="1"/>
      <c r="E510" s="1"/>
      <c r="F510" s="1"/>
      <c r="G510" s="1"/>
      <c r="H510" s="1"/>
      <c r="I510" s="1"/>
      <c r="J510" s="1"/>
      <c r="K510" s="1"/>
      <c r="L510" s="1"/>
      <c r="M510" s="1"/>
      <c r="N510" s="1"/>
    </row>
    <row r="511" spans="2:14" ht="15.75" customHeight="1">
      <c r="B511" s="3008" t="s">
        <v>192</v>
      </c>
      <c r="C511" s="3008"/>
      <c r="D511" s="3008"/>
      <c r="E511" s="3008"/>
      <c r="F511" s="3008"/>
      <c r="G511" s="3008"/>
      <c r="H511" s="3008"/>
      <c r="I511" s="3008"/>
      <c r="J511" s="3009"/>
      <c r="K511" s="1833">
        <v>2023</v>
      </c>
      <c r="L511" s="1833">
        <v>2024</v>
      </c>
      <c r="M511" s="1833">
        <v>2025</v>
      </c>
      <c r="N511" s="1"/>
    </row>
    <row r="512" spans="2:14" ht="18.75" customHeight="1">
      <c r="B512" s="2864" t="s">
        <v>187</v>
      </c>
      <c r="C512" s="2852"/>
      <c r="D512" s="2852"/>
      <c r="E512" s="2852"/>
      <c r="F512" s="2852"/>
      <c r="G512" s="2852"/>
      <c r="H512" s="2852"/>
      <c r="I512" s="2852"/>
      <c r="J512" s="2853"/>
      <c r="K512" s="256">
        <v>4075</v>
      </c>
      <c r="L512" s="256">
        <v>6299</v>
      </c>
      <c r="M512" s="1933">
        <v>5326</v>
      </c>
      <c r="N512" s="1"/>
    </row>
    <row r="513" spans="2:14" ht="16.5" customHeight="1">
      <c r="B513" s="1854" t="s">
        <v>193</v>
      </c>
      <c r="C513" s="2819"/>
      <c r="D513" s="2819"/>
      <c r="E513" s="2819"/>
      <c r="F513" s="2819"/>
      <c r="G513" s="2819"/>
      <c r="H513" s="2819"/>
      <c r="I513" s="2819"/>
      <c r="J513" s="2820"/>
      <c r="K513" s="1936">
        <v>4075</v>
      </c>
      <c r="L513" s="1936">
        <v>6238</v>
      </c>
      <c r="M513" s="255">
        <v>5326</v>
      </c>
      <c r="N513" s="1"/>
    </row>
    <row r="514" spans="2:14" ht="15" customHeight="1">
      <c r="B514" s="2865" t="s">
        <v>194</v>
      </c>
      <c r="C514" s="2829"/>
      <c r="D514" s="2829"/>
      <c r="E514" s="2829"/>
      <c r="F514" s="2829"/>
      <c r="G514" s="2829"/>
      <c r="H514" s="2829"/>
      <c r="I514" s="2829"/>
      <c r="J514" s="2830"/>
      <c r="K514" s="1897">
        <v>1</v>
      </c>
      <c r="L514" s="1897">
        <v>0.99</v>
      </c>
      <c r="M514" s="1935">
        <v>1</v>
      </c>
      <c r="N514" s="1"/>
    </row>
    <row r="515" spans="2:14" ht="21" customHeight="1">
      <c r="B515" s="3090" t="s">
        <v>195</v>
      </c>
      <c r="C515" s="3090"/>
      <c r="D515" s="3090"/>
      <c r="E515" s="3090"/>
      <c r="F515" s="3090"/>
      <c r="G515" s="3090"/>
      <c r="H515" s="3090"/>
      <c r="I515" s="3090"/>
      <c r="J515" s="3090"/>
      <c r="K515" s="3090"/>
      <c r="L515" s="3090"/>
      <c r="M515" s="3090"/>
      <c r="N515" s="1"/>
    </row>
    <row r="520" spans="2:14" ht="32.25" customHeight="1">
      <c r="B520" s="5" t="s">
        <v>196</v>
      </c>
      <c r="C520" s="6"/>
      <c r="D520" s="6"/>
      <c r="E520" s="6"/>
      <c r="F520" s="6"/>
      <c r="G520" s="6"/>
      <c r="H520" s="6"/>
      <c r="I520" s="6"/>
      <c r="J520" s="6"/>
      <c r="K520" s="6"/>
      <c r="L520" s="6"/>
      <c r="M520" s="6"/>
    </row>
    <row r="521" spans="2:14" ht="12.75" customHeight="1">
      <c r="B521" s="1"/>
      <c r="C521" s="1"/>
      <c r="D521" s="1"/>
      <c r="E521" s="1"/>
      <c r="F521" s="1"/>
      <c r="G521" s="1"/>
      <c r="H521" s="1"/>
      <c r="I521" s="1"/>
      <c r="J521" s="1"/>
      <c r="K521" s="1"/>
      <c r="L521" s="1"/>
      <c r="M521" s="1"/>
    </row>
    <row r="522" spans="2:14" ht="12.75" customHeight="1">
      <c r="B522" s="1"/>
      <c r="C522" s="1"/>
      <c r="D522" s="1"/>
      <c r="E522" s="1"/>
      <c r="F522" s="1"/>
      <c r="G522" s="1"/>
      <c r="H522" s="1"/>
      <c r="I522" s="1"/>
      <c r="J522" s="1"/>
      <c r="K522" s="1"/>
      <c r="L522" s="1"/>
      <c r="M522" s="1"/>
    </row>
    <row r="523" spans="2:14" ht="12.75" customHeight="1">
      <c r="B523" s="1800" t="s">
        <v>197</v>
      </c>
      <c r="C523" s="1801"/>
      <c r="D523" s="1801"/>
      <c r="E523" s="1801"/>
      <c r="F523" s="1801"/>
      <c r="G523" s="1801"/>
      <c r="H523" s="1801"/>
      <c r="I523" s="1801"/>
      <c r="J523" s="1801"/>
      <c r="K523" s="1801"/>
      <c r="L523" s="1801"/>
      <c r="M523" s="1801"/>
    </row>
    <row r="524" spans="2:14" ht="12.75" customHeight="1">
      <c r="B524" s="1"/>
      <c r="C524" s="1"/>
      <c r="D524" s="1"/>
      <c r="E524" s="1"/>
      <c r="F524" s="1"/>
      <c r="G524" s="1"/>
      <c r="H524" s="1"/>
      <c r="I524" s="1"/>
      <c r="J524" s="1"/>
      <c r="K524" s="1"/>
      <c r="L524" s="1"/>
      <c r="M524" s="1"/>
    </row>
    <row r="525" spans="2:14" ht="15" customHeight="1">
      <c r="B525" s="3008" t="s">
        <v>198</v>
      </c>
      <c r="C525" s="3008"/>
      <c r="D525" s="3008"/>
      <c r="E525" s="3008"/>
      <c r="F525" s="3008"/>
      <c r="G525" s="3008"/>
      <c r="H525" s="3008"/>
      <c r="I525" s="3008"/>
      <c r="J525" s="3009"/>
      <c r="K525" s="257">
        <v>2023</v>
      </c>
      <c r="L525" s="1872">
        <v>2024</v>
      </c>
      <c r="M525" s="1872">
        <v>2025</v>
      </c>
      <c r="N525" s="10"/>
    </row>
    <row r="526" spans="2:14" ht="15.75" customHeight="1">
      <c r="B526" s="3015" t="s">
        <v>199</v>
      </c>
      <c r="C526" s="3015"/>
      <c r="D526" s="3015"/>
      <c r="E526" s="3015"/>
      <c r="F526" s="3015"/>
      <c r="G526" s="3015"/>
      <c r="H526" s="3015"/>
      <c r="I526" s="3015"/>
      <c r="J526" s="3015"/>
      <c r="K526" s="2818"/>
      <c r="L526" s="2818"/>
      <c r="M526" s="2818"/>
    </row>
    <row r="527" spans="2:14" ht="12.75" customHeight="1">
      <c r="B527" s="2871" t="s">
        <v>200</v>
      </c>
      <c r="C527" s="2872"/>
      <c r="D527" s="2872"/>
      <c r="E527" s="2872"/>
      <c r="F527" s="2872"/>
      <c r="G527" s="2872"/>
      <c r="H527" s="2872"/>
      <c r="I527" s="2872"/>
      <c r="J527" s="2873"/>
      <c r="K527" s="258">
        <v>21605560</v>
      </c>
      <c r="L527" s="258">
        <v>18227023</v>
      </c>
      <c r="M527" s="258">
        <v>17920649.530000001</v>
      </c>
    </row>
    <row r="528" spans="2:14" ht="12.75" customHeight="1">
      <c r="B528" s="259" t="s">
        <v>201</v>
      </c>
      <c r="C528" s="2821"/>
      <c r="D528" s="2821"/>
      <c r="E528" s="2821"/>
      <c r="F528" s="2821"/>
      <c r="G528" s="2821"/>
      <c r="H528" s="2821"/>
      <c r="I528" s="2821"/>
      <c r="J528" s="2831"/>
      <c r="K528" s="258">
        <v>12928777</v>
      </c>
      <c r="L528" s="258">
        <v>13150263</v>
      </c>
      <c r="M528" s="258">
        <v>12191130.039999999</v>
      </c>
    </row>
    <row r="529" spans="2:13" ht="12.75" customHeight="1">
      <c r="B529" s="259" t="s">
        <v>202</v>
      </c>
      <c r="C529" s="56"/>
      <c r="D529" s="1937" t="s">
        <v>203</v>
      </c>
      <c r="E529" s="1937" t="s">
        <v>203</v>
      </c>
      <c r="F529" s="1937" t="s">
        <v>203</v>
      </c>
      <c r="G529" s="1937" t="s">
        <v>203</v>
      </c>
      <c r="H529" s="1937" t="s">
        <v>203</v>
      </c>
      <c r="I529" s="1937" t="s">
        <v>203</v>
      </c>
      <c r="J529" s="1937" t="s">
        <v>203</v>
      </c>
      <c r="K529" s="258">
        <v>207476</v>
      </c>
      <c r="L529" s="258">
        <v>221186</v>
      </c>
      <c r="M529" s="258">
        <v>190882.29</v>
      </c>
    </row>
    <row r="530" spans="2:13" ht="12.75" customHeight="1">
      <c r="B530" s="259" t="s">
        <v>204</v>
      </c>
      <c r="C530" s="2821"/>
      <c r="D530" s="2821"/>
      <c r="E530" s="2821"/>
      <c r="F530" s="2821"/>
      <c r="G530" s="2821"/>
      <c r="H530" s="2821"/>
      <c r="I530" s="2821"/>
      <c r="J530" s="2831"/>
      <c r="K530" s="258">
        <v>33101</v>
      </c>
      <c r="L530" s="258">
        <v>8588</v>
      </c>
      <c r="M530" s="258">
        <v>491585.37</v>
      </c>
    </row>
    <row r="531" spans="2:13" ht="12.75" customHeight="1">
      <c r="B531" s="259" t="s">
        <v>205</v>
      </c>
      <c r="C531" s="2821"/>
      <c r="D531" s="2821"/>
      <c r="E531" s="2821"/>
      <c r="F531" s="2821"/>
      <c r="G531" s="2821"/>
      <c r="H531" s="2821"/>
      <c r="I531" s="2821"/>
      <c r="J531" s="2831"/>
      <c r="K531" s="258">
        <v>2059</v>
      </c>
      <c r="L531" s="258">
        <v>1925</v>
      </c>
      <c r="M531" s="258">
        <v>1345.73</v>
      </c>
    </row>
    <row r="532" spans="2:13" ht="12.75" customHeight="1">
      <c r="B532" s="259" t="s">
        <v>206</v>
      </c>
      <c r="C532" s="2821"/>
      <c r="D532" s="2821"/>
      <c r="E532" s="2821"/>
      <c r="F532" s="2821"/>
      <c r="G532" s="2821"/>
      <c r="H532" s="2821"/>
      <c r="I532" s="2821"/>
      <c r="J532" s="2831"/>
      <c r="K532" s="258">
        <v>23011389</v>
      </c>
      <c r="L532" s="258">
        <v>23799248</v>
      </c>
      <c r="M532" s="258">
        <v>18731319.07</v>
      </c>
    </row>
    <row r="533" spans="2:13" ht="12.75" customHeight="1">
      <c r="B533" s="259" t="s">
        <v>207</v>
      </c>
      <c r="C533" s="2821"/>
      <c r="D533" s="2821"/>
      <c r="E533" s="2821"/>
      <c r="F533" s="2821"/>
      <c r="G533" s="2821"/>
      <c r="H533" s="2821"/>
      <c r="I533" s="2821"/>
      <c r="J533" s="2831"/>
      <c r="K533" s="258">
        <v>6777727</v>
      </c>
      <c r="L533" s="258">
        <v>6377222</v>
      </c>
      <c r="M533" s="258">
        <v>7269228.1799999997</v>
      </c>
    </row>
    <row r="534" spans="2:13" ht="12.75" customHeight="1">
      <c r="B534" s="259" t="s">
        <v>208</v>
      </c>
      <c r="C534" s="2821"/>
      <c r="D534" s="2821"/>
      <c r="E534" s="2821"/>
      <c r="F534" s="2821"/>
      <c r="G534" s="2821"/>
      <c r="H534" s="2821"/>
      <c r="I534" s="2821"/>
      <c r="J534" s="2831"/>
      <c r="K534" s="258">
        <v>4774490</v>
      </c>
      <c r="L534" s="258">
        <v>5856201</v>
      </c>
      <c r="M534" s="258">
        <v>5209743.5999999996</v>
      </c>
    </row>
    <row r="535" spans="2:13" ht="12.75" customHeight="1">
      <c r="B535" s="259" t="s">
        <v>209</v>
      </c>
      <c r="C535" s="2821"/>
      <c r="D535" s="2821"/>
      <c r="E535" s="2821"/>
      <c r="F535" s="2821"/>
      <c r="G535" s="2821"/>
      <c r="H535" s="2821"/>
      <c r="I535" s="2821"/>
      <c r="J535" s="2831"/>
      <c r="K535" s="258">
        <v>11521087</v>
      </c>
      <c r="L535" s="258">
        <v>21968291</v>
      </c>
      <c r="M535" s="258">
        <v>22243635.644893203</v>
      </c>
    </row>
    <row r="536" spans="2:13" ht="12.75" customHeight="1">
      <c r="B536" s="3111" t="s">
        <v>210</v>
      </c>
      <c r="C536" s="3111"/>
      <c r="D536" s="3111"/>
      <c r="E536" s="3111"/>
      <c r="F536" s="3111"/>
      <c r="G536" s="3111"/>
      <c r="H536" s="3111"/>
      <c r="I536" s="3111"/>
      <c r="J536" s="3112"/>
      <c r="K536" s="260">
        <v>1118</v>
      </c>
      <c r="L536" s="260">
        <v>2866.22</v>
      </c>
      <c r="M536" s="260">
        <v>2840.73</v>
      </c>
    </row>
    <row r="537" spans="2:13" ht="12.75" customHeight="1">
      <c r="B537" s="259" t="s">
        <v>211</v>
      </c>
      <c r="C537" s="2821"/>
      <c r="D537" s="2821"/>
      <c r="E537" s="2821"/>
      <c r="F537" s="2821"/>
      <c r="G537" s="2821"/>
      <c r="H537" s="2821"/>
      <c r="I537" s="2821"/>
      <c r="J537" s="2831"/>
      <c r="K537" s="258">
        <v>3914955</v>
      </c>
      <c r="L537" s="258">
        <v>4219858</v>
      </c>
      <c r="M537" s="258">
        <v>4892527.87</v>
      </c>
    </row>
    <row r="538" spans="2:13" ht="12.75" customHeight="1">
      <c r="B538" s="259" t="s">
        <v>212</v>
      </c>
      <c r="C538" s="2821"/>
      <c r="D538" s="2821"/>
      <c r="E538" s="2821"/>
      <c r="F538" s="2821"/>
      <c r="G538" s="2821"/>
      <c r="H538" s="2821"/>
      <c r="I538" s="2821"/>
      <c r="J538" s="2831"/>
      <c r="K538" s="258">
        <v>658873</v>
      </c>
      <c r="L538" s="258">
        <v>249681</v>
      </c>
      <c r="M538" s="258">
        <v>54031.57</v>
      </c>
    </row>
    <row r="539" spans="2:13" ht="12.75" customHeight="1">
      <c r="B539" s="259" t="s">
        <v>213</v>
      </c>
      <c r="C539" s="2821"/>
      <c r="D539" s="2821"/>
      <c r="E539" s="2821"/>
      <c r="F539" s="2821"/>
      <c r="G539" s="2821"/>
      <c r="H539" s="2821"/>
      <c r="I539" s="2821"/>
      <c r="J539" s="2831"/>
      <c r="K539" s="258">
        <v>34032786</v>
      </c>
      <c r="L539" s="258">
        <v>19191952</v>
      </c>
      <c r="M539" s="258">
        <v>16100809.210000001</v>
      </c>
    </row>
    <row r="540" spans="2:13" ht="12.75" customHeight="1">
      <c r="B540" s="259" t="s">
        <v>214</v>
      </c>
      <c r="C540" s="2821"/>
      <c r="D540" s="2821"/>
      <c r="E540" s="2821"/>
      <c r="F540" s="2821"/>
      <c r="G540" s="2821"/>
      <c r="H540" s="2821"/>
      <c r="I540" s="2821"/>
      <c r="J540" s="2831"/>
      <c r="K540" s="258">
        <v>37574</v>
      </c>
      <c r="L540" s="258">
        <v>22410</v>
      </c>
      <c r="M540" s="258">
        <v>23624.47</v>
      </c>
    </row>
    <row r="541" spans="2:13" ht="12.75" customHeight="1">
      <c r="B541" s="259" t="s">
        <v>215</v>
      </c>
      <c r="C541" s="2821"/>
      <c r="D541" s="2821"/>
      <c r="E541" s="2821"/>
      <c r="F541" s="2821"/>
      <c r="G541" s="2821"/>
      <c r="H541" s="2821"/>
      <c r="I541" s="2821"/>
      <c r="J541" s="2831"/>
      <c r="K541" s="258">
        <v>264785</v>
      </c>
      <c r="L541" s="258">
        <v>217383</v>
      </c>
      <c r="M541" s="258">
        <v>239965.11</v>
      </c>
    </row>
    <row r="542" spans="2:13" ht="12.75" customHeight="1">
      <c r="B542" s="259" t="s">
        <v>216</v>
      </c>
      <c r="C542" s="2821"/>
      <c r="D542" s="2821"/>
      <c r="E542" s="2821"/>
      <c r="F542" s="2821"/>
      <c r="G542" s="2821"/>
      <c r="H542" s="2821"/>
      <c r="I542" s="2821"/>
      <c r="J542" s="2831"/>
      <c r="K542" s="260">
        <v>0.72</v>
      </c>
      <c r="L542" s="260">
        <v>0.35</v>
      </c>
      <c r="M542" s="260">
        <v>0.77</v>
      </c>
    </row>
    <row r="543" spans="2:13" ht="12.75" customHeight="1">
      <c r="B543" s="259" t="s">
        <v>217</v>
      </c>
      <c r="C543" s="2821"/>
      <c r="D543" s="2821"/>
      <c r="E543" s="2821"/>
      <c r="F543" s="2821"/>
      <c r="G543" s="2821"/>
      <c r="H543" s="2821"/>
      <c r="I543" s="2821"/>
      <c r="J543" s="2831"/>
      <c r="K543" s="260">
        <v>2032403</v>
      </c>
      <c r="L543" s="260">
        <v>1977139.46</v>
      </c>
      <c r="M543" s="260">
        <v>1794937.36</v>
      </c>
    </row>
    <row r="544" spans="2:13" ht="12.75" customHeight="1">
      <c r="B544" s="259" t="s">
        <v>218</v>
      </c>
      <c r="C544" s="2821"/>
      <c r="D544" s="2821"/>
      <c r="E544" s="2821"/>
      <c r="F544" s="2821"/>
      <c r="G544" s="2821"/>
      <c r="H544" s="2821"/>
      <c r="I544" s="2821"/>
      <c r="J544" s="2831"/>
      <c r="K544" s="260">
        <v>410456</v>
      </c>
      <c r="L544" s="260">
        <v>250918.87</v>
      </c>
      <c r="M544" s="260">
        <v>326357.90000000002</v>
      </c>
    </row>
    <row r="545" spans="2:13" ht="12.75" customHeight="1">
      <c r="B545" s="259" t="s">
        <v>219</v>
      </c>
      <c r="C545" s="2821"/>
      <c r="D545" s="2821"/>
      <c r="E545" s="2821"/>
      <c r="F545" s="2821"/>
      <c r="G545" s="2821"/>
      <c r="H545" s="2821"/>
      <c r="I545" s="2821"/>
      <c r="J545" s="2831"/>
      <c r="K545" s="260">
        <v>298688</v>
      </c>
      <c r="L545" s="260">
        <v>361802.89</v>
      </c>
      <c r="M545" s="260">
        <v>229857.15</v>
      </c>
    </row>
    <row r="546" spans="2:13" ht="12.75" customHeight="1">
      <c r="B546" s="2822" t="s">
        <v>220</v>
      </c>
      <c r="C546" s="2821"/>
      <c r="D546" s="2821"/>
      <c r="E546" s="2821"/>
      <c r="F546" s="2821"/>
      <c r="G546" s="2821"/>
      <c r="H546" s="2821"/>
      <c r="I546" s="2821"/>
      <c r="J546" s="2831"/>
      <c r="K546" s="261">
        <f t="shared" ref="K546:M546" si="8">SUM(K527:K545)</f>
        <v>122513304.72</v>
      </c>
      <c r="L546" s="261">
        <f t="shared" si="8"/>
        <v>116103958.78999999</v>
      </c>
      <c r="M546" s="261">
        <f t="shared" si="8"/>
        <v>107914471.5948932</v>
      </c>
    </row>
    <row r="547" spans="2:13" ht="12.75" customHeight="1">
      <c r="B547" s="2822" t="s">
        <v>221</v>
      </c>
      <c r="C547" s="2821"/>
      <c r="D547" s="2821"/>
      <c r="E547" s="2821"/>
      <c r="F547" s="2821"/>
      <c r="G547" s="2821"/>
      <c r="H547" s="2821"/>
      <c r="I547" s="2821"/>
      <c r="J547" s="2831"/>
      <c r="K547" s="262">
        <v>70</v>
      </c>
      <c r="L547" s="261">
        <v>4935</v>
      </c>
      <c r="M547" s="261">
        <v>16357.1</v>
      </c>
    </row>
    <row r="548" spans="2:13" ht="12.75" customHeight="1">
      <c r="B548" s="2822" t="s">
        <v>222</v>
      </c>
      <c r="C548" s="2821"/>
      <c r="D548" s="2821"/>
      <c r="E548" s="2821"/>
      <c r="F548" s="2821"/>
      <c r="G548" s="2821"/>
      <c r="H548" s="2821"/>
      <c r="I548" s="2821"/>
      <c r="J548" s="2831"/>
      <c r="K548" s="263">
        <v>5287121</v>
      </c>
      <c r="L548" s="263">
        <v>5097877.53</v>
      </c>
      <c r="M548" s="261">
        <v>4879175.92</v>
      </c>
    </row>
    <row r="549" spans="2:13" ht="12.75" customHeight="1">
      <c r="B549" s="2822" t="s">
        <v>223</v>
      </c>
      <c r="C549" s="2821"/>
      <c r="D549" s="2821"/>
      <c r="E549" s="2821"/>
      <c r="F549" s="2821"/>
      <c r="G549" s="2821"/>
      <c r="H549" s="2821"/>
      <c r="I549" s="2821"/>
      <c r="J549" s="2831"/>
      <c r="K549" s="263">
        <v>1051550</v>
      </c>
      <c r="L549" s="263">
        <v>833985</v>
      </c>
      <c r="M549" s="261">
        <v>482224.46</v>
      </c>
    </row>
    <row r="550" spans="2:13" ht="12.75" customHeight="1">
      <c r="B550" s="2866" t="s">
        <v>224</v>
      </c>
      <c r="C550" s="2867"/>
      <c r="D550" s="2867"/>
      <c r="E550" s="2867"/>
      <c r="F550" s="2867"/>
      <c r="G550" s="2867"/>
      <c r="H550" s="2867"/>
      <c r="I550" s="2867"/>
      <c r="J550" s="2868"/>
      <c r="K550" s="1938">
        <f t="shared" ref="K550:M550" si="9">K546+K547+K548+K549</f>
        <v>128852045.72</v>
      </c>
      <c r="L550" s="1938">
        <f t="shared" si="9"/>
        <v>122040756.31999999</v>
      </c>
      <c r="M550" s="261">
        <f t="shared" si="9"/>
        <v>113292229.07489319</v>
      </c>
    </row>
    <row r="551" spans="2:13" ht="12.75" customHeight="1">
      <c r="B551" s="2869" t="s">
        <v>225</v>
      </c>
      <c r="C551" s="2849"/>
      <c r="D551" s="2849"/>
      <c r="E551" s="2849"/>
      <c r="F551" s="2849"/>
      <c r="G551" s="2849"/>
      <c r="H551" s="2849"/>
      <c r="I551" s="2849"/>
      <c r="J551" s="2849"/>
      <c r="K551" s="2849"/>
      <c r="L551" s="2849"/>
      <c r="M551" s="2849"/>
    </row>
    <row r="552" spans="2:13" ht="12.75" customHeight="1">
      <c r="B552" s="259" t="s">
        <v>226</v>
      </c>
      <c r="C552" s="2821"/>
      <c r="D552" s="2821"/>
      <c r="E552" s="2821"/>
      <c r="F552" s="2821"/>
      <c r="G552" s="2821"/>
      <c r="H552" s="2821"/>
      <c r="I552" s="2821"/>
      <c r="J552" s="2831"/>
      <c r="K552" s="264">
        <v>146220</v>
      </c>
      <c r="L552" s="265">
        <v>0</v>
      </c>
      <c r="M552" s="265">
        <v>0</v>
      </c>
    </row>
    <row r="553" spans="2:13" ht="12.75" customHeight="1">
      <c r="B553" s="259" t="s">
        <v>227</v>
      </c>
      <c r="C553" s="2821"/>
      <c r="D553" s="2821"/>
      <c r="E553" s="2821"/>
      <c r="F553" s="2821"/>
      <c r="G553" s="2821"/>
      <c r="H553" s="2821"/>
      <c r="I553" s="2821"/>
      <c r="J553" s="2831"/>
      <c r="K553" s="258">
        <v>136177</v>
      </c>
      <c r="L553" s="258">
        <v>127248</v>
      </c>
      <c r="M553" s="258">
        <v>130718.66399999999</v>
      </c>
    </row>
    <row r="554" spans="2:13" ht="12.75" customHeight="1">
      <c r="B554" s="259" t="s">
        <v>228</v>
      </c>
      <c r="C554" s="2821"/>
      <c r="D554" s="2821"/>
      <c r="E554" s="2821"/>
      <c r="F554" s="2821"/>
      <c r="G554" s="2821"/>
      <c r="H554" s="2821"/>
      <c r="I554" s="2821"/>
      <c r="J554" s="2831"/>
      <c r="K554" s="258">
        <v>17577757</v>
      </c>
      <c r="L554" s="258">
        <v>16485984</v>
      </c>
      <c r="M554" s="258">
        <v>15723725.515938001</v>
      </c>
    </row>
    <row r="555" spans="2:13" ht="12.75" customHeight="1">
      <c r="B555" s="2822" t="s">
        <v>229</v>
      </c>
      <c r="C555" s="2821"/>
      <c r="D555" s="2821"/>
      <c r="E555" s="2821"/>
      <c r="F555" s="2821"/>
      <c r="G555" s="2821"/>
      <c r="H555" s="2821"/>
      <c r="I555" s="2821"/>
      <c r="J555" s="2831"/>
      <c r="K555" s="261">
        <f t="shared" ref="K555:M555" si="10">SUM(K552:K554)</f>
        <v>17860154</v>
      </c>
      <c r="L555" s="261">
        <f t="shared" si="10"/>
        <v>16613232</v>
      </c>
      <c r="M555" s="261">
        <f t="shared" si="10"/>
        <v>15854444.179938002</v>
      </c>
    </row>
    <row r="556" spans="2:13" ht="12.75" customHeight="1">
      <c r="B556" s="2979" t="s">
        <v>230</v>
      </c>
      <c r="C556" s="2825"/>
      <c r="D556" s="2825"/>
      <c r="E556" s="2825"/>
      <c r="F556" s="2825"/>
      <c r="G556" s="2825"/>
      <c r="H556" s="2825"/>
      <c r="I556" s="2825"/>
      <c r="J556" s="2870"/>
      <c r="K556" s="1939">
        <f t="shared" ref="K556:M556" si="11">K555+K550</f>
        <v>146712199.72</v>
      </c>
      <c r="L556" s="1939">
        <f t="shared" si="11"/>
        <v>138653988.31999999</v>
      </c>
      <c r="M556" s="1939">
        <f t="shared" si="11"/>
        <v>129146673.25483119</v>
      </c>
    </row>
    <row r="557" spans="2:13" ht="34.5" customHeight="1">
      <c r="B557" s="3090" t="s">
        <v>231</v>
      </c>
      <c r="C557" s="3090"/>
      <c r="D557" s="3090"/>
      <c r="E557" s="3090"/>
      <c r="F557" s="3090"/>
      <c r="G557" s="3090"/>
      <c r="H557" s="3090"/>
      <c r="I557" s="3090"/>
      <c r="J557" s="3090"/>
      <c r="K557" s="3090"/>
      <c r="L557" s="3090"/>
      <c r="M557" s="3090"/>
    </row>
    <row r="558" spans="2:13" ht="12.75" customHeight="1">
      <c r="B558" s="1"/>
      <c r="C558" s="1"/>
      <c r="D558" s="1"/>
      <c r="E558" s="1"/>
      <c r="F558" s="1"/>
      <c r="G558" s="1"/>
      <c r="H558" s="1"/>
      <c r="I558" s="1"/>
      <c r="J558" s="1"/>
      <c r="K558" s="1"/>
      <c r="L558" s="1"/>
      <c r="M558" s="1"/>
    </row>
    <row r="559" spans="2:13" ht="12.75" customHeight="1">
      <c r="B559" s="1800" t="s">
        <v>232</v>
      </c>
      <c r="C559" s="1801"/>
      <c r="D559" s="1801"/>
      <c r="E559" s="1801"/>
      <c r="F559" s="1801"/>
      <c r="G559" s="1801"/>
      <c r="H559" s="1801"/>
      <c r="I559" s="1801"/>
      <c r="J559" s="1801"/>
      <c r="K559" s="1801"/>
      <c r="L559" s="1801"/>
      <c r="M559" s="1801"/>
    </row>
    <row r="561" spans="2:14" ht="15.75" customHeight="1">
      <c r="B561" s="3202" t="s">
        <v>233</v>
      </c>
      <c r="C561" s="3202"/>
      <c r="D561" s="3203"/>
      <c r="E561" s="3024">
        <v>2023</v>
      </c>
      <c r="F561" s="3024">
        <v>2024</v>
      </c>
      <c r="G561" s="3032">
        <v>2025</v>
      </c>
      <c r="H561" s="1"/>
    </row>
    <row r="562" spans="2:14" ht="12.75" customHeight="1">
      <c r="B562" s="3204"/>
      <c r="C562" s="3204"/>
      <c r="D562" s="3205"/>
      <c r="E562" s="3025"/>
      <c r="F562" s="3025"/>
      <c r="G562" s="3033"/>
    </row>
    <row r="563" spans="2:14" ht="21" customHeight="1">
      <c r="B563" s="3159" t="s">
        <v>50</v>
      </c>
      <c r="C563" s="3159"/>
      <c r="D563" s="3160"/>
      <c r="E563" s="1940">
        <v>54384744.979999997</v>
      </c>
      <c r="F563" s="1940">
        <v>44761513</v>
      </c>
      <c r="G563" s="266">
        <v>54125180.504251212</v>
      </c>
      <c r="H563" s="1"/>
    </row>
    <row r="564" spans="2:14" ht="27.75" customHeight="1">
      <c r="B564" s="3090" t="s">
        <v>234</v>
      </c>
      <c r="C564" s="3090"/>
      <c r="D564" s="3090"/>
      <c r="E564" s="3090"/>
      <c r="F564" s="3090"/>
      <c r="G564" s="3090"/>
      <c r="H564" s="1"/>
    </row>
    <row r="565" spans="2:14" ht="12.75" customHeight="1">
      <c r="B565" s="1"/>
      <c r="C565" s="1"/>
      <c r="D565" s="1"/>
      <c r="E565" s="1"/>
      <c r="F565" s="1"/>
      <c r="G565" s="1"/>
      <c r="H565" s="1"/>
    </row>
    <row r="566" spans="2:14" ht="12.75" customHeight="1">
      <c r="B566" s="3002" t="s">
        <v>235</v>
      </c>
      <c r="C566" s="3002"/>
      <c r="D566" s="3002"/>
      <c r="E566" s="3002"/>
      <c r="F566" s="3002"/>
      <c r="G566" s="3002"/>
      <c r="H566" s="3002"/>
      <c r="I566" s="3002"/>
      <c r="J566" s="3002"/>
      <c r="K566" s="3002"/>
      <c r="L566" s="3002"/>
      <c r="M566" s="3002"/>
    </row>
    <row r="567" spans="2:14" ht="12.75" customHeight="1">
      <c r="B567" s="1"/>
      <c r="C567" s="1"/>
      <c r="D567" s="1"/>
      <c r="E567" s="1"/>
      <c r="F567" s="1"/>
      <c r="G567" s="1"/>
      <c r="H567" s="1"/>
    </row>
    <row r="568" spans="2:14" ht="15" customHeight="1">
      <c r="B568" s="3006" t="s">
        <v>236</v>
      </c>
      <c r="C568" s="3006"/>
      <c r="D568" s="3007"/>
      <c r="E568" s="3024">
        <v>2023</v>
      </c>
      <c r="F568" s="3024">
        <v>2024</v>
      </c>
      <c r="G568" s="3032">
        <v>2025</v>
      </c>
      <c r="H568" s="61"/>
    </row>
    <row r="569" spans="2:14" ht="12.75" customHeight="1">
      <c r="B569" s="3008"/>
      <c r="C569" s="3008"/>
      <c r="D569" s="3009"/>
      <c r="E569" s="3025"/>
      <c r="F569" s="3025"/>
      <c r="G569" s="3033"/>
    </row>
    <row r="570" spans="2:14" ht="15.75" customHeight="1">
      <c r="B570" s="3196" t="s">
        <v>237</v>
      </c>
      <c r="C570" s="3196"/>
      <c r="D570" s="3197"/>
      <c r="E570" s="3193">
        <v>7.69</v>
      </c>
      <c r="F570" s="3193">
        <v>6.76</v>
      </c>
      <c r="G570" s="3121">
        <v>6.52</v>
      </c>
    </row>
    <row r="571" spans="2:14" ht="12.75" customHeight="1">
      <c r="B571" s="3198"/>
      <c r="C571" s="3198"/>
      <c r="D571" s="3199"/>
      <c r="E571" s="3194"/>
      <c r="F571" s="3194"/>
      <c r="G571" s="3192"/>
    </row>
    <row r="572" spans="2:14" ht="12.75" customHeight="1">
      <c r="B572" s="3200"/>
      <c r="C572" s="3200"/>
      <c r="D572" s="3201"/>
      <c r="E572" s="3195"/>
      <c r="F572" s="3195"/>
      <c r="G572" s="3122"/>
    </row>
    <row r="573" spans="2:14" ht="27" customHeight="1">
      <c r="B573" s="3012" t="s">
        <v>238</v>
      </c>
      <c r="C573" s="3012"/>
      <c r="D573" s="3012"/>
      <c r="E573" s="3012"/>
      <c r="F573" s="3012"/>
      <c r="G573" s="3012"/>
      <c r="H573" s="1"/>
    </row>
    <row r="574" spans="2:14" ht="27" customHeight="1">
      <c r="B574" s="3014"/>
      <c r="C574" s="3014"/>
      <c r="D574" s="3014"/>
      <c r="E574" s="3014"/>
      <c r="F574" s="3014"/>
      <c r="G574" s="3014"/>
      <c r="H574" s="1"/>
    </row>
    <row r="576" spans="2:14" ht="12.75" customHeight="1">
      <c r="B576" s="267"/>
      <c r="C576" s="267"/>
      <c r="D576" s="267"/>
      <c r="E576" s="267"/>
      <c r="F576" s="267"/>
      <c r="G576" s="267"/>
      <c r="H576" s="267"/>
      <c r="I576" s="267"/>
      <c r="J576" s="267"/>
      <c r="K576" s="267"/>
      <c r="L576" s="267"/>
      <c r="M576" s="267"/>
      <c r="N576" s="267"/>
    </row>
    <row r="577" spans="2:14" ht="12.75" customHeight="1">
      <c r="B577" s="3002" t="s">
        <v>239</v>
      </c>
      <c r="C577" s="3002"/>
      <c r="D577" s="3002"/>
      <c r="E577" s="3002"/>
      <c r="F577" s="3002"/>
      <c r="G577" s="3002"/>
      <c r="H577" s="3002"/>
      <c r="I577" s="3002"/>
      <c r="J577" s="3002"/>
      <c r="K577" s="3002"/>
      <c r="L577" s="3002"/>
      <c r="M577" s="3002"/>
      <c r="N577" s="2815"/>
    </row>
    <row r="578" spans="2:14" ht="12.75" customHeight="1">
      <c r="B578" s="3002" t="s">
        <v>240</v>
      </c>
      <c r="C578" s="3002"/>
      <c r="D578" s="3002"/>
      <c r="E578" s="3002"/>
      <c r="F578" s="3002"/>
      <c r="G578" s="3002"/>
      <c r="H578" s="3002"/>
      <c r="I578" s="3002"/>
      <c r="J578" s="3002"/>
      <c r="K578" s="3002"/>
      <c r="L578" s="3002"/>
      <c r="M578" s="3002"/>
      <c r="N578" s="2815"/>
    </row>
    <row r="579" spans="2:14" ht="12.75" customHeight="1">
      <c r="B579" s="3002" t="s">
        <v>241</v>
      </c>
      <c r="C579" s="3002"/>
      <c r="D579" s="3002"/>
      <c r="E579" s="3002"/>
      <c r="F579" s="3002"/>
      <c r="G579" s="3002"/>
      <c r="H579" s="3002"/>
      <c r="I579" s="3002"/>
      <c r="J579" s="3002"/>
      <c r="K579" s="3002"/>
      <c r="L579" s="3002"/>
      <c r="M579" s="3002"/>
      <c r="N579" s="2815"/>
    </row>
    <row r="580" spans="2:14" ht="12.75" customHeight="1">
      <c r="B580" s="3110" t="s">
        <v>242</v>
      </c>
      <c r="C580" s="3110"/>
      <c r="D580" s="3110"/>
      <c r="E580" s="3110"/>
      <c r="F580" s="3110"/>
      <c r="G580" s="3110"/>
      <c r="H580" s="3110"/>
      <c r="I580" s="1800"/>
      <c r="J580" s="1800"/>
      <c r="K580" s="1800"/>
      <c r="L580" s="1800"/>
      <c r="M580" s="1800"/>
      <c r="N580" s="2931"/>
    </row>
    <row r="581" spans="2:14" ht="12.75" customHeight="1">
      <c r="B581" s="1"/>
      <c r="C581" s="1"/>
      <c r="D581" s="1"/>
      <c r="E581" s="1"/>
      <c r="F581" s="1"/>
      <c r="G581" s="1"/>
      <c r="H581" s="1"/>
      <c r="I581" s="1"/>
      <c r="J581" s="1"/>
      <c r="K581" s="1"/>
      <c r="L581" s="1"/>
      <c r="M581" s="1"/>
      <c r="N581" s="2931"/>
    </row>
    <row r="582" spans="2:14" ht="15.75" customHeight="1">
      <c r="B582" s="3006" t="s">
        <v>243</v>
      </c>
      <c r="C582" s="3006"/>
      <c r="D582" s="3007"/>
      <c r="E582" s="3024">
        <v>2023</v>
      </c>
      <c r="F582" s="3024">
        <v>2024</v>
      </c>
      <c r="G582" s="3032">
        <v>2025</v>
      </c>
      <c r="H582" s="10"/>
      <c r="I582" s="1877"/>
      <c r="J582" s="1877"/>
      <c r="K582" s="1877"/>
      <c r="L582" s="1877"/>
      <c r="M582" s="1877"/>
      <c r="N582" s="1877"/>
    </row>
    <row r="583" spans="2:14" ht="15.75" customHeight="1">
      <c r="B583" s="3008"/>
      <c r="C583" s="3008"/>
      <c r="D583" s="3009"/>
      <c r="E583" s="3025"/>
      <c r="F583" s="3025"/>
      <c r="G583" s="3033"/>
      <c r="H583" s="1877"/>
      <c r="I583" s="1877"/>
      <c r="J583" s="1877"/>
      <c r="K583" s="1877"/>
      <c r="L583" s="1877"/>
      <c r="M583" s="1877"/>
      <c r="N583" s="1877"/>
    </row>
    <row r="584" spans="2:14" ht="16.5" customHeight="1">
      <c r="B584" s="3102" t="s">
        <v>244</v>
      </c>
      <c r="C584" s="3102"/>
      <c r="D584" s="3103"/>
      <c r="E584" s="268">
        <v>14562750</v>
      </c>
      <c r="F584" s="268">
        <v>15213806</v>
      </c>
      <c r="G584" s="269">
        <v>13860050.6</v>
      </c>
      <c r="H584" s="8"/>
      <c r="I584" s="1"/>
      <c r="J584" s="1"/>
      <c r="K584" s="1"/>
      <c r="L584" s="1"/>
      <c r="M584" s="1"/>
      <c r="N584" s="1"/>
    </row>
    <row r="585" spans="2:14" ht="18" customHeight="1">
      <c r="B585" s="3104" t="s">
        <v>245</v>
      </c>
      <c r="C585" s="3104"/>
      <c r="D585" s="3105"/>
      <c r="E585" s="268">
        <v>7683</v>
      </c>
      <c r="F585" s="268">
        <v>5803</v>
      </c>
      <c r="G585" s="258">
        <v>3975.3</v>
      </c>
      <c r="H585" s="8"/>
      <c r="I585" s="1"/>
      <c r="J585" s="1"/>
      <c r="K585" s="1"/>
      <c r="L585" s="1"/>
      <c r="M585" s="1"/>
      <c r="N585" s="1"/>
    </row>
    <row r="586" spans="2:14" ht="16.5" customHeight="1">
      <c r="B586" s="3106" t="s">
        <v>246</v>
      </c>
      <c r="C586" s="3106"/>
      <c r="D586" s="3107"/>
      <c r="E586" s="1941">
        <v>3361881</v>
      </c>
      <c r="F586" s="1941">
        <v>5057176</v>
      </c>
      <c r="G586" s="1942">
        <v>4778555.49</v>
      </c>
      <c r="H586" s="8"/>
      <c r="I586" s="1"/>
      <c r="J586" s="1"/>
      <c r="K586" s="1"/>
      <c r="L586" s="1"/>
      <c r="M586" s="1"/>
      <c r="N586" s="1"/>
    </row>
    <row r="587" spans="2:14" ht="112.5" customHeight="1">
      <c r="B587" s="3090" t="s">
        <v>247</v>
      </c>
      <c r="C587" s="3090"/>
      <c r="D587" s="3090"/>
      <c r="E587" s="3090"/>
      <c r="F587" s="3090"/>
      <c r="G587" s="3090"/>
      <c r="H587" s="1"/>
      <c r="I587" s="1"/>
      <c r="J587" s="1"/>
      <c r="K587" s="1"/>
      <c r="L587" s="1"/>
      <c r="M587" s="1"/>
      <c r="N587" s="1"/>
    </row>
    <row r="588" spans="2:14" ht="3.75" customHeight="1">
      <c r="B588" s="270"/>
      <c r="C588" s="270"/>
      <c r="D588" s="270"/>
      <c r="E588" s="270"/>
      <c r="F588" s="270"/>
      <c r="G588" s="270"/>
      <c r="H588" s="1"/>
      <c r="I588" s="1"/>
      <c r="J588" s="1"/>
      <c r="K588" s="1"/>
      <c r="L588" s="1"/>
      <c r="M588" s="1"/>
      <c r="N588" s="1"/>
    </row>
    <row r="589" spans="2:14" ht="12.75" customHeight="1">
      <c r="B589" s="270"/>
      <c r="C589" s="270"/>
      <c r="D589" s="270"/>
      <c r="E589" s="270"/>
      <c r="F589" s="270"/>
      <c r="G589" s="270"/>
      <c r="H589" s="1"/>
      <c r="I589" s="1"/>
      <c r="J589" s="1"/>
      <c r="K589" s="1"/>
      <c r="L589" s="1"/>
      <c r="M589" s="1"/>
      <c r="N589" s="1"/>
    </row>
    <row r="590" spans="2:14" ht="15.75" customHeight="1">
      <c r="B590" s="3006" t="s">
        <v>248</v>
      </c>
      <c r="C590" s="3006"/>
      <c r="D590" s="3007"/>
      <c r="E590" s="3024">
        <v>2023</v>
      </c>
      <c r="F590" s="3024">
        <v>2024</v>
      </c>
      <c r="G590" s="3032">
        <v>2025</v>
      </c>
      <c r="H590" s="10"/>
      <c r="I590" s="1877"/>
      <c r="J590" s="1877"/>
      <c r="K590" s="1"/>
      <c r="L590" s="1"/>
      <c r="M590" s="1"/>
      <c r="N590" s="1"/>
    </row>
    <row r="591" spans="2:14" ht="15.75" customHeight="1">
      <c r="B591" s="3008"/>
      <c r="C591" s="3008"/>
      <c r="D591" s="3009"/>
      <c r="E591" s="3025"/>
      <c r="F591" s="3025"/>
      <c r="G591" s="3033"/>
      <c r="H591" s="1877"/>
      <c r="I591" s="1877"/>
      <c r="J591" s="1877"/>
      <c r="K591" s="1"/>
      <c r="L591" s="1"/>
      <c r="M591" s="1"/>
      <c r="N591" s="1"/>
    </row>
    <row r="592" spans="2:14">
      <c r="B592" s="3182" t="s">
        <v>244</v>
      </c>
      <c r="C592" s="3182"/>
      <c r="D592" s="3183"/>
      <c r="E592" s="271">
        <v>705507.75000000012</v>
      </c>
      <c r="F592" s="272">
        <v>664483</v>
      </c>
      <c r="G592" s="273">
        <v>629270.35</v>
      </c>
      <c r="H592" s="8"/>
      <c r="I592" s="1877"/>
      <c r="J592" s="1802"/>
      <c r="K592" s="1"/>
      <c r="L592" s="1"/>
      <c r="M592" s="1"/>
      <c r="N592" s="1"/>
    </row>
    <row r="593" spans="2:13" ht="14.25">
      <c r="B593" s="3184" t="s">
        <v>246</v>
      </c>
      <c r="C593" s="3184"/>
      <c r="D593" s="3185"/>
      <c r="E593" s="274">
        <v>131112.59999999998</v>
      </c>
      <c r="F593" s="275">
        <v>140733</v>
      </c>
      <c r="G593" s="1943">
        <v>200951.64</v>
      </c>
      <c r="H593" s="8"/>
      <c r="J593" s="1944"/>
    </row>
    <row r="594" spans="2:13" ht="39" customHeight="1">
      <c r="B594" s="3090" t="s">
        <v>249</v>
      </c>
      <c r="C594" s="3090"/>
      <c r="D594" s="3090"/>
      <c r="E594" s="3090"/>
      <c r="F594" s="3090"/>
      <c r="G594" s="3090"/>
      <c r="H594" s="1"/>
      <c r="J594" s="1945"/>
    </row>
    <row r="595" spans="2:13" ht="12.75" customHeight="1">
      <c r="B595" s="1"/>
      <c r="C595" s="1"/>
      <c r="D595" s="1"/>
      <c r="E595" s="1"/>
      <c r="F595" s="1"/>
      <c r="G595" s="1"/>
      <c r="H595" s="1"/>
      <c r="J595" s="1945"/>
    </row>
    <row r="596" spans="2:13" ht="12.75" customHeight="1">
      <c r="B596" s="3002" t="s">
        <v>250</v>
      </c>
      <c r="C596" s="3002"/>
      <c r="D596" s="3002"/>
      <c r="E596" s="3002"/>
      <c r="F596" s="3002"/>
      <c r="G596" s="3002"/>
      <c r="H596" s="3002"/>
      <c r="I596" s="3002"/>
      <c r="J596" s="3002"/>
      <c r="K596" s="3002"/>
      <c r="L596" s="3002"/>
      <c r="M596" s="3002"/>
    </row>
    <row r="597" spans="2:13" ht="12.75" customHeight="1">
      <c r="B597" s="1"/>
      <c r="C597" s="1"/>
      <c r="D597" s="1"/>
      <c r="E597" s="1"/>
      <c r="F597" s="1"/>
      <c r="G597" s="1"/>
      <c r="H597" s="1"/>
      <c r="J597" s="1944"/>
    </row>
    <row r="598" spans="2:13" ht="12.75" customHeight="1">
      <c r="B598" s="3006" t="s">
        <v>251</v>
      </c>
      <c r="C598" s="3006"/>
      <c r="D598" s="3007"/>
      <c r="E598" s="3024">
        <v>2023</v>
      </c>
      <c r="F598" s="3024">
        <v>2024</v>
      </c>
      <c r="G598" s="3032">
        <v>2025</v>
      </c>
      <c r="H598" s="61"/>
      <c r="J598" s="1944"/>
    </row>
    <row r="599" spans="2:13" ht="12.75" customHeight="1">
      <c r="B599" s="3008"/>
      <c r="C599" s="3008"/>
      <c r="D599" s="3009"/>
      <c r="E599" s="3025"/>
      <c r="F599" s="3025"/>
      <c r="G599" s="3033"/>
      <c r="J599" s="1944"/>
    </row>
    <row r="600" spans="2:13" ht="15.75" customHeight="1">
      <c r="B600" s="3113" t="s">
        <v>252</v>
      </c>
      <c r="C600" s="3113"/>
      <c r="D600" s="3114"/>
      <c r="E600" s="3117">
        <v>0.77500000000000002</v>
      </c>
      <c r="F600" s="3119">
        <v>0.74199999999999999</v>
      </c>
      <c r="G600" s="3121">
        <v>0.71199999999999997</v>
      </c>
    </row>
    <row r="601" spans="2:13" ht="26.25" customHeight="1">
      <c r="B601" s="3115"/>
      <c r="C601" s="3115"/>
      <c r="D601" s="3116"/>
      <c r="E601" s="3118"/>
      <c r="F601" s="3120"/>
      <c r="G601" s="3122"/>
    </row>
    <row r="602" spans="2:13" ht="24.75" customHeight="1">
      <c r="B602" s="3012" t="s">
        <v>253</v>
      </c>
      <c r="C602" s="3012"/>
      <c r="D602" s="3012"/>
      <c r="E602" s="3012"/>
      <c r="F602" s="3012"/>
      <c r="G602" s="3012"/>
      <c r="H602" s="1"/>
    </row>
    <row r="603" spans="2:13" ht="30" customHeight="1">
      <c r="B603" s="3014"/>
      <c r="C603" s="3014"/>
      <c r="D603" s="3014"/>
      <c r="E603" s="3014"/>
      <c r="F603" s="3014"/>
      <c r="G603" s="3014"/>
      <c r="H603" s="1"/>
    </row>
    <row r="604" spans="2:13" ht="12.75" customHeight="1">
      <c r="B604" s="1"/>
      <c r="C604" s="1"/>
      <c r="D604" s="1"/>
      <c r="E604" s="1"/>
      <c r="F604" s="1"/>
      <c r="G604" s="1"/>
      <c r="H604" s="1"/>
    </row>
    <row r="605" spans="2:13" ht="12.75" customHeight="1">
      <c r="B605" s="1"/>
      <c r="C605" s="1"/>
      <c r="D605" s="1"/>
      <c r="E605" s="1"/>
      <c r="F605" s="1"/>
      <c r="G605" s="1"/>
      <c r="H605" s="1"/>
    </row>
    <row r="606" spans="2:13" ht="12.75" customHeight="1">
      <c r="B606" s="3001" t="s">
        <v>254</v>
      </c>
      <c r="C606" s="3001"/>
      <c r="D606" s="3001"/>
      <c r="E606" s="3001"/>
      <c r="F606" s="3001"/>
      <c r="G606" s="3001"/>
      <c r="H606" s="3001"/>
      <c r="I606" s="3001"/>
      <c r="J606" s="3001"/>
      <c r="K606" s="3001"/>
      <c r="L606" s="3001"/>
      <c r="M606" s="3001"/>
    </row>
    <row r="607" spans="2:13" ht="12.75" customHeight="1">
      <c r="B607" s="1"/>
      <c r="C607" s="1"/>
      <c r="D607" s="1"/>
      <c r="E607" s="1"/>
      <c r="F607" s="1"/>
      <c r="G607" s="1"/>
      <c r="H607" s="1"/>
    </row>
    <row r="608" spans="2:13" ht="15" customHeight="1">
      <c r="B608" s="3006" t="s">
        <v>255</v>
      </c>
      <c r="C608" s="3006"/>
      <c r="D608" s="3007"/>
      <c r="E608" s="3024">
        <v>2023</v>
      </c>
      <c r="F608" s="3024">
        <v>2024</v>
      </c>
      <c r="G608" s="3032">
        <v>2025</v>
      </c>
      <c r="H608" s="276"/>
    </row>
    <row r="609" spans="2:13" ht="15" customHeight="1">
      <c r="B609" s="3006"/>
      <c r="C609" s="3006"/>
      <c r="D609" s="3007"/>
      <c r="E609" s="3024"/>
      <c r="F609" s="3024"/>
      <c r="G609" s="3032"/>
    </row>
    <row r="610" spans="2:13" ht="12.75" customHeight="1">
      <c r="B610" s="3008"/>
      <c r="C610" s="3008"/>
      <c r="D610" s="3009"/>
      <c r="E610" s="3025"/>
      <c r="F610" s="3025"/>
      <c r="G610" s="3033"/>
    </row>
    <row r="611" spans="2:13" ht="18.75" customHeight="1">
      <c r="B611" s="2826" t="s">
        <v>50</v>
      </c>
      <c r="C611" s="2818"/>
      <c r="D611" s="2827"/>
      <c r="E611" s="277">
        <v>0.36626700000000001</v>
      </c>
      <c r="F611" s="277">
        <v>0.36</v>
      </c>
      <c r="G611" s="1946">
        <v>0.35</v>
      </c>
      <c r="H611" s="1877"/>
    </row>
    <row r="612" spans="2:13" ht="34.5" customHeight="1">
      <c r="B612" s="3090" t="s">
        <v>256</v>
      </c>
      <c r="C612" s="3090"/>
      <c r="D612" s="3090"/>
      <c r="E612" s="3090"/>
      <c r="F612" s="3090"/>
      <c r="G612" s="3090"/>
      <c r="H612" s="1"/>
    </row>
    <row r="613" spans="2:13" ht="12.75" customHeight="1">
      <c r="B613" s="1"/>
      <c r="C613" s="1"/>
      <c r="D613" s="1"/>
      <c r="E613" s="1"/>
      <c r="F613" s="1"/>
      <c r="G613" s="1"/>
      <c r="H613" s="1"/>
    </row>
    <row r="614" spans="2:13" ht="12.75" customHeight="1">
      <c r="B614" s="3001" t="s">
        <v>257</v>
      </c>
      <c r="C614" s="3001"/>
      <c r="D614" s="3001"/>
      <c r="E614" s="3001"/>
      <c r="F614" s="3001"/>
      <c r="G614" s="3001"/>
      <c r="H614" s="3001"/>
      <c r="I614" s="3001"/>
      <c r="J614" s="3001"/>
      <c r="K614" s="3001"/>
      <c r="L614" s="3001"/>
      <c r="M614" s="3001"/>
    </row>
    <row r="615" spans="2:13" ht="12.75" customHeight="1">
      <c r="B615" s="1"/>
      <c r="C615" s="1"/>
      <c r="D615" s="1"/>
      <c r="E615" s="1"/>
      <c r="F615" s="1"/>
      <c r="G615" s="1"/>
      <c r="H615" s="1"/>
    </row>
    <row r="616" spans="2:13" ht="15" customHeight="1">
      <c r="B616" s="3006" t="s">
        <v>258</v>
      </c>
      <c r="C616" s="3006"/>
      <c r="D616" s="3007"/>
      <c r="E616" s="3024">
        <v>2023</v>
      </c>
      <c r="F616" s="3024">
        <v>2024</v>
      </c>
      <c r="G616" s="3032">
        <v>2025</v>
      </c>
      <c r="H616" s="1"/>
    </row>
    <row r="617" spans="2:13" ht="12.75" customHeight="1">
      <c r="B617" s="3008"/>
      <c r="C617" s="3008"/>
      <c r="D617" s="3009"/>
      <c r="E617" s="3025"/>
      <c r="F617" s="3025"/>
      <c r="G617" s="3033"/>
    </row>
    <row r="618" spans="2:13" ht="15" customHeight="1">
      <c r="B618" s="3186" t="s">
        <v>259</v>
      </c>
      <c r="C618" s="3186"/>
      <c r="D618" s="3187"/>
      <c r="E618" s="278">
        <v>33375.279999999999</v>
      </c>
      <c r="F618" s="278">
        <v>37810.9</v>
      </c>
      <c r="G618" s="278">
        <v>38182.58</v>
      </c>
      <c r="H618" s="279"/>
    </row>
    <row r="619" spans="2:13" ht="12.75" customHeight="1">
      <c r="B619" s="3163" t="s">
        <v>260</v>
      </c>
      <c r="C619" s="3163"/>
      <c r="D619" s="3164"/>
      <c r="E619" s="280">
        <v>8487.6</v>
      </c>
      <c r="F619" s="280">
        <v>10145.1</v>
      </c>
      <c r="G619" s="280">
        <v>12170.3</v>
      </c>
      <c r="H619" s="279"/>
    </row>
    <row r="620" spans="2:13" ht="12.75" customHeight="1">
      <c r="B620" s="3163" t="s">
        <v>261</v>
      </c>
      <c r="C620" s="3163"/>
      <c r="D620" s="3164"/>
      <c r="E620" s="281">
        <v>6179.1</v>
      </c>
      <c r="F620" s="281">
        <v>5772.5</v>
      </c>
      <c r="G620" s="281">
        <v>6374.49</v>
      </c>
      <c r="H620" s="279"/>
    </row>
    <row r="621" spans="2:13" ht="30" customHeight="1">
      <c r="B621" s="3188" t="s">
        <v>262</v>
      </c>
      <c r="C621" s="3188"/>
      <c r="D621" s="3189"/>
      <c r="E621" s="1947">
        <v>302.8</v>
      </c>
      <c r="F621" s="1947">
        <v>268.2</v>
      </c>
      <c r="G621" s="1947">
        <v>321.82</v>
      </c>
      <c r="H621" s="279"/>
    </row>
    <row r="622" spans="2:13" ht="28.5" customHeight="1">
      <c r="B622" s="3188" t="s">
        <v>263</v>
      </c>
      <c r="C622" s="3188"/>
      <c r="D622" s="3189"/>
      <c r="E622" s="282">
        <v>3.18</v>
      </c>
      <c r="F622" s="282">
        <v>0.5</v>
      </c>
      <c r="G622" s="282">
        <v>2.0499999999999998</v>
      </c>
      <c r="H622" s="279"/>
    </row>
    <row r="623" spans="2:13" ht="12.75" customHeight="1">
      <c r="B623" s="3190" t="s">
        <v>264</v>
      </c>
      <c r="C623" s="3190"/>
      <c r="D623" s="3191"/>
      <c r="E623" s="283">
        <v>4076.3</v>
      </c>
      <c r="F623" s="283">
        <v>3174.5</v>
      </c>
      <c r="G623" s="283">
        <v>2992.39</v>
      </c>
      <c r="H623" s="279"/>
    </row>
    <row r="624" spans="2:13" ht="12.75" customHeight="1">
      <c r="B624" s="3012" t="s">
        <v>265</v>
      </c>
      <c r="C624" s="3012"/>
      <c r="D624" s="3012"/>
      <c r="E624" s="3012"/>
      <c r="F624" s="3012"/>
      <c r="G624" s="3012"/>
      <c r="H624" s="279"/>
    </row>
    <row r="625" spans="1:16" ht="12.75" customHeight="1">
      <c r="A625" s="1"/>
      <c r="B625" s="3013"/>
      <c r="C625" s="3013"/>
      <c r="D625" s="3013"/>
      <c r="E625" s="3013"/>
      <c r="F625" s="3013"/>
      <c r="G625" s="3013"/>
      <c r="H625" s="279"/>
      <c r="I625" s="1"/>
      <c r="J625" s="1"/>
      <c r="K625" s="1"/>
      <c r="L625" s="1"/>
      <c r="M625" s="1"/>
      <c r="N625" s="1"/>
      <c r="O625" s="1"/>
      <c r="P625" s="2921"/>
    </row>
    <row r="626" spans="1:16" ht="12.75" customHeight="1">
      <c r="A626" s="1"/>
      <c r="B626" s="3013"/>
      <c r="C626" s="3013"/>
      <c r="D626" s="3013"/>
      <c r="E626" s="3013"/>
      <c r="F626" s="3013"/>
      <c r="G626" s="3013"/>
      <c r="H626" s="279"/>
      <c r="I626" s="1"/>
      <c r="J626" s="1"/>
      <c r="K626" s="1"/>
      <c r="L626" s="1"/>
      <c r="M626" s="1"/>
      <c r="N626" s="1"/>
      <c r="O626" s="1"/>
      <c r="P626" s="2921"/>
    </row>
    <row r="627" spans="1:16" ht="12.75" customHeight="1">
      <c r="A627" s="1"/>
      <c r="B627" s="3013"/>
      <c r="C627" s="3013"/>
      <c r="D627" s="3013"/>
      <c r="E627" s="3013"/>
      <c r="F627" s="3013"/>
      <c r="G627" s="3013"/>
      <c r="H627" s="279"/>
      <c r="I627" s="1"/>
      <c r="J627" s="1"/>
      <c r="K627" s="1"/>
      <c r="L627" s="1"/>
      <c r="M627" s="1"/>
      <c r="N627" s="1"/>
      <c r="O627" s="1"/>
      <c r="P627" s="2921"/>
    </row>
    <row r="628" spans="1:16" ht="12.75" customHeight="1">
      <c r="A628" s="1"/>
      <c r="B628" s="3013"/>
      <c r="C628" s="3013"/>
      <c r="D628" s="3013"/>
      <c r="E628" s="3013"/>
      <c r="F628" s="3013"/>
      <c r="G628" s="3013"/>
      <c r="H628" s="279"/>
      <c r="I628" s="1"/>
      <c r="J628" s="1"/>
      <c r="K628" s="1"/>
      <c r="L628" s="1"/>
      <c r="M628" s="1"/>
      <c r="N628" s="1"/>
      <c r="O628" s="1"/>
      <c r="P628" s="2921"/>
    </row>
    <row r="629" spans="1:16" ht="22.5" customHeight="1">
      <c r="A629" s="1"/>
      <c r="B629" s="3014"/>
      <c r="C629" s="3014"/>
      <c r="D629" s="3014"/>
      <c r="E629" s="3014"/>
      <c r="F629" s="3014"/>
      <c r="G629" s="3014"/>
      <c r="H629" s="279"/>
      <c r="I629" s="1"/>
      <c r="J629" s="1"/>
      <c r="K629" s="1"/>
      <c r="L629" s="1"/>
      <c r="M629" s="1"/>
      <c r="N629" s="1"/>
      <c r="O629" s="1"/>
      <c r="P629" s="2921"/>
    </row>
    <row r="630" spans="1:16" ht="12.75" customHeight="1">
      <c r="A630" s="1"/>
      <c r="B630" s="1"/>
      <c r="C630" s="1"/>
      <c r="D630" s="1"/>
      <c r="E630" s="1"/>
      <c r="F630" s="1"/>
      <c r="G630" s="1"/>
      <c r="H630" s="1"/>
      <c r="I630" s="1"/>
      <c r="J630" s="1"/>
      <c r="K630" s="1"/>
      <c r="L630" s="1"/>
      <c r="M630" s="1"/>
      <c r="N630" s="1"/>
      <c r="O630" s="1"/>
      <c r="P630" s="2921"/>
    </row>
    <row r="631" spans="1:16" ht="18" customHeight="1">
      <c r="A631" s="267" t="s">
        <v>203</v>
      </c>
      <c r="B631" s="1800" t="s">
        <v>266</v>
      </c>
      <c r="C631" s="1800"/>
      <c r="D631" s="1800"/>
      <c r="E631" s="1800"/>
      <c r="F631" s="1800" t="s">
        <v>203</v>
      </c>
      <c r="G631" s="1800" t="s">
        <v>203</v>
      </c>
      <c r="H631" s="1800" t="s">
        <v>203</v>
      </c>
      <c r="I631" s="1800" t="s">
        <v>203</v>
      </c>
      <c r="J631" s="1800" t="s">
        <v>203</v>
      </c>
      <c r="K631" s="1800" t="s">
        <v>203</v>
      </c>
      <c r="L631" s="1800" t="s">
        <v>203</v>
      </c>
      <c r="M631" s="1800" t="s">
        <v>203</v>
      </c>
      <c r="N631" s="284"/>
      <c r="O631" s="284"/>
      <c r="P631" s="2924"/>
    </row>
    <row r="632" spans="1:16" ht="23.25" customHeight="1">
      <c r="A632" s="1948"/>
      <c r="B632" s="1825"/>
      <c r="C632" s="1825"/>
      <c r="D632" s="1825"/>
      <c r="E632" s="1825"/>
      <c r="F632" s="1825"/>
      <c r="G632" s="1825"/>
      <c r="H632" s="1949"/>
      <c r="I632" s="1949"/>
      <c r="J632" s="1949"/>
      <c r="K632" s="1950"/>
      <c r="L632" s="1950"/>
      <c r="M632" s="1950"/>
      <c r="N632" s="1948"/>
      <c r="O632" s="1948"/>
      <c r="P632" s="1948"/>
    </row>
    <row r="633" spans="1:16" ht="23.25" customHeight="1">
      <c r="A633" s="284"/>
      <c r="B633" s="3006" t="s">
        <v>267</v>
      </c>
      <c r="C633" s="3006"/>
      <c r="D633" s="3006"/>
      <c r="E633" s="3006"/>
      <c r="F633" s="3006"/>
      <c r="G633" s="3006"/>
      <c r="H633" s="3134" t="s">
        <v>50</v>
      </c>
      <c r="I633" s="3045"/>
      <c r="J633" s="3045"/>
      <c r="K633" s="2823"/>
      <c r="N633" s="284"/>
      <c r="O633" s="284"/>
      <c r="P633" s="2924"/>
    </row>
    <row r="634" spans="1:16" ht="23.25" customHeight="1">
      <c r="A634" s="284"/>
      <c r="B634" s="3008"/>
      <c r="C634" s="3008"/>
      <c r="D634" s="3008"/>
      <c r="E634" s="3008"/>
      <c r="F634" s="3008"/>
      <c r="G634" s="3008"/>
      <c r="H634" s="285">
        <v>2023</v>
      </c>
      <c r="I634" s="286">
        <v>2024</v>
      </c>
      <c r="J634" s="1871">
        <v>2025</v>
      </c>
      <c r="K634" s="287"/>
      <c r="L634" s="2824"/>
    </row>
    <row r="635" spans="1:16" ht="15.75" customHeight="1">
      <c r="A635" s="284"/>
      <c r="B635" s="3176" t="s">
        <v>268</v>
      </c>
      <c r="C635" s="3176"/>
      <c r="D635" s="3176"/>
      <c r="E635" s="3176"/>
      <c r="F635" s="3176"/>
      <c r="G635" s="3177"/>
      <c r="H635" s="1951">
        <v>829287</v>
      </c>
      <c r="I635" s="1952">
        <v>763223</v>
      </c>
      <c r="J635" s="1953">
        <v>715599.11606199911</v>
      </c>
      <c r="K635" s="288"/>
    </row>
    <row r="636" spans="1:16" ht="15.75">
      <c r="A636" s="284"/>
      <c r="B636" s="3111" t="s">
        <v>269</v>
      </c>
      <c r="C636" s="3111"/>
      <c r="D636" s="3111"/>
      <c r="E636" s="3111"/>
      <c r="F636" s="3111"/>
      <c r="G636" s="3112"/>
      <c r="H636" s="1951">
        <v>1169847</v>
      </c>
      <c r="I636" s="1952">
        <v>3131765</v>
      </c>
      <c r="J636" s="1953">
        <v>2574282.3259609956</v>
      </c>
      <c r="K636" s="288"/>
    </row>
    <row r="637" spans="1:16" ht="15.75">
      <c r="A637" s="284"/>
      <c r="B637" s="3111" t="s">
        <v>270</v>
      </c>
      <c r="C637" s="3111"/>
      <c r="D637" s="3111"/>
      <c r="E637" s="3111"/>
      <c r="F637" s="3111"/>
      <c r="G637" s="3112"/>
      <c r="H637" s="1951">
        <v>2658</v>
      </c>
      <c r="I637" s="1952">
        <v>2426</v>
      </c>
      <c r="J637" s="1953">
        <v>2617.6546469999998</v>
      </c>
      <c r="K637" s="288"/>
    </row>
    <row r="638" spans="1:16" ht="15.75">
      <c r="A638" s="284"/>
      <c r="B638" s="3111" t="s">
        <v>271</v>
      </c>
      <c r="C638" s="3111"/>
      <c r="D638" s="3111"/>
      <c r="E638" s="3111"/>
      <c r="F638" s="3111"/>
      <c r="G638" s="3112"/>
      <c r="H638" s="1951">
        <v>52108</v>
      </c>
      <c r="I638" s="1952">
        <v>144315</v>
      </c>
      <c r="J638" s="1953">
        <v>28337.45727599995</v>
      </c>
      <c r="K638" s="288"/>
    </row>
    <row r="639" spans="1:16" ht="15.75">
      <c r="A639" s="284"/>
      <c r="B639" s="3111" t="s">
        <v>272</v>
      </c>
      <c r="C639" s="3111"/>
      <c r="D639" s="3111"/>
      <c r="E639" s="3111"/>
      <c r="F639" s="3111"/>
      <c r="G639" s="3112"/>
      <c r="H639" s="1951">
        <v>1028294</v>
      </c>
      <c r="I639" s="1952">
        <v>774863</v>
      </c>
      <c r="J639" s="1953">
        <v>975355.98339199915</v>
      </c>
      <c r="K639" s="288"/>
      <c r="L639" s="288"/>
      <c r="M639" s="288"/>
      <c r="N639" s="284"/>
      <c r="O639" s="284"/>
      <c r="P639" s="2924"/>
    </row>
    <row r="640" spans="1:16" ht="15.75">
      <c r="A640" s="284"/>
      <c r="B640" s="3111" t="s">
        <v>273</v>
      </c>
      <c r="C640" s="3111"/>
      <c r="D640" s="3111"/>
      <c r="E640" s="3111"/>
      <c r="F640" s="3111"/>
      <c r="G640" s="3112"/>
      <c r="H640" s="1951">
        <v>278380</v>
      </c>
      <c r="I640" s="1952">
        <v>238365</v>
      </c>
      <c r="J640" s="1953">
        <v>480980.07940399944</v>
      </c>
      <c r="K640" s="288"/>
      <c r="L640" s="288"/>
      <c r="M640" s="288"/>
      <c r="N640" s="284"/>
      <c r="O640" s="284"/>
      <c r="P640" s="2924"/>
    </row>
    <row r="641" spans="1:14" ht="15.75">
      <c r="A641" s="284"/>
      <c r="B641" s="3111" t="s">
        <v>274</v>
      </c>
      <c r="C641" s="3111"/>
      <c r="D641" s="3111"/>
      <c r="E641" s="3111"/>
      <c r="F641" s="3111"/>
      <c r="G641" s="3112"/>
      <c r="H641" s="289">
        <v>1307</v>
      </c>
      <c r="I641" s="290">
        <v>2219</v>
      </c>
      <c r="J641" s="1954">
        <v>1382.8739170000006</v>
      </c>
      <c r="K641" s="288"/>
      <c r="L641" s="288"/>
      <c r="M641" s="288"/>
    </row>
    <row r="642" spans="1:14" ht="15.75">
      <c r="A642" s="284"/>
      <c r="B642" s="3111" t="s">
        <v>275</v>
      </c>
      <c r="C642" s="3111"/>
      <c r="D642" s="3111"/>
      <c r="E642" s="3111"/>
      <c r="F642" s="3111"/>
      <c r="G642" s="3112"/>
      <c r="H642" s="291" t="s">
        <v>276</v>
      </c>
      <c r="I642" s="292" t="s">
        <v>276</v>
      </c>
      <c r="J642" s="293" t="s">
        <v>276</v>
      </c>
      <c r="K642" s="288"/>
      <c r="L642" s="288"/>
      <c r="M642" s="288"/>
    </row>
    <row r="643" spans="1:14" ht="15.75">
      <c r="A643" s="284"/>
      <c r="B643" s="3178" t="s">
        <v>42</v>
      </c>
      <c r="C643" s="3178"/>
      <c r="D643" s="3178"/>
      <c r="E643" s="3178"/>
      <c r="F643" s="3178"/>
      <c r="G643" s="3179"/>
      <c r="H643" s="1955">
        <v>3361881</v>
      </c>
      <c r="I643" s="1956">
        <v>5057176</v>
      </c>
      <c r="J643" s="1957">
        <v>4778555.4906589938</v>
      </c>
      <c r="K643" s="294"/>
      <c r="L643" s="294"/>
      <c r="M643" s="294"/>
    </row>
    <row r="644" spans="1:14" ht="15.75">
      <c r="A644" s="284"/>
      <c r="B644" s="3180" t="s">
        <v>277</v>
      </c>
      <c r="C644" s="3180"/>
      <c r="D644" s="3180"/>
      <c r="E644" s="3180"/>
      <c r="F644" s="3180"/>
      <c r="G644" s="3181"/>
      <c r="H644" s="295">
        <v>1</v>
      </c>
      <c r="I644" s="296">
        <v>1</v>
      </c>
      <c r="J644" s="1958">
        <v>1</v>
      </c>
      <c r="K644" s="288"/>
      <c r="L644" s="288"/>
      <c r="M644" s="288"/>
    </row>
    <row r="645" spans="1:14" ht="33.75" customHeight="1">
      <c r="A645" s="297"/>
      <c r="B645" s="3090" t="s">
        <v>249</v>
      </c>
      <c r="C645" s="3090"/>
      <c r="D645" s="3090"/>
      <c r="E645" s="3090"/>
      <c r="F645" s="3090"/>
      <c r="G645" s="3090"/>
      <c r="H645" s="3090"/>
      <c r="I645" s="3090"/>
      <c r="J645" s="3090"/>
      <c r="K645" s="297"/>
      <c r="L645" s="297"/>
      <c r="M645" s="297"/>
    </row>
    <row r="646" spans="1:14" ht="12.75" customHeight="1">
      <c r="A646" s="1"/>
      <c r="B646" s="1"/>
      <c r="C646" s="1"/>
      <c r="D646" s="1"/>
      <c r="E646" s="1"/>
      <c r="F646" s="1"/>
      <c r="G646" s="1"/>
      <c r="H646" s="1"/>
      <c r="I646" s="1"/>
      <c r="J646" s="1"/>
      <c r="K646" s="1"/>
      <c r="L646" s="1"/>
      <c r="M646" s="1"/>
    </row>
    <row r="647" spans="1:14" ht="12.75" customHeight="1">
      <c r="B647" s="1"/>
      <c r="C647" s="1"/>
      <c r="D647" s="1"/>
      <c r="E647" s="1"/>
      <c r="F647" s="1"/>
      <c r="G647" s="1"/>
      <c r="H647" s="1"/>
      <c r="I647" s="1"/>
      <c r="J647" s="1"/>
      <c r="K647" s="1"/>
      <c r="L647" s="1877"/>
      <c r="M647" s="1877"/>
      <c r="N647" s="1870"/>
    </row>
    <row r="648" spans="1:14" ht="12.75" customHeight="1">
      <c r="B648" s="1"/>
      <c r="C648" s="1"/>
      <c r="D648" s="1"/>
      <c r="E648" s="1"/>
      <c r="F648" s="1"/>
      <c r="G648" s="1"/>
      <c r="H648" s="1"/>
      <c r="I648" s="1"/>
      <c r="J648" s="1"/>
      <c r="K648" s="1"/>
      <c r="L648" s="1"/>
      <c r="M648" s="1"/>
    </row>
    <row r="649" spans="1:14" ht="12.75" customHeight="1">
      <c r="B649" s="1"/>
      <c r="C649" s="1"/>
      <c r="D649" s="1"/>
      <c r="E649" s="1"/>
      <c r="F649" s="1"/>
      <c r="G649" s="1"/>
      <c r="H649" s="1"/>
      <c r="I649" s="1"/>
      <c r="J649" s="1"/>
      <c r="K649" s="1"/>
      <c r="L649" s="1"/>
      <c r="M649" s="1"/>
    </row>
    <row r="650" spans="1:14" ht="22.5" customHeight="1">
      <c r="B650" s="5" t="s">
        <v>278</v>
      </c>
      <c r="C650" s="6"/>
      <c r="D650" s="6"/>
      <c r="E650" s="6"/>
      <c r="F650" s="6"/>
      <c r="G650" s="6"/>
      <c r="H650" s="6"/>
      <c r="I650" s="6"/>
      <c r="J650" s="6"/>
      <c r="K650" s="6"/>
      <c r="L650" s="6"/>
      <c r="M650" s="6"/>
    </row>
    <row r="651" spans="1:14" ht="12.75" customHeight="1">
      <c r="B651" s="1"/>
      <c r="C651" s="1"/>
      <c r="D651" s="1"/>
      <c r="E651" s="1"/>
      <c r="F651" s="1"/>
      <c r="G651" s="1"/>
      <c r="H651" s="1"/>
      <c r="I651" s="1"/>
      <c r="J651" s="1"/>
      <c r="K651" s="1"/>
      <c r="L651" s="1"/>
      <c r="M651" s="1"/>
    </row>
    <row r="652" spans="1:14" ht="12.75" customHeight="1">
      <c r="B652" s="1"/>
      <c r="C652" s="1"/>
      <c r="D652" s="1"/>
      <c r="E652" s="1"/>
      <c r="F652" s="1"/>
      <c r="G652" s="1"/>
      <c r="H652" s="1"/>
      <c r="I652" s="1"/>
      <c r="J652" s="1"/>
      <c r="K652" s="1"/>
      <c r="L652" s="1"/>
      <c r="M652" s="1"/>
    </row>
    <row r="653" spans="1:14" ht="12.75" customHeight="1">
      <c r="B653" s="3001" t="s">
        <v>279</v>
      </c>
      <c r="C653" s="3001"/>
      <c r="D653" s="3001"/>
      <c r="E653" s="3001"/>
      <c r="F653" s="3001"/>
      <c r="G653" s="3001"/>
      <c r="H653" s="3001"/>
      <c r="I653" s="3001"/>
      <c r="J653" s="3001"/>
      <c r="K653" s="3001"/>
      <c r="L653" s="3001"/>
      <c r="M653" s="3001"/>
    </row>
    <row r="654" spans="1:14" ht="12.75" customHeight="1">
      <c r="B654" s="1"/>
      <c r="C654" s="1"/>
      <c r="D654" s="1"/>
      <c r="E654" s="1"/>
      <c r="F654" s="1"/>
      <c r="G654" s="1"/>
    </row>
    <row r="655" spans="1:14" ht="15" customHeight="1">
      <c r="B655" s="3006" t="s">
        <v>280</v>
      </c>
      <c r="C655" s="3006"/>
      <c r="D655" s="3007"/>
      <c r="E655" s="3024">
        <v>2023</v>
      </c>
      <c r="F655" s="3024">
        <v>2024</v>
      </c>
      <c r="G655" s="3032" t="s">
        <v>281</v>
      </c>
    </row>
    <row r="656" spans="1:14" ht="12.75" customHeight="1">
      <c r="B656" s="3008"/>
      <c r="C656" s="3008"/>
      <c r="D656" s="3009"/>
      <c r="E656" s="3025"/>
      <c r="F656" s="3025"/>
      <c r="G656" s="3033"/>
    </row>
    <row r="657" spans="2:7" ht="12.75" customHeight="1">
      <c r="B657" s="3015" t="s">
        <v>282</v>
      </c>
      <c r="C657" s="3015"/>
      <c r="D657" s="3015"/>
      <c r="E657" s="3015"/>
      <c r="F657" s="3015"/>
      <c r="G657" s="3015"/>
    </row>
    <row r="658" spans="2:7" ht="12.75" customHeight="1">
      <c r="B658" s="3147" t="s">
        <v>283</v>
      </c>
      <c r="C658" s="3147"/>
      <c r="D658" s="3148"/>
      <c r="E658" s="1888">
        <v>9531.92</v>
      </c>
      <c r="F658" s="1888">
        <v>13666.9</v>
      </c>
      <c r="G658" s="1888">
        <v>8923.8799999999992</v>
      </c>
    </row>
    <row r="659" spans="2:7" ht="12.75" customHeight="1">
      <c r="B659" s="3149" t="s">
        <v>284</v>
      </c>
      <c r="C659" s="3149"/>
      <c r="D659" s="3150"/>
      <c r="E659" s="1890">
        <v>1394.04</v>
      </c>
      <c r="F659" s="1890">
        <v>3039.9</v>
      </c>
      <c r="G659" s="1890">
        <v>3956.62</v>
      </c>
    </row>
    <row r="660" spans="2:7" ht="12.75" customHeight="1">
      <c r="B660" s="3149" t="s">
        <v>285</v>
      </c>
      <c r="C660" s="3149"/>
      <c r="D660" s="3150"/>
      <c r="E660" s="1890">
        <v>19681.400000000001</v>
      </c>
      <c r="F660" s="1890">
        <v>20009.900000000001</v>
      </c>
      <c r="G660" s="1890">
        <v>16737.45</v>
      </c>
    </row>
    <row r="661" spans="2:7" ht="12.75" customHeight="1">
      <c r="B661" s="3149" t="s">
        <v>286</v>
      </c>
      <c r="C661" s="3149"/>
      <c r="D661" s="3150"/>
      <c r="E661" s="1890">
        <v>6684.01</v>
      </c>
      <c r="F661" s="1890">
        <v>7129.5</v>
      </c>
      <c r="G661" s="1890">
        <v>8718.94</v>
      </c>
    </row>
    <row r="662" spans="2:7" ht="12.75" customHeight="1">
      <c r="B662" s="3149" t="s">
        <v>287</v>
      </c>
      <c r="C662" s="3149"/>
      <c r="D662" s="3150"/>
      <c r="E662" s="1890">
        <v>16475</v>
      </c>
      <c r="F662" s="1890">
        <v>14316.1</v>
      </c>
      <c r="G662" s="1890">
        <v>16150.92</v>
      </c>
    </row>
    <row r="663" spans="2:7" ht="12.75" customHeight="1">
      <c r="B663" s="3151" t="s">
        <v>42</v>
      </c>
      <c r="C663" s="3151"/>
      <c r="D663" s="3152"/>
      <c r="E663" s="1959">
        <v>53766.400000000001</v>
      </c>
      <c r="F663" s="1959">
        <f>SUM(F658:F662)</f>
        <v>58162.299999999996</v>
      </c>
      <c r="G663" s="1959">
        <v>54487.81</v>
      </c>
    </row>
    <row r="664" spans="2:7" ht="15" customHeight="1">
      <c r="B664" s="3153" t="s">
        <v>288</v>
      </c>
      <c r="C664" s="3153"/>
      <c r="D664" s="3153"/>
      <c r="E664" s="3153"/>
      <c r="F664" s="3153"/>
      <c r="G664" s="3153"/>
    </row>
    <row r="665" spans="2:7" ht="12.75" customHeight="1">
      <c r="B665" s="3147" t="s">
        <v>289</v>
      </c>
      <c r="C665" s="3147"/>
      <c r="D665" s="3148"/>
      <c r="E665" s="1888">
        <v>1030039.8</v>
      </c>
      <c r="F665" s="1888">
        <v>1003463.4</v>
      </c>
      <c r="G665" s="1888">
        <v>885428</v>
      </c>
    </row>
    <row r="666" spans="2:7" ht="12.75" customHeight="1">
      <c r="B666" s="3149" t="s">
        <v>290</v>
      </c>
      <c r="C666" s="3149"/>
      <c r="D666" s="3150"/>
      <c r="E666" s="1890">
        <v>704586.44</v>
      </c>
      <c r="F666" s="1890">
        <v>628645.69999999995</v>
      </c>
      <c r="G666" s="1890">
        <v>661390.54</v>
      </c>
    </row>
    <row r="667" spans="2:7" ht="12.75" customHeight="1">
      <c r="B667" s="3149" t="s">
        <v>283</v>
      </c>
      <c r="C667" s="3149"/>
      <c r="D667" s="3150"/>
      <c r="E667" s="1890">
        <v>236569.4</v>
      </c>
      <c r="F667" s="1890">
        <v>342789.2</v>
      </c>
      <c r="G667" s="1890">
        <v>258649.4</v>
      </c>
    </row>
    <row r="668" spans="2:7" ht="12.75" customHeight="1">
      <c r="B668" s="3149" t="s">
        <v>291</v>
      </c>
      <c r="C668" s="3149"/>
      <c r="D668" s="3150"/>
      <c r="E668" s="1890">
        <v>4325.22</v>
      </c>
      <c r="F668" s="1890">
        <v>4778.3999999999996</v>
      </c>
      <c r="G668" s="1890">
        <v>5757.6</v>
      </c>
    </row>
    <row r="669" spans="2:7" ht="12.75" customHeight="1">
      <c r="B669" s="3149" t="s">
        <v>284</v>
      </c>
      <c r="C669" s="3149"/>
      <c r="D669" s="3150"/>
      <c r="E669" s="1890">
        <v>166449.38</v>
      </c>
      <c r="F669" s="1890">
        <v>155680.5</v>
      </c>
      <c r="G669" s="1890">
        <v>155396.76</v>
      </c>
    </row>
    <row r="670" spans="2:7" ht="12.75" customHeight="1">
      <c r="B670" s="3149" t="s">
        <v>292</v>
      </c>
      <c r="C670" s="3149"/>
      <c r="D670" s="3150"/>
      <c r="E670" s="1890">
        <v>1694.53</v>
      </c>
      <c r="F670" s="1890">
        <v>1601.4</v>
      </c>
      <c r="G670" s="1890">
        <v>1483.08</v>
      </c>
    </row>
    <row r="671" spans="2:7" ht="12.75" customHeight="1">
      <c r="B671" s="3149" t="s">
        <v>293</v>
      </c>
      <c r="C671" s="3149"/>
      <c r="D671" s="3150"/>
      <c r="E671" s="1890">
        <v>850.9</v>
      </c>
      <c r="F671" s="1890">
        <v>1363.8</v>
      </c>
      <c r="G671" s="1890">
        <v>1095.0899999999999</v>
      </c>
    </row>
    <row r="672" spans="2:7" ht="12.75" customHeight="1">
      <c r="B672" s="3149" t="s">
        <v>294</v>
      </c>
      <c r="C672" s="3149"/>
      <c r="D672" s="3150"/>
      <c r="E672" s="1890">
        <v>653699.62</v>
      </c>
      <c r="F672" s="1890">
        <v>558137.9</v>
      </c>
      <c r="G672" s="1890">
        <v>468606.04</v>
      </c>
    </row>
    <row r="673" spans="2:13" ht="12.75" customHeight="1">
      <c r="B673" s="3149" t="s">
        <v>286</v>
      </c>
      <c r="C673" s="3149"/>
      <c r="D673" s="3150"/>
      <c r="E673" s="1891" t="s">
        <v>46</v>
      </c>
      <c r="F673" s="1891" t="s">
        <v>46</v>
      </c>
      <c r="G673" s="1891">
        <v>4.32</v>
      </c>
    </row>
    <row r="674" spans="2:13" ht="12.75" customHeight="1">
      <c r="B674" s="3149" t="s">
        <v>295</v>
      </c>
      <c r="C674" s="3149"/>
      <c r="D674" s="3150"/>
      <c r="E674" s="1890">
        <v>814943.4</v>
      </c>
      <c r="F674" s="1890">
        <v>713196.3</v>
      </c>
      <c r="G674" s="1890">
        <v>559680.36</v>
      </c>
    </row>
    <row r="675" spans="2:13" ht="12.75" customHeight="1">
      <c r="B675" s="3151" t="s">
        <v>42</v>
      </c>
      <c r="C675" s="3151"/>
      <c r="D675" s="3152"/>
      <c r="E675" s="1959">
        <v>3613158.7</v>
      </c>
      <c r="F675" s="1959">
        <v>3409656.6</v>
      </c>
      <c r="G675" s="1959">
        <v>2997491.19</v>
      </c>
    </row>
    <row r="676" spans="2:13" ht="15" customHeight="1">
      <c r="B676" s="3012" t="s">
        <v>296</v>
      </c>
      <c r="C676" s="3012"/>
      <c r="D676" s="3012"/>
      <c r="E676" s="3012"/>
      <c r="F676" s="3012"/>
      <c r="G676" s="3012"/>
    </row>
    <row r="677" spans="2:13" ht="15" customHeight="1">
      <c r="B677" s="3013"/>
      <c r="C677" s="3013"/>
      <c r="D677" s="3013"/>
      <c r="E677" s="3013"/>
      <c r="F677" s="3013"/>
      <c r="G677" s="3013"/>
    </row>
    <row r="678" spans="2:13" ht="15" customHeight="1">
      <c r="B678" s="3013"/>
      <c r="C678" s="3013"/>
      <c r="D678" s="3013"/>
      <c r="E678" s="3013"/>
      <c r="F678" s="3013"/>
      <c r="G678" s="3013"/>
    </row>
    <row r="679" spans="2:13" ht="15" customHeight="1">
      <c r="B679" s="3013"/>
      <c r="C679" s="3013"/>
      <c r="D679" s="3013"/>
      <c r="E679" s="3013"/>
      <c r="F679" s="3013"/>
      <c r="G679" s="3013"/>
    </row>
    <row r="680" spans="2:13" ht="3" customHeight="1">
      <c r="B680" s="3013"/>
      <c r="C680" s="3013"/>
      <c r="D680" s="3013"/>
      <c r="E680" s="3013"/>
      <c r="F680" s="3013"/>
      <c r="G680" s="3013"/>
    </row>
    <row r="681" spans="2:13" ht="24.75" customHeight="1">
      <c r="B681" s="3013"/>
      <c r="C681" s="3013"/>
      <c r="D681" s="3013"/>
      <c r="E681" s="3013"/>
      <c r="F681" s="3013"/>
      <c r="G681" s="3013"/>
    </row>
    <row r="682" spans="2:13" ht="20.25" customHeight="1">
      <c r="B682" s="3013"/>
      <c r="C682" s="3013"/>
      <c r="D682" s="3013"/>
      <c r="E682" s="3013"/>
      <c r="F682" s="3013"/>
      <c r="G682" s="3013"/>
    </row>
    <row r="683" spans="2:13" ht="3" customHeight="1">
      <c r="B683" s="3014"/>
      <c r="C683" s="3014"/>
      <c r="D683" s="3014"/>
      <c r="E683" s="3014"/>
      <c r="F683" s="3014"/>
      <c r="G683" s="3014"/>
    </row>
    <row r="684" spans="2:13" ht="12.75" customHeight="1">
      <c r="B684" s="7"/>
      <c r="C684" s="7"/>
      <c r="D684" s="7"/>
      <c r="E684" s="7"/>
      <c r="F684" s="298"/>
      <c r="G684" s="298"/>
    </row>
    <row r="685" spans="2:13" ht="12.75" customHeight="1">
      <c r="B685" s="1"/>
      <c r="C685" s="1"/>
      <c r="D685" s="1"/>
      <c r="E685" s="1"/>
      <c r="F685" s="1"/>
      <c r="G685" s="1"/>
    </row>
    <row r="686" spans="2:13" ht="12.75" customHeight="1">
      <c r="B686" s="3001" t="s">
        <v>297</v>
      </c>
      <c r="C686" s="3001"/>
      <c r="D686" s="3001"/>
      <c r="E686" s="3001"/>
      <c r="F686" s="3001"/>
      <c r="G686" s="3001"/>
      <c r="H686" s="3001"/>
      <c r="I686" s="3001"/>
      <c r="J686" s="3001"/>
      <c r="K686" s="3001"/>
      <c r="L686" s="3001"/>
      <c r="M686" s="3001"/>
    </row>
    <row r="687" spans="2:13" ht="12.75" customHeight="1">
      <c r="B687" s="1"/>
      <c r="C687" s="1"/>
      <c r="D687" s="1"/>
      <c r="E687" s="1"/>
      <c r="F687" s="1"/>
      <c r="G687" s="1"/>
    </row>
    <row r="688" spans="2:13" ht="18.75" customHeight="1">
      <c r="B688" s="3006" t="s">
        <v>298</v>
      </c>
      <c r="C688" s="3006"/>
      <c r="D688" s="3007"/>
      <c r="E688" s="3024">
        <v>2023</v>
      </c>
      <c r="F688" s="3024">
        <v>2024</v>
      </c>
      <c r="G688" s="3016">
        <v>2025</v>
      </c>
    </row>
    <row r="689" spans="2:7" ht="18.75" customHeight="1">
      <c r="B689" s="3008"/>
      <c r="C689" s="3008"/>
      <c r="D689" s="3009"/>
      <c r="E689" s="3025"/>
      <c r="F689" s="3025"/>
      <c r="G689" s="3081"/>
    </row>
    <row r="690" spans="2:7" ht="12.75" customHeight="1">
      <c r="B690" s="3015" t="s">
        <v>282</v>
      </c>
      <c r="C690" s="3015"/>
      <c r="D690" s="3015"/>
      <c r="E690" s="3015"/>
      <c r="F690" s="3015"/>
      <c r="G690" s="3015"/>
    </row>
    <row r="691" spans="2:7" ht="12.75" customHeight="1">
      <c r="B691" s="3147" t="s">
        <v>299</v>
      </c>
      <c r="C691" s="3147"/>
      <c r="D691" s="3148"/>
      <c r="E691" s="1888">
        <v>3494.759</v>
      </c>
      <c r="F691" s="1888">
        <v>4942.3999999999996</v>
      </c>
      <c r="G691" s="1888">
        <v>6636</v>
      </c>
    </row>
    <row r="692" spans="2:7" ht="12.75" customHeight="1">
      <c r="B692" s="3149" t="s">
        <v>300</v>
      </c>
      <c r="C692" s="3149"/>
      <c r="D692" s="3150"/>
      <c r="E692" s="1890">
        <v>28676.5893</v>
      </c>
      <c r="F692" s="1890">
        <v>27359.200000000001</v>
      </c>
      <c r="G692" s="1890">
        <v>28481</v>
      </c>
    </row>
    <row r="693" spans="2:7" ht="12.75" customHeight="1">
      <c r="B693" s="3149" t="s">
        <v>301</v>
      </c>
      <c r="C693" s="3149"/>
      <c r="D693" s="3150"/>
      <c r="E693" s="1890">
        <v>13322.42</v>
      </c>
      <c r="F693" s="1890">
        <v>18492.599999999999</v>
      </c>
      <c r="G693" s="1890">
        <v>12465</v>
      </c>
    </row>
    <row r="694" spans="2:7" ht="12.75" customHeight="1">
      <c r="B694" s="3149" t="s">
        <v>302</v>
      </c>
      <c r="C694" s="3149"/>
      <c r="D694" s="3150"/>
      <c r="E694" s="1890">
        <v>1423.43</v>
      </c>
      <c r="F694" s="1890">
        <v>1422.5</v>
      </c>
      <c r="G694" s="1890">
        <v>1570</v>
      </c>
    </row>
    <row r="695" spans="2:7" ht="12.75" customHeight="1">
      <c r="B695" s="3149" t="s">
        <v>303</v>
      </c>
      <c r="C695" s="3149"/>
      <c r="D695" s="3150"/>
      <c r="E695" s="1960" t="s">
        <v>46</v>
      </c>
      <c r="F695" s="1960" t="s">
        <v>46</v>
      </c>
      <c r="G695" s="1960">
        <v>7.72</v>
      </c>
    </row>
    <row r="696" spans="2:7" ht="12.75" customHeight="1">
      <c r="B696" s="3151" t="s">
        <v>42</v>
      </c>
      <c r="C696" s="3151"/>
      <c r="D696" s="3152"/>
      <c r="E696" s="1959">
        <v>46917.198299999996</v>
      </c>
      <c r="F696" s="1959">
        <f>SUM(F691:F695)</f>
        <v>52216.7</v>
      </c>
      <c r="G696" s="1959">
        <v>49159.72</v>
      </c>
    </row>
    <row r="697" spans="2:7" ht="15" customHeight="1">
      <c r="B697" s="3153" t="s">
        <v>288</v>
      </c>
      <c r="C697" s="3153"/>
      <c r="D697" s="3153"/>
      <c r="E697" s="3153"/>
      <c r="F697" s="3153"/>
      <c r="G697" s="3153"/>
    </row>
    <row r="698" spans="2:7" ht="12.75" customHeight="1">
      <c r="B698" s="3147" t="s">
        <v>299</v>
      </c>
      <c r="C698" s="3147"/>
      <c r="D698" s="3148"/>
      <c r="E698" s="1888">
        <v>671.62</v>
      </c>
      <c r="F698" s="1888">
        <v>444.5</v>
      </c>
      <c r="G698" s="1961">
        <v>929.33</v>
      </c>
    </row>
    <row r="699" spans="2:7" ht="12.75" customHeight="1">
      <c r="B699" s="3149" t="s">
        <v>300</v>
      </c>
      <c r="C699" s="3149"/>
      <c r="D699" s="3150"/>
      <c r="E699" s="1890">
        <v>1433930.8</v>
      </c>
      <c r="F699" s="1890">
        <v>1084362.3</v>
      </c>
      <c r="G699" s="1947">
        <v>839418</v>
      </c>
    </row>
    <row r="700" spans="2:7" ht="12.75" customHeight="1">
      <c r="B700" s="3149" t="s">
        <v>301</v>
      </c>
      <c r="C700" s="3149"/>
      <c r="D700" s="3150"/>
      <c r="E700" s="1890">
        <v>2307340.1449999996</v>
      </c>
      <c r="F700" s="1890">
        <v>2343078.4</v>
      </c>
      <c r="G700" s="1947">
        <v>1932411</v>
      </c>
    </row>
    <row r="701" spans="2:7" ht="12.75" customHeight="1">
      <c r="B701" s="3149" t="s">
        <v>304</v>
      </c>
      <c r="C701" s="3149"/>
      <c r="D701" s="3150"/>
      <c r="E701" s="1890">
        <v>228424.38</v>
      </c>
      <c r="F701" s="1890">
        <v>286673.3</v>
      </c>
      <c r="G701" s="1947">
        <v>278106</v>
      </c>
    </row>
    <row r="702" spans="2:7" ht="12.75" customHeight="1">
      <c r="B702" s="3149" t="s">
        <v>303</v>
      </c>
      <c r="C702" s="3149"/>
      <c r="D702" s="3150"/>
      <c r="E702" s="1890">
        <v>0</v>
      </c>
      <c r="F702" s="1890">
        <v>0</v>
      </c>
      <c r="G702" s="1962">
        <v>9046</v>
      </c>
    </row>
    <row r="703" spans="2:7" ht="12.75" customHeight="1">
      <c r="B703" s="3151" t="s">
        <v>42</v>
      </c>
      <c r="C703" s="3151"/>
      <c r="D703" s="3152"/>
      <c r="E703" s="1959">
        <v>3970367</v>
      </c>
      <c r="F703" s="1959">
        <f>SUM(F698:F701)</f>
        <v>3714558.5</v>
      </c>
      <c r="G703" s="1963">
        <v>3059910.33</v>
      </c>
    </row>
    <row r="704" spans="2:7" ht="15" customHeight="1">
      <c r="B704" s="3012" t="s">
        <v>305</v>
      </c>
      <c r="C704" s="3012"/>
      <c r="D704" s="3012"/>
      <c r="E704" s="3012"/>
      <c r="F704" s="3012"/>
      <c r="G704" s="3012"/>
    </row>
    <row r="705" spans="2:13" ht="5.25" customHeight="1">
      <c r="B705" s="3013"/>
      <c r="C705" s="3013"/>
      <c r="D705" s="3013"/>
      <c r="E705" s="3013"/>
      <c r="F705" s="3013"/>
      <c r="G705" s="3013"/>
    </row>
    <row r="706" spans="2:13" ht="9.75" customHeight="1">
      <c r="B706" s="3013"/>
      <c r="C706" s="3013"/>
      <c r="D706" s="3013"/>
      <c r="E706" s="3013"/>
      <c r="F706" s="3013"/>
      <c r="G706" s="3013"/>
    </row>
    <row r="707" spans="2:13" ht="1.5" customHeight="1">
      <c r="B707" s="3013"/>
      <c r="C707" s="3013"/>
      <c r="D707" s="3013"/>
      <c r="E707" s="3013"/>
      <c r="F707" s="3013"/>
      <c r="G707" s="3013"/>
    </row>
    <row r="708" spans="2:13" ht="2.25" customHeight="1">
      <c r="B708" s="3014"/>
      <c r="C708" s="3014"/>
      <c r="D708" s="3014"/>
      <c r="E708" s="3014"/>
      <c r="F708" s="3014"/>
      <c r="G708" s="3014"/>
    </row>
    <row r="709" spans="2:13" ht="12.75" customHeight="1">
      <c r="B709" s="1"/>
      <c r="C709" s="1"/>
      <c r="D709" s="1"/>
      <c r="E709" s="1"/>
      <c r="F709" s="1"/>
      <c r="G709" s="1"/>
    </row>
    <row r="710" spans="2:13" ht="12.75" customHeight="1">
      <c r="B710" s="1"/>
      <c r="C710" s="1"/>
      <c r="D710" s="1"/>
      <c r="E710" s="1"/>
      <c r="F710" s="1"/>
      <c r="G710" s="1"/>
    </row>
    <row r="711" spans="2:13" ht="12.75" customHeight="1">
      <c r="B711" s="3001" t="s">
        <v>306</v>
      </c>
      <c r="C711" s="3001"/>
      <c r="D711" s="3001"/>
      <c r="E711" s="3001"/>
      <c r="F711" s="3001"/>
      <c r="G711" s="3001"/>
      <c r="H711" s="3001"/>
      <c r="I711" s="3001"/>
      <c r="J711" s="3001"/>
      <c r="K711" s="3001"/>
      <c r="L711" s="3001"/>
      <c r="M711" s="3001"/>
    </row>
    <row r="713" spans="2:13" ht="15" customHeight="1">
      <c r="B713" s="3006" t="s">
        <v>307</v>
      </c>
      <c r="C713" s="3006"/>
      <c r="D713" s="3007"/>
      <c r="E713" s="3024">
        <v>2023</v>
      </c>
      <c r="F713" s="3024">
        <v>2024</v>
      </c>
      <c r="G713" s="3032">
        <v>2025</v>
      </c>
      <c r="H713" s="1"/>
    </row>
    <row r="714" spans="2:13" ht="23.25" customHeight="1">
      <c r="B714" s="3008"/>
      <c r="C714" s="3008"/>
      <c r="D714" s="3009"/>
      <c r="E714" s="3025"/>
      <c r="F714" s="3025"/>
      <c r="G714" s="3033"/>
    </row>
    <row r="715" spans="2:13" ht="12.75" customHeight="1">
      <c r="B715" s="3015" t="s">
        <v>282</v>
      </c>
      <c r="C715" s="3015"/>
      <c r="D715" s="3015"/>
      <c r="E715" s="3015"/>
      <c r="F715" s="3015"/>
      <c r="G715" s="3015"/>
      <c r="H715" s="299"/>
    </row>
    <row r="716" spans="2:13" ht="12.75" customHeight="1">
      <c r="B716" s="3170" t="s">
        <v>308</v>
      </c>
      <c r="C716" s="3170"/>
      <c r="D716" s="3171"/>
      <c r="E716" s="1961">
        <v>3214.88</v>
      </c>
      <c r="F716" s="1961">
        <v>4529.2</v>
      </c>
      <c r="G716" s="1961">
        <v>2308.1799999999998</v>
      </c>
      <c r="H716" s="299"/>
    </row>
    <row r="717" spans="2:13" ht="12.75" customHeight="1">
      <c r="B717" s="3172" t="s">
        <v>309</v>
      </c>
      <c r="C717" s="3172"/>
      <c r="D717" s="3173"/>
      <c r="E717" s="1947">
        <v>211.10999999999999</v>
      </c>
      <c r="F717" s="1947">
        <v>298.7</v>
      </c>
      <c r="G717" s="1947">
        <v>598.6</v>
      </c>
      <c r="H717" s="299"/>
    </row>
    <row r="718" spans="2:13" ht="12.75" customHeight="1">
      <c r="B718" s="3172" t="s">
        <v>310</v>
      </c>
      <c r="C718" s="3172"/>
      <c r="D718" s="3173"/>
      <c r="E718" s="1947">
        <v>1193.6899999999998</v>
      </c>
      <c r="F718" s="1947">
        <v>1379</v>
      </c>
      <c r="G718" s="1947">
        <v>1818.75</v>
      </c>
      <c r="H718" s="300"/>
    </row>
    <row r="719" spans="2:13" ht="12.75" customHeight="1">
      <c r="B719" s="3172" t="s">
        <v>295</v>
      </c>
      <c r="C719" s="3172"/>
      <c r="D719" s="3173"/>
      <c r="E719" s="1947">
        <v>329.33</v>
      </c>
      <c r="F719" s="1947">
        <v>482.7</v>
      </c>
      <c r="G719" s="1947">
        <v>340.53</v>
      </c>
      <c r="H719" s="1"/>
    </row>
    <row r="720" spans="2:13" ht="12.75" customHeight="1">
      <c r="B720" s="3174" t="s">
        <v>42</v>
      </c>
      <c r="C720" s="3174"/>
      <c r="D720" s="3175"/>
      <c r="E720" s="1964">
        <v>4949.01</v>
      </c>
      <c r="F720" s="1964">
        <f>SUM(F716:F719)</f>
        <v>6689.5999999999995</v>
      </c>
      <c r="G720" s="1964">
        <v>5066.0600000000004</v>
      </c>
      <c r="H720" s="1"/>
    </row>
    <row r="721" spans="2:20" ht="15" customHeight="1">
      <c r="B721" s="3169" t="s">
        <v>288</v>
      </c>
      <c r="C721" s="3169"/>
      <c r="D721" s="3169"/>
      <c r="E721" s="3169"/>
      <c r="F721" s="3169"/>
      <c r="G721" s="3169"/>
      <c r="H721" s="1"/>
    </row>
    <row r="722" spans="2:20" ht="12.75" customHeight="1">
      <c r="B722" s="3167" t="s">
        <v>311</v>
      </c>
      <c r="C722" s="3167"/>
      <c r="D722" s="3168"/>
      <c r="E722" s="1961">
        <v>123876.4</v>
      </c>
      <c r="F722" s="1961">
        <v>111073.2</v>
      </c>
      <c r="G722" s="1961">
        <v>104438.85</v>
      </c>
      <c r="H722" s="1"/>
    </row>
    <row r="723" spans="2:20" ht="12.75" customHeight="1">
      <c r="B723" s="3163" t="s">
        <v>309</v>
      </c>
      <c r="C723" s="3163"/>
      <c r="D723" s="3164"/>
      <c r="E723" s="1947">
        <v>79.5</v>
      </c>
      <c r="F723" s="1947">
        <v>381.5</v>
      </c>
      <c r="G723" s="1947">
        <v>360.18</v>
      </c>
      <c r="H723" s="1"/>
    </row>
    <row r="724" spans="2:20" ht="12.75" customHeight="1">
      <c r="B724" s="3163" t="s">
        <v>310</v>
      </c>
      <c r="C724" s="3163"/>
      <c r="D724" s="3164"/>
      <c r="E724" s="1947">
        <v>3778.7</v>
      </c>
      <c r="F724" s="1947">
        <v>4223</v>
      </c>
      <c r="G724" s="1947">
        <v>4508.42</v>
      </c>
      <c r="H724" s="1"/>
    </row>
    <row r="725" spans="2:20" ht="12.75" customHeight="1">
      <c r="B725" s="3163" t="s">
        <v>312</v>
      </c>
      <c r="C725" s="3163"/>
      <c r="D725" s="3164"/>
      <c r="E725" s="1965" t="s">
        <v>46</v>
      </c>
      <c r="F725" s="1965" t="s">
        <v>46</v>
      </c>
      <c r="G725" s="1965">
        <v>69.040000000000006</v>
      </c>
      <c r="H725" s="1"/>
    </row>
    <row r="726" spans="2:20" ht="12.75" customHeight="1">
      <c r="B726" s="3163" t="s">
        <v>304</v>
      </c>
      <c r="C726" s="3163"/>
      <c r="D726" s="3164"/>
      <c r="E726" s="1965" t="s">
        <v>46</v>
      </c>
      <c r="F726" s="1965" t="s">
        <v>46</v>
      </c>
      <c r="G726" s="1965">
        <v>2.58</v>
      </c>
      <c r="H726" s="1"/>
    </row>
    <row r="727" spans="2:20" ht="12.75" customHeight="1">
      <c r="B727" s="3163" t="s">
        <v>295</v>
      </c>
      <c r="C727" s="3163"/>
      <c r="D727" s="3164"/>
      <c r="E727" s="1947">
        <v>21248.669000000002</v>
      </c>
      <c r="F727" s="1947">
        <v>24400.3</v>
      </c>
      <c r="G727" s="1947">
        <v>21173.439999999999</v>
      </c>
      <c r="H727" s="1"/>
    </row>
    <row r="728" spans="2:20" ht="12.75" customHeight="1">
      <c r="B728" s="3165" t="s">
        <v>42</v>
      </c>
      <c r="C728" s="3165"/>
      <c r="D728" s="3166"/>
      <c r="E728" s="1966">
        <v>148983.29999999999</v>
      </c>
      <c r="F728" s="1966">
        <f>SUM(F722:F727)</f>
        <v>140078</v>
      </c>
      <c r="G728" s="1966">
        <v>130552.51</v>
      </c>
      <c r="H728" s="159"/>
      <c r="I728" s="1"/>
      <c r="J728" s="1"/>
      <c r="K728" s="1"/>
      <c r="L728" s="1"/>
      <c r="M728" s="1"/>
      <c r="N728" s="1"/>
      <c r="O728" s="1"/>
      <c r="P728" s="2921"/>
      <c r="Q728" s="2921"/>
      <c r="R728" s="2921"/>
      <c r="S728" s="2921"/>
      <c r="T728" s="2921"/>
    </row>
    <row r="729" spans="2:20" ht="12.75" customHeight="1">
      <c r="B729" s="1"/>
      <c r="C729" s="1"/>
      <c r="D729" s="1"/>
      <c r="E729" s="1"/>
      <c r="F729" s="1"/>
      <c r="G729" s="1"/>
      <c r="H729" s="1"/>
      <c r="I729" s="1"/>
      <c r="J729" s="1"/>
      <c r="K729" s="1"/>
      <c r="L729" s="1"/>
      <c r="M729" s="1"/>
      <c r="N729" s="1"/>
      <c r="O729" s="1"/>
      <c r="P729" s="2921"/>
      <c r="Q729" s="2921"/>
      <c r="R729" s="2921"/>
      <c r="S729" s="2921"/>
      <c r="T729" s="2921"/>
    </row>
    <row r="730" spans="2:20" ht="12.75" customHeight="1">
      <c r="B730" s="1"/>
      <c r="C730" s="1"/>
      <c r="D730" s="1"/>
      <c r="E730" s="1"/>
      <c r="F730" s="1"/>
      <c r="G730" s="1"/>
      <c r="H730" s="1"/>
      <c r="I730" s="1"/>
      <c r="J730" s="1"/>
      <c r="K730" s="1"/>
      <c r="L730" s="1"/>
      <c r="M730" s="1"/>
      <c r="N730" s="1"/>
      <c r="O730" s="1"/>
      <c r="P730" s="2921"/>
      <c r="Q730" s="2921"/>
      <c r="R730" s="2921"/>
      <c r="S730" s="2921"/>
      <c r="T730" s="2921"/>
    </row>
    <row r="731" spans="2:20" ht="12.75" customHeight="1">
      <c r="B731" s="1"/>
      <c r="C731" s="1"/>
      <c r="D731" s="1"/>
      <c r="E731" s="1"/>
      <c r="F731" s="1"/>
      <c r="G731" s="1"/>
      <c r="H731" s="1"/>
      <c r="I731" s="1"/>
      <c r="J731" s="1"/>
      <c r="K731" s="1"/>
      <c r="L731" s="1"/>
      <c r="M731" s="1"/>
      <c r="N731" s="1"/>
      <c r="O731" s="1"/>
      <c r="P731" s="2921"/>
      <c r="Q731" s="2921"/>
      <c r="R731" s="2921"/>
      <c r="S731" s="2921"/>
      <c r="T731" s="2921"/>
    </row>
    <row r="732" spans="2:20" ht="12.75" customHeight="1">
      <c r="B732" s="1"/>
      <c r="C732" s="1"/>
      <c r="D732" s="1"/>
      <c r="E732" s="1"/>
      <c r="F732" s="1"/>
      <c r="G732" s="1"/>
      <c r="H732" s="1"/>
      <c r="I732" s="1"/>
      <c r="J732" s="1"/>
      <c r="K732" s="1"/>
      <c r="L732" s="1"/>
      <c r="M732" s="1"/>
      <c r="N732" s="1"/>
      <c r="O732" s="1"/>
      <c r="P732" s="2921"/>
      <c r="Q732" s="2921"/>
      <c r="R732" s="2921"/>
      <c r="S732" s="2921"/>
      <c r="T732" s="2921"/>
    </row>
    <row r="733" spans="2:20" ht="22.5" customHeight="1">
      <c r="B733" s="5" t="s">
        <v>313</v>
      </c>
      <c r="C733" s="6"/>
      <c r="D733" s="6"/>
      <c r="E733" s="6"/>
      <c r="F733" s="6"/>
      <c r="G733" s="6"/>
      <c r="H733" s="6"/>
      <c r="I733" s="6"/>
      <c r="J733" s="6"/>
      <c r="K733" s="6"/>
      <c r="L733" s="6"/>
      <c r="M733" s="6"/>
      <c r="N733" s="6"/>
      <c r="O733" s="6"/>
      <c r="P733" s="2923"/>
      <c r="Q733" s="2923"/>
      <c r="R733" s="2923"/>
      <c r="S733" s="2923"/>
      <c r="T733" s="2923"/>
    </row>
    <row r="734" spans="2:20" ht="12.75" customHeight="1">
      <c r="B734" s="1"/>
      <c r="C734" s="1"/>
      <c r="D734" s="1"/>
      <c r="E734" s="1"/>
      <c r="F734" s="1"/>
      <c r="G734" s="1"/>
      <c r="H734" s="1"/>
      <c r="I734" s="1"/>
      <c r="J734" s="1"/>
      <c r="K734" s="1"/>
      <c r="L734" s="1"/>
      <c r="M734" s="1"/>
      <c r="N734" s="1"/>
      <c r="O734" s="1"/>
      <c r="P734" s="2921"/>
      <c r="Q734" s="2921"/>
      <c r="R734" s="2921"/>
      <c r="S734" s="2921"/>
      <c r="T734" s="2921"/>
    </row>
    <row r="735" spans="2:20" ht="12.75" customHeight="1">
      <c r="B735" s="1"/>
      <c r="C735" s="1"/>
      <c r="D735" s="1"/>
      <c r="E735" s="1"/>
      <c r="F735" s="1"/>
      <c r="G735" s="1"/>
      <c r="H735" s="1"/>
      <c r="I735" s="1"/>
      <c r="J735" s="1"/>
      <c r="K735" s="1"/>
      <c r="L735" s="1"/>
      <c r="M735" s="1"/>
      <c r="N735" s="1"/>
      <c r="O735" s="1"/>
      <c r="P735" s="2921"/>
      <c r="Q735" s="2921"/>
      <c r="R735" s="2921"/>
      <c r="S735" s="2921"/>
      <c r="T735" s="2921"/>
    </row>
    <row r="736" spans="2:20" ht="12.75" customHeight="1">
      <c r="B736" s="1801" t="s">
        <v>314</v>
      </c>
      <c r="C736" s="1801"/>
      <c r="D736" s="1801"/>
      <c r="E736" s="1801"/>
      <c r="F736" s="1801"/>
      <c r="G736" s="1801"/>
      <c r="H736" s="1801"/>
      <c r="I736" s="1801"/>
      <c r="J736" s="1801"/>
      <c r="K736" s="1801"/>
      <c r="L736" s="1801"/>
      <c r="M736" s="1801"/>
      <c r="N736" s="1"/>
      <c r="O736" s="1"/>
      <c r="P736" s="2921"/>
      <c r="Q736" s="2921"/>
      <c r="R736" s="2921"/>
      <c r="S736" s="2921"/>
      <c r="T736" s="2921"/>
    </row>
    <row r="737" spans="2:20" ht="12.75" customHeight="1">
      <c r="B737" s="1"/>
      <c r="C737" s="1"/>
      <c r="D737" s="1"/>
      <c r="E737" s="1"/>
      <c r="F737" s="1"/>
      <c r="G737" s="1"/>
      <c r="H737" s="1"/>
      <c r="I737" s="1"/>
      <c r="J737" s="1"/>
      <c r="K737" s="1"/>
      <c r="L737" s="1"/>
      <c r="M737" s="1"/>
      <c r="N737" s="1"/>
      <c r="O737" s="1"/>
      <c r="P737" s="2921"/>
      <c r="Q737" s="2921"/>
      <c r="R737" s="2921"/>
      <c r="S737" s="2921"/>
      <c r="T737" s="2921"/>
    </row>
    <row r="738" spans="2:20" ht="15" customHeight="1">
      <c r="B738" s="3006" t="s">
        <v>315</v>
      </c>
      <c r="C738" s="3006"/>
      <c r="D738" s="3006"/>
      <c r="E738" s="3006"/>
      <c r="F738" s="3006"/>
      <c r="G738" s="3007"/>
      <c r="H738" s="3032">
        <v>2023</v>
      </c>
      <c r="I738" s="3046"/>
      <c r="J738" s="3032">
        <v>2024</v>
      </c>
      <c r="K738" s="3046"/>
      <c r="L738" s="3032">
        <v>2025</v>
      </c>
      <c r="M738" s="3045"/>
      <c r="N738" s="1"/>
      <c r="O738" s="1"/>
      <c r="P738" s="2921"/>
      <c r="Q738" s="2921"/>
      <c r="R738" s="2921"/>
      <c r="S738" s="2921"/>
      <c r="T738" s="2921"/>
    </row>
    <row r="739" spans="2:20" ht="15.75" customHeight="1">
      <c r="B739" s="3008"/>
      <c r="C739" s="3008"/>
      <c r="D739" s="3008"/>
      <c r="E739" s="3008"/>
      <c r="F739" s="3008"/>
      <c r="G739" s="3009"/>
      <c r="H739" s="1967" t="s">
        <v>83</v>
      </c>
      <c r="I739" s="301" t="s">
        <v>84</v>
      </c>
      <c r="J739" s="1967" t="s">
        <v>83</v>
      </c>
      <c r="K739" s="302" t="s">
        <v>84</v>
      </c>
      <c r="L739" s="1967" t="s">
        <v>83</v>
      </c>
      <c r="M739" s="302" t="s">
        <v>84</v>
      </c>
      <c r="N739" s="1"/>
      <c r="O739" s="1"/>
      <c r="P739" s="2921"/>
      <c r="Q739" s="2921"/>
      <c r="R739" s="2921"/>
      <c r="S739" s="2921"/>
      <c r="T739" s="2921"/>
    </row>
    <row r="740" spans="2:20" ht="15.75" customHeight="1">
      <c r="B740" s="3159" t="s">
        <v>50</v>
      </c>
      <c r="C740" s="3159"/>
      <c r="D740" s="3159"/>
      <c r="E740" s="3159"/>
      <c r="F740" s="3159"/>
      <c r="G740" s="3160"/>
      <c r="H740" s="303">
        <v>0.47</v>
      </c>
      <c r="I740" s="304">
        <v>0.47</v>
      </c>
      <c r="J740" s="303">
        <v>0.47</v>
      </c>
      <c r="K740" s="1968">
        <v>0.46700000000000003</v>
      </c>
      <c r="L740" s="305">
        <v>0.47</v>
      </c>
      <c r="M740" s="306">
        <v>0.47</v>
      </c>
      <c r="N740" s="1"/>
      <c r="O740" s="1"/>
      <c r="P740" s="2921"/>
      <c r="Q740" s="2921"/>
      <c r="R740" s="2921"/>
      <c r="S740" s="2921"/>
      <c r="T740" s="2921"/>
    </row>
    <row r="741" spans="2:20" ht="15" customHeight="1">
      <c r="B741" s="3157" t="s">
        <v>316</v>
      </c>
      <c r="C741" s="3157"/>
      <c r="D741" s="3157"/>
      <c r="E741" s="3157"/>
      <c r="F741" s="3157"/>
      <c r="G741" s="3157"/>
      <c r="H741" s="3157"/>
      <c r="I741" s="3157"/>
      <c r="J741" s="3157"/>
      <c r="K741" s="3157"/>
      <c r="L741" s="3157"/>
      <c r="M741" s="3157"/>
    </row>
    <row r="742" spans="2:20" ht="12.75" customHeight="1">
      <c r="B742" s="3158"/>
      <c r="C742" s="3158"/>
      <c r="D742" s="3158"/>
      <c r="E742" s="3158"/>
      <c r="F742" s="3158"/>
      <c r="G742" s="3158"/>
      <c r="H742" s="3158"/>
      <c r="I742" s="3158"/>
      <c r="J742" s="3158"/>
      <c r="K742" s="3158"/>
      <c r="L742" s="3158"/>
      <c r="M742" s="3158"/>
    </row>
    <row r="743" spans="2:20" ht="12.75" customHeight="1">
      <c r="B743" s="8"/>
      <c r="C743" s="8"/>
      <c r="D743" s="8"/>
      <c r="E743" s="8"/>
      <c r="F743" s="8"/>
      <c r="G743" s="8"/>
      <c r="H743" s="8"/>
      <c r="I743" s="8"/>
      <c r="J743" s="8"/>
      <c r="K743" s="8"/>
      <c r="L743" s="8"/>
      <c r="M743" s="8"/>
    </row>
    <row r="744" spans="2:20" ht="12.75" customHeight="1">
      <c r="B744" s="1"/>
      <c r="C744" s="1"/>
      <c r="D744" s="1"/>
      <c r="E744" s="1"/>
      <c r="F744" s="1"/>
      <c r="G744" s="1"/>
      <c r="H744" s="1"/>
      <c r="I744" s="1"/>
      <c r="J744" s="1"/>
      <c r="K744" s="1"/>
      <c r="L744" s="1"/>
      <c r="M744" s="1"/>
    </row>
    <row r="745" spans="2:20" ht="12.75" customHeight="1">
      <c r="B745" s="1801" t="s">
        <v>317</v>
      </c>
      <c r="C745" s="1801"/>
      <c r="D745" s="1801"/>
      <c r="E745" s="1801"/>
      <c r="F745" s="1801"/>
      <c r="G745" s="1801"/>
      <c r="H745" s="1801"/>
      <c r="I745" s="1801"/>
      <c r="J745" s="1801"/>
      <c r="K745" s="1801"/>
      <c r="L745" s="1801"/>
      <c r="M745" s="1801"/>
    </row>
    <row r="746" spans="2:20" ht="12.75" customHeight="1">
      <c r="B746" s="1801" t="s">
        <v>318</v>
      </c>
      <c r="C746" s="1969"/>
      <c r="D746" s="1969"/>
      <c r="E746" s="1969"/>
      <c r="F746" s="1969"/>
      <c r="G746" s="1969"/>
      <c r="H746" s="1969"/>
      <c r="I746" s="1969"/>
      <c r="J746" s="1969"/>
      <c r="K746" s="1969"/>
      <c r="L746" s="1969"/>
      <c r="M746" s="1969"/>
    </row>
    <row r="747" spans="2:20" ht="12.75" customHeight="1">
      <c r="B747" s="1"/>
      <c r="C747" s="1"/>
      <c r="D747" s="1"/>
      <c r="E747" s="1"/>
      <c r="F747" s="1"/>
      <c r="G747" s="1"/>
      <c r="H747" s="1877"/>
      <c r="I747" s="1877"/>
      <c r="J747" s="1877"/>
      <c r="K747" s="1877"/>
      <c r="L747" s="1877"/>
      <c r="M747" s="1"/>
    </row>
    <row r="748" spans="2:20" ht="12.75" customHeight="1">
      <c r="B748" s="3006" t="s">
        <v>319</v>
      </c>
      <c r="C748" s="3006"/>
      <c r="D748" s="3007"/>
      <c r="E748" s="3024">
        <v>2023</v>
      </c>
      <c r="F748" s="3024">
        <v>2024</v>
      </c>
      <c r="G748" s="3032">
        <v>2025</v>
      </c>
      <c r="H748" s="1877"/>
      <c r="I748" s="1877"/>
      <c r="J748" s="1877"/>
      <c r="K748" s="1877"/>
      <c r="L748" s="1877"/>
      <c r="M748" s="1"/>
    </row>
    <row r="749" spans="2:20" ht="12.75" customHeight="1">
      <c r="B749" s="3008"/>
      <c r="C749" s="3008"/>
      <c r="D749" s="3009"/>
      <c r="E749" s="3025"/>
      <c r="F749" s="3025"/>
      <c r="G749" s="3033"/>
      <c r="H749" s="2815"/>
      <c r="I749" s="1877"/>
      <c r="J749" s="1877"/>
      <c r="K749" s="1877"/>
      <c r="L749" s="1877"/>
      <c r="M749" s="1"/>
    </row>
    <row r="750" spans="2:20" ht="12.75" customHeight="1">
      <c r="B750" s="3102" t="s">
        <v>320</v>
      </c>
      <c r="C750" s="3102"/>
      <c r="D750" s="3103"/>
      <c r="E750" s="1927">
        <v>13201715.854795661</v>
      </c>
      <c r="F750" s="307">
        <v>13294867</v>
      </c>
      <c r="G750" s="307">
        <v>12904423.232401477</v>
      </c>
      <c r="H750" s="1877"/>
      <c r="I750" s="1877"/>
      <c r="J750" s="1877"/>
      <c r="K750" s="1877"/>
      <c r="L750" s="1877"/>
      <c r="M750" s="1"/>
    </row>
    <row r="751" spans="2:20" ht="12.75" customHeight="1">
      <c r="B751" s="3104" t="s">
        <v>321</v>
      </c>
      <c r="C751" s="3104"/>
      <c r="D751" s="3105"/>
      <c r="E751" s="308">
        <v>87629.419315599996</v>
      </c>
      <c r="F751" s="309">
        <v>64301</v>
      </c>
      <c r="G751" s="309">
        <v>36862.679999999993</v>
      </c>
      <c r="H751" s="1"/>
      <c r="I751" s="1"/>
      <c r="J751" s="1"/>
      <c r="K751" s="1"/>
      <c r="L751" s="1"/>
      <c r="M751" s="1"/>
    </row>
    <row r="752" spans="2:20" ht="12.75" customHeight="1">
      <c r="B752" s="3161" t="s">
        <v>322</v>
      </c>
      <c r="C752" s="3161"/>
      <c r="D752" s="3162"/>
      <c r="E752" s="310">
        <v>13289345.274111262</v>
      </c>
      <c r="F752" s="261">
        <v>13359168</v>
      </c>
      <c r="G752" s="261">
        <f>G750+G751</f>
        <v>12941285.912401477</v>
      </c>
      <c r="H752" s="1"/>
      <c r="I752" s="1"/>
      <c r="J752" s="1"/>
      <c r="K752" s="1"/>
      <c r="L752" s="1"/>
      <c r="M752" s="1"/>
    </row>
    <row r="753" spans="2:13" ht="12.75" customHeight="1">
      <c r="B753" s="3161" t="s">
        <v>323</v>
      </c>
      <c r="C753" s="3161"/>
      <c r="D753" s="3162"/>
      <c r="E753" s="310">
        <v>4334453.0490220003</v>
      </c>
      <c r="F753" s="261">
        <v>4341367</v>
      </c>
      <c r="G753" s="261">
        <v>5103425.3360559996</v>
      </c>
      <c r="H753" s="1"/>
      <c r="I753" s="1"/>
      <c r="J753" s="1"/>
      <c r="K753" s="1"/>
      <c r="L753" s="1"/>
      <c r="M753" s="1"/>
    </row>
    <row r="754" spans="2:13" ht="12.75" customHeight="1">
      <c r="B754" s="3143" t="s">
        <v>324</v>
      </c>
      <c r="C754" s="3143"/>
      <c r="D754" s="3144"/>
      <c r="E754" s="1970">
        <v>17623798.32313326</v>
      </c>
      <c r="F754" s="1939">
        <v>17700535</v>
      </c>
      <c r="G754" s="1939">
        <f>G752+G753</f>
        <v>18044711.248457476</v>
      </c>
      <c r="H754" s="1"/>
      <c r="I754" s="1"/>
      <c r="J754" s="1"/>
      <c r="K754" s="1"/>
      <c r="L754" s="1"/>
      <c r="M754" s="1"/>
    </row>
    <row r="755" spans="2:13" ht="24" customHeight="1">
      <c r="B755" s="3145" t="s">
        <v>325</v>
      </c>
      <c r="C755" s="3145"/>
      <c r="D755" s="3145"/>
      <c r="E755" s="3145"/>
      <c r="F755" s="3145"/>
      <c r="G755" s="3145"/>
      <c r="H755" s="1"/>
      <c r="I755" s="1"/>
      <c r="J755" s="1"/>
      <c r="K755" s="1"/>
      <c r="L755" s="1"/>
      <c r="M755" s="1"/>
    </row>
    <row r="758" spans="2:13" ht="14.25">
      <c r="B758" s="1801" t="s">
        <v>326</v>
      </c>
      <c r="C758" s="1801"/>
      <c r="D758" s="1801"/>
      <c r="E758" s="1801"/>
      <c r="F758" s="1801"/>
      <c r="G758" s="1801"/>
      <c r="H758" s="1801"/>
      <c r="I758" s="1801"/>
      <c r="J758" s="1801"/>
      <c r="K758" s="1801"/>
      <c r="L758" s="1801"/>
      <c r="M758" s="1801"/>
    </row>
    <row r="759" spans="2:13">
      <c r="B759" s="1"/>
      <c r="C759" s="1"/>
      <c r="D759" s="1"/>
      <c r="E759" s="1"/>
      <c r="F759" s="1"/>
      <c r="G759" s="1"/>
      <c r="H759" s="1"/>
      <c r="I759" s="1"/>
      <c r="J759" s="1"/>
      <c r="K759" s="1"/>
      <c r="L759" s="1"/>
      <c r="M759" s="1"/>
    </row>
    <row r="760" spans="2:13" ht="15" customHeight="1">
      <c r="B760" s="3006" t="s">
        <v>327</v>
      </c>
      <c r="C760" s="3006"/>
      <c r="D760" s="3007"/>
      <c r="E760" s="3024">
        <v>2023</v>
      </c>
      <c r="F760" s="3024">
        <v>2024</v>
      </c>
      <c r="G760" s="3032">
        <v>2025</v>
      </c>
      <c r="H760" s="1"/>
      <c r="I760" s="1"/>
      <c r="J760" s="1"/>
      <c r="K760" s="1877"/>
      <c r="L760" s="1877"/>
      <c r="M760" s="1877"/>
    </row>
    <row r="761" spans="2:13">
      <c r="B761" s="3008"/>
      <c r="C761" s="3008"/>
      <c r="D761" s="3009"/>
      <c r="E761" s="3025"/>
      <c r="F761" s="3025"/>
      <c r="G761" s="3033"/>
      <c r="H761" s="1"/>
      <c r="I761" s="1"/>
      <c r="J761" s="1"/>
      <c r="K761" s="1877"/>
      <c r="L761" s="1877"/>
      <c r="M761" s="1877"/>
    </row>
    <row r="762" spans="2:13" ht="15" customHeight="1">
      <c r="B762" s="3015" t="s">
        <v>328</v>
      </c>
      <c r="C762" s="3015"/>
      <c r="D762" s="3015"/>
      <c r="E762" s="3015"/>
      <c r="F762" s="3015"/>
      <c r="G762" s="3015"/>
      <c r="H762" s="1"/>
      <c r="I762" s="1"/>
      <c r="J762" s="1"/>
      <c r="K762" s="1877"/>
      <c r="L762" s="1877"/>
      <c r="M762" s="1877"/>
    </row>
    <row r="763" spans="2:13">
      <c r="B763" s="3147" t="s">
        <v>329</v>
      </c>
      <c r="C763" s="3147"/>
      <c r="D763" s="3148"/>
      <c r="E763" s="311">
        <v>81040.56</v>
      </c>
      <c r="F763" s="312">
        <v>79675.5</v>
      </c>
      <c r="G763" s="1971">
        <v>75632.850000000006</v>
      </c>
      <c r="H763" s="1"/>
      <c r="I763" s="279"/>
      <c r="J763" s="1"/>
      <c r="K763" s="1877"/>
      <c r="L763" s="1877"/>
      <c r="M763" s="1877"/>
    </row>
    <row r="764" spans="2:13">
      <c r="B764" s="3149" t="s">
        <v>330</v>
      </c>
      <c r="C764" s="3149"/>
      <c r="D764" s="3150"/>
      <c r="E764" s="313">
        <v>11904.840000000002</v>
      </c>
      <c r="F764" s="314">
        <v>14234.92</v>
      </c>
      <c r="G764" s="1972">
        <v>12512.62</v>
      </c>
      <c r="H764" s="1"/>
      <c r="I764" s="279"/>
      <c r="J764" s="1"/>
      <c r="K764" s="1877"/>
      <c r="L764" s="1877"/>
      <c r="M764" s="1877"/>
    </row>
    <row r="765" spans="2:13" ht="14.25">
      <c r="B765" s="3149" t="s">
        <v>331</v>
      </c>
      <c r="C765" s="3149"/>
      <c r="D765" s="3150"/>
      <c r="E765" s="313">
        <v>5510.25</v>
      </c>
      <c r="F765" s="314">
        <v>0</v>
      </c>
      <c r="G765" s="1972">
        <v>0</v>
      </c>
    </row>
    <row r="766" spans="2:13" ht="14.25">
      <c r="B766" s="3149" t="s">
        <v>332</v>
      </c>
      <c r="C766" s="3149"/>
      <c r="D766" s="3150"/>
      <c r="E766" s="313">
        <v>650.83999999999992</v>
      </c>
      <c r="F766" s="314">
        <v>656</v>
      </c>
      <c r="G766" s="1972">
        <v>673.59</v>
      </c>
    </row>
    <row r="767" spans="2:13" ht="14.25">
      <c r="B767" s="3151" t="s">
        <v>333</v>
      </c>
      <c r="C767" s="3151"/>
      <c r="D767" s="3152"/>
      <c r="E767" s="315">
        <v>99106.49000000002</v>
      </c>
      <c r="F767" s="316">
        <v>94566.41</v>
      </c>
      <c r="G767" s="317">
        <v>88819.06</v>
      </c>
    </row>
    <row r="768" spans="2:13" ht="14.25" customHeight="1">
      <c r="B768" s="3153" t="s">
        <v>334</v>
      </c>
      <c r="C768" s="3153"/>
      <c r="D768" s="3153"/>
      <c r="E768" s="3153"/>
      <c r="F768" s="3153"/>
      <c r="G768" s="3153"/>
    </row>
    <row r="769" spans="2:13" ht="14.25">
      <c r="B769" s="3147" t="s">
        <v>330</v>
      </c>
      <c r="C769" s="3147"/>
      <c r="D769" s="3148"/>
      <c r="E769" s="318">
        <v>444.33</v>
      </c>
      <c r="F769" s="319">
        <v>276.2</v>
      </c>
      <c r="G769" s="1971">
        <v>321.72000000000003</v>
      </c>
    </row>
    <row r="770" spans="2:13" ht="14.25">
      <c r="B770" s="3149" t="s">
        <v>332</v>
      </c>
      <c r="C770" s="3149"/>
      <c r="D770" s="3150"/>
      <c r="E770" s="320">
        <v>236.7</v>
      </c>
      <c r="F770" s="1973">
        <v>20.6</v>
      </c>
      <c r="G770" s="1972">
        <v>19.600000000000001</v>
      </c>
    </row>
    <row r="771" spans="2:13" ht="14.25">
      <c r="B771" s="3149" t="s">
        <v>329</v>
      </c>
      <c r="C771" s="3149"/>
      <c r="D771" s="3154"/>
      <c r="E771" s="1974" t="s">
        <v>41</v>
      </c>
      <c r="F771" s="1974">
        <v>912.8</v>
      </c>
      <c r="G771" s="1975">
        <v>923.38</v>
      </c>
    </row>
    <row r="772" spans="2:13" ht="14.25" customHeight="1">
      <c r="B772" s="3155" t="s">
        <v>335</v>
      </c>
      <c r="C772" s="3155"/>
      <c r="D772" s="3156"/>
      <c r="E772" s="321">
        <v>681.03</v>
      </c>
      <c r="F772" s="322">
        <v>1209.5999999999999</v>
      </c>
      <c r="G772" s="317">
        <v>1264.7</v>
      </c>
    </row>
    <row r="773" spans="2:13" ht="14.25" customHeight="1">
      <c r="B773" s="4499" t="s">
        <v>2062</v>
      </c>
      <c r="C773" s="3155"/>
      <c r="D773" s="3156"/>
      <c r="E773" s="321">
        <v>7.8</v>
      </c>
      <c r="F773" s="322">
        <v>4.5999999999999996</v>
      </c>
      <c r="G773" s="317">
        <v>4.5</v>
      </c>
    </row>
    <row r="774" spans="2:13" ht="14.25" customHeight="1">
      <c r="B774" s="4500" t="s">
        <v>2063</v>
      </c>
      <c r="C774" s="3130"/>
      <c r="D774" s="3130"/>
      <c r="E774" s="3130"/>
      <c r="F774" s="3130"/>
      <c r="G774" s="3130"/>
    </row>
    <row r="775" spans="2:13" ht="30.75" customHeight="1">
      <c r="B775" s="3146"/>
      <c r="C775" s="3146"/>
      <c r="D775" s="3146"/>
      <c r="E775" s="3146"/>
      <c r="F775" s="3146"/>
      <c r="G775" s="3146"/>
    </row>
    <row r="776" spans="2:13" ht="30.75" customHeight="1"/>
    <row r="777" spans="2:13" ht="14.25">
      <c r="B777" s="3001" t="s">
        <v>336</v>
      </c>
      <c r="C777" s="3001"/>
      <c r="D777" s="3001"/>
      <c r="E777" s="3001"/>
      <c r="F777" s="3001"/>
      <c r="G777" s="3001"/>
      <c r="H777" s="3001"/>
      <c r="I777" s="3001"/>
      <c r="J777" s="3001"/>
      <c r="K777" s="3001"/>
      <c r="L777" s="3001"/>
      <c r="M777" s="3001"/>
    </row>
    <row r="778" spans="2:13">
      <c r="B778" s="1"/>
      <c r="C778" s="1"/>
      <c r="D778" s="1"/>
      <c r="E778" s="1"/>
      <c r="F778" s="1"/>
      <c r="G778" s="1"/>
    </row>
    <row r="779" spans="2:13" ht="14.25" customHeight="1">
      <c r="B779" s="3006" t="s">
        <v>337</v>
      </c>
      <c r="C779" s="3006"/>
      <c r="D779" s="3007"/>
      <c r="E779" s="3024">
        <v>2023</v>
      </c>
      <c r="F779" s="3024">
        <v>2024</v>
      </c>
      <c r="G779" s="3032">
        <v>2025</v>
      </c>
    </row>
    <row r="780" spans="2:13" ht="14.25">
      <c r="B780" s="3008"/>
      <c r="C780" s="3008"/>
      <c r="D780" s="3009"/>
      <c r="E780" s="3025"/>
      <c r="F780" s="3025"/>
      <c r="G780" s="3033"/>
    </row>
    <row r="781" spans="2:13" ht="14.25" customHeight="1">
      <c r="B781" s="3015" t="s">
        <v>338</v>
      </c>
      <c r="C781" s="3015"/>
      <c r="D781" s="3015"/>
      <c r="E781" s="3015"/>
      <c r="F781" s="3015"/>
      <c r="G781" s="3015"/>
    </row>
    <row r="782" spans="2:13" ht="14.25">
      <c r="B782" s="3138" t="s">
        <v>329</v>
      </c>
      <c r="C782" s="3138"/>
      <c r="D782" s="3139"/>
      <c r="E782" s="1976">
        <v>78848.56</v>
      </c>
      <c r="F782" s="1976">
        <v>73593.100000000006</v>
      </c>
      <c r="G782" s="1976">
        <v>65782.53</v>
      </c>
    </row>
    <row r="783" spans="2:13" ht="14.25">
      <c r="B783" s="3104" t="s">
        <v>330</v>
      </c>
      <c r="C783" s="3104"/>
      <c r="D783" s="3105"/>
      <c r="E783" s="1976">
        <v>126.43</v>
      </c>
      <c r="F783" s="1976">
        <v>150.6</v>
      </c>
      <c r="G783" s="1976">
        <v>131.1</v>
      </c>
    </row>
    <row r="784" spans="2:13" ht="14.25">
      <c r="B784" s="3104" t="s">
        <v>339</v>
      </c>
      <c r="C784" s="3104"/>
      <c r="D784" s="3105"/>
      <c r="E784" s="1976">
        <v>146.91999999999999</v>
      </c>
      <c r="F784" s="1976">
        <v>134.4</v>
      </c>
      <c r="G784" s="1976">
        <v>165.74</v>
      </c>
    </row>
    <row r="785" spans="2:8" ht="14.25">
      <c r="B785" s="3104" t="s">
        <v>332</v>
      </c>
      <c r="C785" s="3104"/>
      <c r="D785" s="3105"/>
      <c r="E785" s="1976">
        <v>60.04</v>
      </c>
      <c r="F785" s="1976">
        <v>49.1</v>
      </c>
      <c r="G785" s="1976">
        <v>53.23</v>
      </c>
    </row>
    <row r="786" spans="2:8" ht="14.25">
      <c r="B786" s="3140" t="s">
        <v>340</v>
      </c>
      <c r="C786" s="3140"/>
      <c r="D786" s="3141"/>
      <c r="E786" s="1977">
        <v>79181.950000000012</v>
      </c>
      <c r="F786" s="1977">
        <v>73927.199999999997</v>
      </c>
      <c r="G786" s="1977">
        <v>66132.600000000006</v>
      </c>
    </row>
    <row r="787" spans="2:8" ht="14.25" customHeight="1">
      <c r="B787" s="3142" t="s">
        <v>341</v>
      </c>
      <c r="C787" s="3142"/>
      <c r="D787" s="3142"/>
      <c r="E787" s="3142"/>
      <c r="F787" s="3142"/>
      <c r="G787" s="3142"/>
    </row>
    <row r="788" spans="2:8" ht="14.25">
      <c r="B788" s="3138" t="s">
        <v>329</v>
      </c>
      <c r="C788" s="3138"/>
      <c r="D788" s="3139"/>
      <c r="E788" s="323">
        <v>64.900000000000006</v>
      </c>
      <c r="F788" s="323">
        <v>567.29999999999995</v>
      </c>
      <c r="G788" s="323">
        <v>541.87</v>
      </c>
    </row>
    <row r="789" spans="2:8" ht="14.25">
      <c r="B789" s="3104" t="s">
        <v>330</v>
      </c>
      <c r="C789" s="3104"/>
      <c r="D789" s="3105"/>
      <c r="E789" s="1976">
        <v>6.29</v>
      </c>
      <c r="F789" s="1976">
        <v>0</v>
      </c>
      <c r="G789" s="1976">
        <v>0</v>
      </c>
    </row>
    <row r="790" spans="2:8" ht="14.25">
      <c r="B790" s="3104" t="s">
        <v>339</v>
      </c>
      <c r="C790" s="3104"/>
      <c r="D790" s="3105"/>
      <c r="E790" s="1976">
        <v>146.9</v>
      </c>
      <c r="F790" s="1976">
        <v>0</v>
      </c>
      <c r="G790" s="1976">
        <v>0</v>
      </c>
    </row>
    <row r="791" spans="2:8" ht="14.25">
      <c r="B791" s="3104" t="s">
        <v>332</v>
      </c>
      <c r="C791" s="3104"/>
      <c r="D791" s="3105"/>
      <c r="E791" s="324">
        <v>54.94</v>
      </c>
      <c r="F791" s="324">
        <v>0</v>
      </c>
      <c r="G791" s="324">
        <v>0</v>
      </c>
    </row>
    <row r="792" spans="2:8" ht="14.25" customHeight="1">
      <c r="B792" s="3136" t="s">
        <v>335</v>
      </c>
      <c r="C792" s="3136"/>
      <c r="D792" s="3137"/>
      <c r="E792" s="325">
        <v>273.02</v>
      </c>
      <c r="F792" s="325">
        <v>567.29999999999995</v>
      </c>
      <c r="G792" s="325">
        <v>541.87</v>
      </c>
    </row>
    <row r="793" spans="2:8" ht="15" customHeight="1">
      <c r="B793" s="3012" t="s">
        <v>342</v>
      </c>
      <c r="C793" s="3012"/>
      <c r="D793" s="3012"/>
      <c r="E793" s="3012"/>
      <c r="F793" s="3012"/>
      <c r="G793" s="3012"/>
      <c r="H793" s="1"/>
    </row>
    <row r="794" spans="2:8">
      <c r="B794" s="3013"/>
      <c r="C794" s="3013"/>
      <c r="D794" s="3013"/>
      <c r="E794" s="3013"/>
      <c r="F794" s="3013"/>
      <c r="G794" s="3013"/>
      <c r="H794" s="1"/>
    </row>
    <row r="795" spans="2:8">
      <c r="B795" s="3013"/>
      <c r="C795" s="3013"/>
      <c r="D795" s="3013"/>
      <c r="E795" s="3013"/>
      <c r="F795" s="3013"/>
      <c r="G795" s="3013"/>
      <c r="H795" s="1"/>
    </row>
    <row r="796" spans="2:8">
      <c r="B796" s="3013"/>
      <c r="C796" s="3013"/>
      <c r="D796" s="3013"/>
      <c r="E796" s="3013"/>
      <c r="F796" s="3013"/>
      <c r="G796" s="3013"/>
      <c r="H796" s="1"/>
    </row>
    <row r="797" spans="2:8">
      <c r="B797" s="3013"/>
      <c r="C797" s="3013"/>
      <c r="D797" s="3013"/>
      <c r="E797" s="3013"/>
      <c r="F797" s="3013"/>
      <c r="G797" s="3013"/>
      <c r="H797" s="1"/>
    </row>
    <row r="798" spans="2:8">
      <c r="B798" s="3014"/>
      <c r="C798" s="3014"/>
      <c r="D798" s="3014"/>
      <c r="E798" s="3014"/>
      <c r="F798" s="3014"/>
      <c r="G798" s="3014"/>
      <c r="H798" s="1"/>
    </row>
    <row r="801" spans="2:13" ht="14.25">
      <c r="B801" s="3001" t="s">
        <v>343</v>
      </c>
      <c r="C801" s="3001"/>
      <c r="D801" s="3001"/>
      <c r="E801" s="3001"/>
      <c r="F801" s="3001"/>
      <c r="G801" s="3001"/>
      <c r="H801" s="3001"/>
      <c r="I801" s="3001"/>
      <c r="J801" s="3001"/>
      <c r="K801" s="3001"/>
      <c r="L801" s="3001"/>
      <c r="M801" s="3001"/>
    </row>
    <row r="802" spans="2:13">
      <c r="B802" s="1"/>
      <c r="C802" s="1"/>
      <c r="D802" s="1"/>
      <c r="E802" s="1"/>
      <c r="F802" s="1"/>
      <c r="G802" s="1"/>
      <c r="H802" s="1"/>
    </row>
    <row r="803" spans="2:13" ht="14.25" customHeight="1">
      <c r="B803" s="3006" t="s">
        <v>344</v>
      </c>
      <c r="C803" s="3006"/>
      <c r="D803" s="3007"/>
      <c r="E803" s="3028">
        <v>2023</v>
      </c>
      <c r="F803" s="3132">
        <v>2024</v>
      </c>
      <c r="G803" s="3134">
        <v>2025</v>
      </c>
      <c r="H803" s="1"/>
    </row>
    <row r="804" spans="2:13" ht="14.25">
      <c r="B804" s="3008"/>
      <c r="C804" s="3008"/>
      <c r="D804" s="3009"/>
      <c r="E804" s="3029"/>
      <c r="F804" s="3133"/>
      <c r="G804" s="3135"/>
    </row>
    <row r="805" spans="2:13">
      <c r="B805" s="3123" t="s">
        <v>42</v>
      </c>
      <c r="C805" s="3123"/>
      <c r="D805" s="3124"/>
      <c r="E805" s="326">
        <v>19924.540000000008</v>
      </c>
      <c r="F805" s="326">
        <v>20281.7</v>
      </c>
      <c r="G805" s="327">
        <v>22686.46</v>
      </c>
      <c r="H805" s="1"/>
    </row>
    <row r="806" spans="2:13">
      <c r="B806" s="3127" t="s">
        <v>345</v>
      </c>
      <c r="C806" s="3127"/>
      <c r="D806" s="3128"/>
      <c r="E806" s="1978">
        <v>408.01</v>
      </c>
      <c r="F806" s="1978">
        <v>642.4</v>
      </c>
      <c r="G806" s="1889">
        <v>722.9</v>
      </c>
      <c r="H806" s="1"/>
    </row>
    <row r="807" spans="2:13" ht="15" customHeight="1">
      <c r="B807" s="3130" t="s">
        <v>346</v>
      </c>
      <c r="C807" s="3130"/>
      <c r="D807" s="3130"/>
      <c r="E807" s="3130"/>
      <c r="F807" s="3130"/>
      <c r="G807" s="3130"/>
      <c r="H807" s="1"/>
    </row>
    <row r="808" spans="2:13" ht="7.5" customHeight="1">
      <c r="B808" s="3131"/>
      <c r="C808" s="3131"/>
      <c r="D808" s="3131"/>
      <c r="E808" s="3131"/>
      <c r="F808" s="3131"/>
      <c r="G808" s="3131"/>
      <c r="H808" s="1"/>
    </row>
    <row r="809" spans="2:13" ht="1.5" customHeight="1">
      <c r="B809" s="2816"/>
      <c r="C809" s="2816"/>
      <c r="D809" s="2816"/>
      <c r="E809" s="2816"/>
      <c r="F809" s="2816"/>
      <c r="G809" s="2816"/>
    </row>
    <row r="812" spans="2:13" ht="14.25">
      <c r="B812" s="1800" t="s">
        <v>347</v>
      </c>
      <c r="C812" s="1801"/>
      <c r="D812" s="1801"/>
      <c r="E812" s="1801"/>
      <c r="F812" s="1801"/>
      <c r="G812" s="1801"/>
      <c r="H812" s="1801"/>
      <c r="I812" s="1801"/>
      <c r="J812" s="1801"/>
      <c r="K812" s="1801"/>
      <c r="L812" s="1801"/>
      <c r="M812" s="1801"/>
    </row>
    <row r="813" spans="2:13">
      <c r="B813" s="1"/>
      <c r="C813" s="1"/>
      <c r="D813" s="1"/>
      <c r="E813" s="1"/>
      <c r="F813" s="1"/>
      <c r="G813" s="1"/>
      <c r="H813" s="1"/>
      <c r="I813" s="1"/>
      <c r="J813" s="1"/>
      <c r="K813" s="1"/>
      <c r="L813" s="1"/>
      <c r="M813" s="1"/>
    </row>
    <row r="814" spans="2:13" ht="14.25" customHeight="1">
      <c r="B814" s="3006" t="s">
        <v>348</v>
      </c>
      <c r="C814" s="3006"/>
      <c r="D814" s="3006"/>
      <c r="E814" s="3006"/>
      <c r="F814" s="3006"/>
      <c r="G814" s="3007"/>
      <c r="H814" s="1833">
        <v>2023</v>
      </c>
      <c r="I814" s="3046" t="s">
        <v>349</v>
      </c>
      <c r="J814" s="1833">
        <v>2024</v>
      </c>
      <c r="K814" s="3046" t="s">
        <v>349</v>
      </c>
      <c r="L814" s="1833" t="s">
        <v>350</v>
      </c>
      <c r="M814" s="3045" t="s">
        <v>349</v>
      </c>
    </row>
    <row r="815" spans="2:13" ht="14.25">
      <c r="B815" s="3008"/>
      <c r="C815" s="3008"/>
      <c r="D815" s="3008"/>
      <c r="E815" s="3008"/>
      <c r="F815" s="3008"/>
      <c r="G815" s="3009"/>
      <c r="H815" s="1967" t="s">
        <v>351</v>
      </c>
      <c r="I815" s="3048"/>
      <c r="J815" s="1967" t="s">
        <v>351</v>
      </c>
      <c r="K815" s="3048"/>
      <c r="L815" s="1967" t="s">
        <v>351</v>
      </c>
      <c r="M815" s="3047"/>
    </row>
    <row r="816" spans="2:13" ht="14.25">
      <c r="B816" s="3123" t="s">
        <v>352</v>
      </c>
      <c r="C816" s="3123"/>
      <c r="D816" s="3123"/>
      <c r="E816" s="3123"/>
      <c r="F816" s="3123"/>
      <c r="G816" s="3124"/>
      <c r="H816" s="328">
        <v>1</v>
      </c>
      <c r="I816" s="1979">
        <v>2</v>
      </c>
      <c r="J816" s="328">
        <v>0</v>
      </c>
      <c r="K816" s="329">
        <v>0</v>
      </c>
      <c r="L816" s="330">
        <v>0</v>
      </c>
      <c r="M816" s="1980">
        <v>0</v>
      </c>
    </row>
    <row r="817" spans="2:13">
      <c r="B817" s="3125" t="s">
        <v>353</v>
      </c>
      <c r="C817" s="3125"/>
      <c r="D817" s="3125"/>
      <c r="E817" s="3125"/>
      <c r="F817" s="3125"/>
      <c r="G817" s="3126"/>
      <c r="H817" s="331">
        <v>2</v>
      </c>
      <c r="I817" s="1981">
        <v>8</v>
      </c>
      <c r="J817" s="331">
        <v>12</v>
      </c>
      <c r="K817" s="332">
        <v>2</v>
      </c>
      <c r="L817" s="333">
        <v>12</v>
      </c>
      <c r="M817" s="1982">
        <v>2</v>
      </c>
    </row>
    <row r="818" spans="2:13" ht="14.25">
      <c r="B818" s="3125" t="s">
        <v>354</v>
      </c>
      <c r="C818" s="3125"/>
      <c r="D818" s="3125"/>
      <c r="E818" s="3125"/>
      <c r="F818" s="3125"/>
      <c r="G818" s="3126"/>
      <c r="H818" s="331">
        <v>2</v>
      </c>
      <c r="I818" s="1981">
        <v>24</v>
      </c>
      <c r="J818" s="331">
        <v>26</v>
      </c>
      <c r="K818" s="334">
        <v>8</v>
      </c>
      <c r="L818" s="333">
        <v>26</v>
      </c>
      <c r="M818" s="1983">
        <v>8</v>
      </c>
    </row>
    <row r="819" spans="2:13" ht="14.25">
      <c r="B819" s="3125" t="s">
        <v>355</v>
      </c>
      <c r="C819" s="3125"/>
      <c r="D819" s="3125"/>
      <c r="E819" s="3125"/>
      <c r="F819" s="3125"/>
      <c r="G819" s="3126"/>
      <c r="H819" s="331">
        <v>2</v>
      </c>
      <c r="I819" s="1981">
        <v>15</v>
      </c>
      <c r="J819" s="331">
        <v>14</v>
      </c>
      <c r="K819" s="334">
        <v>14</v>
      </c>
      <c r="L819" s="333">
        <v>14</v>
      </c>
      <c r="M819" s="1983">
        <v>14</v>
      </c>
    </row>
    <row r="820" spans="2:13" ht="14.25">
      <c r="B820" s="3127" t="s">
        <v>356</v>
      </c>
      <c r="C820" s="3127"/>
      <c r="D820" s="3127"/>
      <c r="E820" s="3127"/>
      <c r="F820" s="3127"/>
      <c r="G820" s="3128"/>
      <c r="H820" s="335">
        <v>168</v>
      </c>
      <c r="I820" s="1984">
        <v>694</v>
      </c>
      <c r="J820" s="335">
        <v>71</v>
      </c>
      <c r="K820" s="336">
        <v>939</v>
      </c>
      <c r="L820" s="337">
        <v>71</v>
      </c>
      <c r="M820" s="1985">
        <v>939</v>
      </c>
    </row>
    <row r="821" spans="2:13" ht="14.25" customHeight="1">
      <c r="B821" s="3012" t="s">
        <v>357</v>
      </c>
      <c r="C821" s="3012"/>
      <c r="D821" s="3012"/>
      <c r="E821" s="3012"/>
      <c r="F821" s="3012"/>
      <c r="G821" s="3012"/>
      <c r="H821" s="3012"/>
      <c r="I821" s="3012"/>
      <c r="J821" s="3012"/>
      <c r="K821" s="3012"/>
      <c r="L821" s="3012"/>
      <c r="M821" s="3012"/>
    </row>
    <row r="822" spans="2:13" ht="6.75" customHeight="1">
      <c r="B822" s="3014"/>
      <c r="C822" s="3014"/>
      <c r="D822" s="3014"/>
      <c r="E822" s="3014"/>
      <c r="F822" s="3014"/>
      <c r="G822" s="3014"/>
      <c r="H822" s="3014"/>
      <c r="I822" s="3014"/>
      <c r="J822" s="3014"/>
      <c r="K822" s="3014"/>
      <c r="L822" s="3014"/>
      <c r="M822" s="3014"/>
    </row>
    <row r="823" spans="2:13">
      <c r="B823" s="1"/>
      <c r="C823" s="1"/>
      <c r="D823" s="1"/>
      <c r="E823" s="1"/>
      <c r="F823" s="1"/>
      <c r="G823" s="1"/>
      <c r="H823" s="1"/>
      <c r="I823" s="1"/>
      <c r="J823" s="1"/>
      <c r="K823" s="1"/>
      <c r="L823" s="1"/>
      <c r="M823" s="1"/>
    </row>
  </sheetData>
  <sheetProtection algorithmName="SHA-512" hashValue="cDuUPK37dr8pi6Bb9CwctaWMEhDuuzHkcymy74l0DuGL8W9GcRKdN3YVy1/MPGGHcbu9rmHS07KDvp1lIwQqsg==" saltValue="ovkp/HILwlPHo8RBMo+HvA==" spinCount="100000" sheet="1" objects="1" scenarios="1"/>
  <mergeCells count="431">
    <mergeCell ref="G570:G572"/>
    <mergeCell ref="F570:F572"/>
    <mergeCell ref="E570:E572"/>
    <mergeCell ref="B570:D572"/>
    <mergeCell ref="B561:D562"/>
    <mergeCell ref="E561:E562"/>
    <mergeCell ref="F561:F562"/>
    <mergeCell ref="G561:G562"/>
    <mergeCell ref="B563:D563"/>
    <mergeCell ref="B564:G564"/>
    <mergeCell ref="B633:G634"/>
    <mergeCell ref="H633:J633"/>
    <mergeCell ref="B624:G629"/>
    <mergeCell ref="B618:D618"/>
    <mergeCell ref="B619:D619"/>
    <mergeCell ref="B620:D620"/>
    <mergeCell ref="B621:D621"/>
    <mergeCell ref="B622:D622"/>
    <mergeCell ref="B623:D623"/>
    <mergeCell ref="B690:G690"/>
    <mergeCell ref="B691:D691"/>
    <mergeCell ref="B692:D692"/>
    <mergeCell ref="B693:D693"/>
    <mergeCell ref="B694:D694"/>
    <mergeCell ref="B592:D592"/>
    <mergeCell ref="B593:D593"/>
    <mergeCell ref="B594:G594"/>
    <mergeCell ref="B657:G657"/>
    <mergeCell ref="B655:D656"/>
    <mergeCell ref="E655:E656"/>
    <mergeCell ref="F655:F656"/>
    <mergeCell ref="G655:G656"/>
    <mergeCell ref="B672:D672"/>
    <mergeCell ref="B673:D673"/>
    <mergeCell ref="B674:D674"/>
    <mergeCell ref="B675:D675"/>
    <mergeCell ref="B658:D658"/>
    <mergeCell ref="B659:D659"/>
    <mergeCell ref="B660:D660"/>
    <mergeCell ref="B661:D661"/>
    <mergeCell ref="B662:D662"/>
    <mergeCell ref="B663:D663"/>
    <mergeCell ref="B645:J645"/>
    <mergeCell ref="B688:D689"/>
    <mergeCell ref="B44:G47"/>
    <mergeCell ref="E688:E689"/>
    <mergeCell ref="F688:F689"/>
    <mergeCell ref="G688:G689"/>
    <mergeCell ref="B676:G683"/>
    <mergeCell ref="B664:G664"/>
    <mergeCell ref="B665:D665"/>
    <mergeCell ref="B666:D666"/>
    <mergeCell ref="B667:D667"/>
    <mergeCell ref="B668:D668"/>
    <mergeCell ref="B669:D669"/>
    <mergeCell ref="B670:D670"/>
    <mergeCell ref="B671:D671"/>
    <mergeCell ref="B635:G635"/>
    <mergeCell ref="B636:G636"/>
    <mergeCell ref="B637:G637"/>
    <mergeCell ref="B638:G638"/>
    <mergeCell ref="B639:G639"/>
    <mergeCell ref="B640:G640"/>
    <mergeCell ref="B641:G641"/>
    <mergeCell ref="B642:G642"/>
    <mergeCell ref="B643:G643"/>
    <mergeCell ref="B644:G644"/>
    <mergeCell ref="B704:G708"/>
    <mergeCell ref="B697:G697"/>
    <mergeCell ref="B698:D698"/>
    <mergeCell ref="B699:D699"/>
    <mergeCell ref="B700:D700"/>
    <mergeCell ref="B701:D701"/>
    <mergeCell ref="B702:D702"/>
    <mergeCell ref="B703:D703"/>
    <mergeCell ref="B695:D695"/>
    <mergeCell ref="B696:D696"/>
    <mergeCell ref="B727:D727"/>
    <mergeCell ref="B728:D728"/>
    <mergeCell ref="B713:D714"/>
    <mergeCell ref="E713:E714"/>
    <mergeCell ref="F713:F714"/>
    <mergeCell ref="B722:D722"/>
    <mergeCell ref="B723:D723"/>
    <mergeCell ref="B724:D724"/>
    <mergeCell ref="B725:D725"/>
    <mergeCell ref="B726:D726"/>
    <mergeCell ref="B721:G721"/>
    <mergeCell ref="B715:G715"/>
    <mergeCell ref="B716:D716"/>
    <mergeCell ref="B717:D717"/>
    <mergeCell ref="B718:D718"/>
    <mergeCell ref="B719:D719"/>
    <mergeCell ref="B720:D720"/>
    <mergeCell ref="G713:G714"/>
    <mergeCell ref="B741:M742"/>
    <mergeCell ref="B738:G739"/>
    <mergeCell ref="H738:I738"/>
    <mergeCell ref="J738:K738"/>
    <mergeCell ref="L738:M738"/>
    <mergeCell ref="B740:G740"/>
    <mergeCell ref="B751:D751"/>
    <mergeCell ref="B752:D752"/>
    <mergeCell ref="B753:D753"/>
    <mergeCell ref="B754:D754"/>
    <mergeCell ref="B755:G755"/>
    <mergeCell ref="B748:D749"/>
    <mergeCell ref="E748:E749"/>
    <mergeCell ref="F748:F749"/>
    <mergeCell ref="G748:G749"/>
    <mergeCell ref="B750:D750"/>
    <mergeCell ref="B774:G775"/>
    <mergeCell ref="B760:D761"/>
    <mergeCell ref="E760:E761"/>
    <mergeCell ref="F760:F761"/>
    <mergeCell ref="G760:G761"/>
    <mergeCell ref="B762:G762"/>
    <mergeCell ref="B763:D763"/>
    <mergeCell ref="B764:D764"/>
    <mergeCell ref="B765:D765"/>
    <mergeCell ref="B766:D766"/>
    <mergeCell ref="B767:D767"/>
    <mergeCell ref="B768:G768"/>
    <mergeCell ref="B769:D769"/>
    <mergeCell ref="B770:D770"/>
    <mergeCell ref="B771:D771"/>
    <mergeCell ref="B772:D772"/>
    <mergeCell ref="B773:D773"/>
    <mergeCell ref="B781:G781"/>
    <mergeCell ref="B779:D780"/>
    <mergeCell ref="E779:E780"/>
    <mergeCell ref="F779:F780"/>
    <mergeCell ref="G779:G780"/>
    <mergeCell ref="B788:D788"/>
    <mergeCell ref="B789:D789"/>
    <mergeCell ref="B791:D791"/>
    <mergeCell ref="B790:D790"/>
    <mergeCell ref="B782:D782"/>
    <mergeCell ref="B783:D783"/>
    <mergeCell ref="B784:D784"/>
    <mergeCell ref="B785:D785"/>
    <mergeCell ref="B786:D786"/>
    <mergeCell ref="B787:G787"/>
    <mergeCell ref="B821:M822"/>
    <mergeCell ref="B816:G816"/>
    <mergeCell ref="B817:G817"/>
    <mergeCell ref="B818:G818"/>
    <mergeCell ref="B819:G819"/>
    <mergeCell ref="B820:G820"/>
    <mergeCell ref="B20:M20"/>
    <mergeCell ref="B26:M26"/>
    <mergeCell ref="B814:G815"/>
    <mergeCell ref="I814:I815"/>
    <mergeCell ref="M814:M815"/>
    <mergeCell ref="K814:K815"/>
    <mergeCell ref="B806:D806"/>
    <mergeCell ref="B805:D805"/>
    <mergeCell ref="B807:G808"/>
    <mergeCell ref="B803:D804"/>
    <mergeCell ref="E803:E804"/>
    <mergeCell ref="F803:F804"/>
    <mergeCell ref="G803:G804"/>
    <mergeCell ref="B793:G798"/>
    <mergeCell ref="B792:D792"/>
    <mergeCell ref="E590:E591"/>
    <mergeCell ref="F590:F591"/>
    <mergeCell ref="G590:G591"/>
    <mergeCell ref="B600:D601"/>
    <mergeCell ref="E598:E599"/>
    <mergeCell ref="F598:F599"/>
    <mergeCell ref="G598:G599"/>
    <mergeCell ref="E600:E601"/>
    <mergeCell ref="F600:F601"/>
    <mergeCell ref="G600:G601"/>
    <mergeCell ref="B598:D599"/>
    <mergeCell ref="B590:D591"/>
    <mergeCell ref="F616:F617"/>
    <mergeCell ref="G616:G617"/>
    <mergeCell ref="B616:D617"/>
    <mergeCell ref="B612:G612"/>
    <mergeCell ref="B608:D610"/>
    <mergeCell ref="E608:E610"/>
    <mergeCell ref="F608:F610"/>
    <mergeCell ref="G608:G610"/>
    <mergeCell ref="B602:G603"/>
    <mergeCell ref="E616:E617"/>
    <mergeCell ref="B587:G587"/>
    <mergeCell ref="B584:D584"/>
    <mergeCell ref="B585:D585"/>
    <mergeCell ref="B586:D586"/>
    <mergeCell ref="A1:A2"/>
    <mergeCell ref="B18:G19"/>
    <mergeCell ref="H18:I18"/>
    <mergeCell ref="J18:K18"/>
    <mergeCell ref="L18:M18"/>
    <mergeCell ref="B10:M14"/>
    <mergeCell ref="E582:E583"/>
    <mergeCell ref="F582:F583"/>
    <mergeCell ref="G582:G583"/>
    <mergeCell ref="B582:D583"/>
    <mergeCell ref="B573:G574"/>
    <mergeCell ref="B580:H580"/>
    <mergeCell ref="B568:D569"/>
    <mergeCell ref="E568:E569"/>
    <mergeCell ref="B536:J536"/>
    <mergeCell ref="B526:J526"/>
    <mergeCell ref="B525:J525"/>
    <mergeCell ref="B557:M557"/>
    <mergeCell ref="F568:F569"/>
    <mergeCell ref="G568:G569"/>
    <mergeCell ref="B464:L464"/>
    <mergeCell ref="B466:M472"/>
    <mergeCell ref="B456:M461"/>
    <mergeCell ref="B455:D455"/>
    <mergeCell ref="B454:D454"/>
    <mergeCell ref="B452:D453"/>
    <mergeCell ref="B450:D451"/>
    <mergeCell ref="B448:D449"/>
    <mergeCell ref="B515:M515"/>
    <mergeCell ref="B511:J511"/>
    <mergeCell ref="B502:M506"/>
    <mergeCell ref="B498:J498"/>
    <mergeCell ref="B493:M494"/>
    <mergeCell ref="B488:G489"/>
    <mergeCell ref="H488:J488"/>
    <mergeCell ref="K488:M488"/>
    <mergeCell ref="B480:D481"/>
    <mergeCell ref="E480:E481"/>
    <mergeCell ref="F480:F481"/>
    <mergeCell ref="G480:G481"/>
    <mergeCell ref="B484:G484"/>
    <mergeCell ref="B447:D447"/>
    <mergeCell ref="B445:D446"/>
    <mergeCell ref="B443:D444"/>
    <mergeCell ref="B442:D442"/>
    <mergeCell ref="B439:D441"/>
    <mergeCell ref="E440:E441"/>
    <mergeCell ref="F440:F441"/>
    <mergeCell ref="G440:G441"/>
    <mergeCell ref="E439:G439"/>
    <mergeCell ref="H440:H441"/>
    <mergeCell ref="I440:I441"/>
    <mergeCell ref="J440:J441"/>
    <mergeCell ref="K440:K441"/>
    <mergeCell ref="L440:L441"/>
    <mergeCell ref="M440:M441"/>
    <mergeCell ref="K439:M439"/>
    <mergeCell ref="B429:M429"/>
    <mergeCell ref="B430:M432"/>
    <mergeCell ref="H439:J439"/>
    <mergeCell ref="B425:M427"/>
    <mergeCell ref="B412:G416"/>
    <mergeCell ref="B397:D399"/>
    <mergeCell ref="E397:E399"/>
    <mergeCell ref="F397:F399"/>
    <mergeCell ref="G397:G399"/>
    <mergeCell ref="B393:M393"/>
    <mergeCell ref="H379:H380"/>
    <mergeCell ref="I379:I380"/>
    <mergeCell ref="J379:J380"/>
    <mergeCell ref="K379:K380"/>
    <mergeCell ref="L379:L380"/>
    <mergeCell ref="M379:M380"/>
    <mergeCell ref="B379:G380"/>
    <mergeCell ref="B376:M377"/>
    <mergeCell ref="B362:G363"/>
    <mergeCell ref="H362:H363"/>
    <mergeCell ref="I362:I363"/>
    <mergeCell ref="J362:J363"/>
    <mergeCell ref="K362:K363"/>
    <mergeCell ref="L362:L363"/>
    <mergeCell ref="M362:M363"/>
    <mergeCell ref="B359:M360"/>
    <mergeCell ref="B345:G346"/>
    <mergeCell ref="H345:H346"/>
    <mergeCell ref="I345:I346"/>
    <mergeCell ref="J345:J346"/>
    <mergeCell ref="K345:K346"/>
    <mergeCell ref="L345:L346"/>
    <mergeCell ref="M345:M346"/>
    <mergeCell ref="B341:M343"/>
    <mergeCell ref="B325:D328"/>
    <mergeCell ref="E325:G325"/>
    <mergeCell ref="H325:J325"/>
    <mergeCell ref="K325:M325"/>
    <mergeCell ref="E326:E328"/>
    <mergeCell ref="F326:F328"/>
    <mergeCell ref="G326:G328"/>
    <mergeCell ref="H326:H328"/>
    <mergeCell ref="I326:I328"/>
    <mergeCell ref="J326:J328"/>
    <mergeCell ref="K326:K328"/>
    <mergeCell ref="L326:L328"/>
    <mergeCell ref="M326:M328"/>
    <mergeCell ref="B321:M323"/>
    <mergeCell ref="B307:G308"/>
    <mergeCell ref="H307:I307"/>
    <mergeCell ref="J307:K307"/>
    <mergeCell ref="L307:M307"/>
    <mergeCell ref="B305:M305"/>
    <mergeCell ref="B297:G302"/>
    <mergeCell ref="B280:D282"/>
    <mergeCell ref="F280:F282"/>
    <mergeCell ref="G280:G282"/>
    <mergeCell ref="E280:E282"/>
    <mergeCell ref="B245:I247"/>
    <mergeCell ref="B243:F244"/>
    <mergeCell ref="B241:F242"/>
    <mergeCell ref="B239:F240"/>
    <mergeCell ref="B237:F238"/>
    <mergeCell ref="B235:F236"/>
    <mergeCell ref="B233:F234"/>
    <mergeCell ref="B232:G232"/>
    <mergeCell ref="B278:M278"/>
    <mergeCell ref="B271:G275"/>
    <mergeCell ref="B252:D253"/>
    <mergeCell ref="E252:E253"/>
    <mergeCell ref="F252:F253"/>
    <mergeCell ref="G252:G253"/>
    <mergeCell ref="B224:M227"/>
    <mergeCell ref="B208:G209"/>
    <mergeCell ref="H208:I208"/>
    <mergeCell ref="J208:K208"/>
    <mergeCell ref="L208:M208"/>
    <mergeCell ref="B205:M206"/>
    <mergeCell ref="B189:G190"/>
    <mergeCell ref="H189:I189"/>
    <mergeCell ref="J189:K189"/>
    <mergeCell ref="L189:M189"/>
    <mergeCell ref="B182:M183"/>
    <mergeCell ref="B179:J179"/>
    <mergeCell ref="B172:D172"/>
    <mergeCell ref="B168:M170"/>
    <mergeCell ref="B161:M163"/>
    <mergeCell ref="B132:D135"/>
    <mergeCell ref="E132:G133"/>
    <mergeCell ref="H132:J133"/>
    <mergeCell ref="K132:M133"/>
    <mergeCell ref="E134:E135"/>
    <mergeCell ref="F134:F135"/>
    <mergeCell ref="G134:G135"/>
    <mergeCell ref="H134:H135"/>
    <mergeCell ref="I134:I135"/>
    <mergeCell ref="J134:J135"/>
    <mergeCell ref="K134:K135"/>
    <mergeCell ref="L134:L135"/>
    <mergeCell ref="M134:M135"/>
    <mergeCell ref="G97:I97"/>
    <mergeCell ref="B97:F98"/>
    <mergeCell ref="B96:I96"/>
    <mergeCell ref="B87:F88"/>
    <mergeCell ref="H87:H88"/>
    <mergeCell ref="G87:G88"/>
    <mergeCell ref="I87:I88"/>
    <mergeCell ref="J87:J88"/>
    <mergeCell ref="B118:M124"/>
    <mergeCell ref="G110:I110"/>
    <mergeCell ref="B109:I109"/>
    <mergeCell ref="B110:F111"/>
    <mergeCell ref="B103:I103"/>
    <mergeCell ref="G104:I104"/>
    <mergeCell ref="B104:F105"/>
    <mergeCell ref="K87:K88"/>
    <mergeCell ref="L87:L88"/>
    <mergeCell ref="M87:M88"/>
    <mergeCell ref="G78:G79"/>
    <mergeCell ref="H78:H79"/>
    <mergeCell ref="I78:I79"/>
    <mergeCell ref="J78:J79"/>
    <mergeCell ref="K78:K79"/>
    <mergeCell ref="L78:L79"/>
    <mergeCell ref="M78:M79"/>
    <mergeCell ref="B78:F79"/>
    <mergeCell ref="G69:G70"/>
    <mergeCell ref="H69:H70"/>
    <mergeCell ref="I69:I70"/>
    <mergeCell ref="J69:J70"/>
    <mergeCell ref="K69:K70"/>
    <mergeCell ref="L69:L70"/>
    <mergeCell ref="M69:M70"/>
    <mergeCell ref="B69:F70"/>
    <mergeCell ref="B32:G32"/>
    <mergeCell ref="B60:E61"/>
    <mergeCell ref="F60:H60"/>
    <mergeCell ref="B52:K56"/>
    <mergeCell ref="B48:K48"/>
    <mergeCell ref="H44:I44"/>
    <mergeCell ref="H45:H47"/>
    <mergeCell ref="I45:I47"/>
    <mergeCell ref="J45:J47"/>
    <mergeCell ref="K45:K47"/>
    <mergeCell ref="J44:K44"/>
    <mergeCell ref="B30:G30"/>
    <mergeCell ref="B29:G29"/>
    <mergeCell ref="B23:G23"/>
    <mergeCell ref="B801:M801"/>
    <mergeCell ref="B777:M777"/>
    <mergeCell ref="B711:M711"/>
    <mergeCell ref="B686:M686"/>
    <mergeCell ref="B653:M653"/>
    <mergeCell ref="B614:M614"/>
    <mergeCell ref="B606:M606"/>
    <mergeCell ref="B596:M596"/>
    <mergeCell ref="B579:M579"/>
    <mergeCell ref="B577:M577"/>
    <mergeCell ref="B578:M578"/>
    <mergeCell ref="B566:M566"/>
    <mergeCell ref="B58:M58"/>
    <mergeCell ref="B40:M42"/>
    <mergeCell ref="B38:G38"/>
    <mergeCell ref="B37:G37"/>
    <mergeCell ref="B36:G36"/>
    <mergeCell ref="B35:G35"/>
    <mergeCell ref="B34:G34"/>
    <mergeCell ref="B33:G33"/>
    <mergeCell ref="B31:G31"/>
    <mergeCell ref="K1:K2"/>
    <mergeCell ref="L1:L2"/>
    <mergeCell ref="M1:M2"/>
    <mergeCell ref="N1:N2"/>
    <mergeCell ref="O1:O2"/>
    <mergeCell ref="P1:P2"/>
    <mergeCell ref="B1:B2"/>
    <mergeCell ref="C1:C2"/>
    <mergeCell ref="D1:D2"/>
    <mergeCell ref="E1:E2"/>
    <mergeCell ref="F1:F2"/>
    <mergeCell ref="G1:G2"/>
    <mergeCell ref="H1:H2"/>
    <mergeCell ref="I1:I2"/>
    <mergeCell ref="J1:J2"/>
  </mergeCells>
  <pageMargins left="0.25" right="0.25" top="0.75" bottom="0.75" header="0" footer="0"/>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803"/>
  <sheetViews>
    <sheetView showGridLines="0" tabSelected="1" workbookViewId="0">
      <pane ySplit="2" topLeftCell="A729" activePane="bottomLeft" state="frozen"/>
      <selection pane="bottomLeft" activeCell="I743" sqref="I743"/>
    </sheetView>
  </sheetViews>
  <sheetFormatPr defaultColWidth="11.19921875" defaultRowHeight="15" customHeight="1"/>
  <cols>
    <col min="1" max="1" width="5.69921875" customWidth="1"/>
    <col min="2" max="2" width="22" customWidth="1"/>
    <col min="3" max="3" width="13.296875" customWidth="1"/>
    <col min="4" max="4" width="12.8984375" customWidth="1"/>
    <col min="5" max="5" width="11.796875" customWidth="1"/>
    <col min="6" max="6" width="11.09765625" customWidth="1"/>
    <col min="7" max="7" width="11.296875" customWidth="1"/>
    <col min="8" max="8" width="13.09765625" customWidth="1"/>
    <col min="9" max="9" width="11.69921875" customWidth="1"/>
    <col min="10" max="10" width="14.69921875" customWidth="1"/>
    <col min="11" max="11" width="12.796875" customWidth="1"/>
    <col min="12" max="12" width="13.296875" customWidth="1"/>
    <col min="13" max="14" width="11.796875" customWidth="1"/>
    <col min="15" max="15" width="9.296875" customWidth="1"/>
    <col min="16" max="16" width="8.8984375" customWidth="1"/>
    <col min="17" max="17" width="14.796875" customWidth="1"/>
    <col min="18" max="28" width="8.8984375" customWidth="1"/>
    <col min="29" max="29" width="9.09765625" customWidth="1"/>
    <col min="30" max="32" width="8.8984375" customWidth="1"/>
    <col min="33" max="33" width="9.09765625" customWidth="1"/>
    <col min="34" max="44" width="8.8984375" customWidth="1"/>
  </cols>
  <sheetData>
    <row r="1" spans="1:15" ht="12.75" customHeight="1">
      <c r="A1" s="3045"/>
      <c r="B1" s="3208"/>
      <c r="C1" s="3208"/>
      <c r="D1" s="3210"/>
      <c r="E1" s="3211"/>
      <c r="F1" s="3212"/>
      <c r="G1" s="3213"/>
      <c r="H1" s="3206"/>
      <c r="I1" s="3208"/>
      <c r="J1" s="3208"/>
      <c r="K1" s="3080"/>
      <c r="L1" s="3080"/>
      <c r="M1" s="3209"/>
      <c r="N1" s="3080"/>
      <c r="O1" s="3207"/>
    </row>
    <row r="2" spans="1:15" ht="12.75" customHeight="1">
      <c r="A2" s="3207"/>
      <c r="B2" s="3207"/>
      <c r="C2" s="3207"/>
      <c r="D2" s="3207"/>
      <c r="E2" s="3207"/>
      <c r="F2" s="3207"/>
      <c r="G2" s="3207"/>
      <c r="H2" s="3207"/>
      <c r="I2" s="3207"/>
      <c r="J2" s="3207"/>
      <c r="K2" s="3207"/>
      <c r="L2" s="3207"/>
      <c r="M2" s="3207"/>
      <c r="N2" s="3207"/>
      <c r="O2" s="3207"/>
    </row>
    <row r="3" spans="1:15" ht="12.75" customHeight="1">
      <c r="A3" s="1802"/>
      <c r="B3" s="1802"/>
      <c r="C3" s="1802"/>
      <c r="D3" s="1802"/>
      <c r="E3" s="1802"/>
      <c r="F3" s="1802"/>
      <c r="G3" s="1802"/>
      <c r="H3" s="1802"/>
      <c r="I3" s="1802"/>
      <c r="J3" s="1802"/>
      <c r="K3" s="1802"/>
      <c r="L3" s="1802"/>
      <c r="M3" s="1802"/>
      <c r="N3" s="1802"/>
      <c r="O3" s="1802"/>
    </row>
    <row r="4" spans="1:15" ht="23.25" customHeight="1">
      <c r="A4" s="9"/>
      <c r="B4" s="338" t="s">
        <v>358</v>
      </c>
      <c r="C4" s="6"/>
      <c r="D4" s="6"/>
      <c r="E4" s="6"/>
      <c r="F4" s="6"/>
      <c r="G4" s="6"/>
      <c r="H4" s="6"/>
      <c r="I4" s="6"/>
      <c r="J4" s="6"/>
      <c r="K4" s="6"/>
      <c r="L4" s="6"/>
      <c r="M4" s="6"/>
      <c r="N4" s="6"/>
      <c r="O4" s="6"/>
    </row>
    <row r="5" spans="1:15" ht="12.75" customHeight="1">
      <c r="A5" s="1"/>
      <c r="B5" s="1"/>
      <c r="C5" s="1"/>
      <c r="D5" s="1"/>
      <c r="E5" s="1"/>
      <c r="F5" s="1"/>
      <c r="G5" s="1"/>
      <c r="H5" s="1"/>
      <c r="I5" s="1"/>
      <c r="J5" s="1"/>
      <c r="K5" s="1"/>
      <c r="L5" s="1"/>
      <c r="M5" s="1"/>
      <c r="N5" s="1"/>
      <c r="O5" s="1"/>
    </row>
    <row r="6" spans="1:15" ht="12.75" customHeight="1">
      <c r="A6" s="1"/>
      <c r="B6" s="1"/>
      <c r="C6" s="1"/>
      <c r="D6" s="1"/>
      <c r="E6" s="1"/>
      <c r="F6" s="1"/>
      <c r="G6" s="1"/>
      <c r="H6" s="1"/>
      <c r="I6" s="1"/>
      <c r="J6" s="1"/>
      <c r="K6" s="1"/>
      <c r="L6" s="1"/>
      <c r="M6" s="1"/>
      <c r="N6" s="1"/>
      <c r="O6" s="1"/>
    </row>
    <row r="7" spans="1:15" ht="12.75" customHeight="1">
      <c r="A7" s="1799"/>
      <c r="B7" s="1801" t="s">
        <v>14</v>
      </c>
      <c r="C7" s="1801"/>
      <c r="D7" s="1801"/>
      <c r="E7" s="1801"/>
      <c r="F7" s="1801"/>
      <c r="G7" s="1801"/>
      <c r="H7" s="1801"/>
      <c r="I7" s="1801"/>
      <c r="J7" s="1801"/>
      <c r="K7" s="1801"/>
      <c r="L7" s="1801"/>
      <c r="M7" s="1801"/>
      <c r="N7" s="1"/>
      <c r="O7" s="1"/>
    </row>
    <row r="8" spans="1:15" ht="12.75" customHeight="1">
      <c r="A8" s="1"/>
      <c r="B8" s="1"/>
      <c r="C8" s="1"/>
      <c r="D8" s="1"/>
      <c r="E8" s="1"/>
      <c r="F8" s="1"/>
      <c r="G8" s="1"/>
      <c r="H8" s="1"/>
      <c r="I8" s="1"/>
      <c r="J8" s="1"/>
      <c r="K8" s="1"/>
      <c r="L8" s="1"/>
      <c r="M8" s="1"/>
      <c r="N8" s="1"/>
      <c r="O8" s="1"/>
    </row>
    <row r="9" spans="1:15" ht="17.25" customHeight="1">
      <c r="A9" s="1"/>
      <c r="B9" s="3109" t="s">
        <v>359</v>
      </c>
      <c r="C9" s="3207"/>
      <c r="D9" s="3207"/>
      <c r="E9" s="3207"/>
      <c r="F9" s="3207"/>
      <c r="G9" s="3207"/>
      <c r="H9" s="3207"/>
      <c r="I9" s="3207"/>
      <c r="J9" s="3207"/>
      <c r="K9" s="3207"/>
      <c r="L9" s="3207"/>
      <c r="M9" s="3207"/>
      <c r="N9" s="1"/>
      <c r="O9" s="1"/>
    </row>
    <row r="10" spans="1:15" ht="12.75" customHeight="1">
      <c r="A10" s="1"/>
      <c r="B10" s="3207"/>
      <c r="C10" s="3207"/>
      <c r="D10" s="3207"/>
      <c r="E10" s="3207"/>
      <c r="F10" s="3207"/>
      <c r="G10" s="3207"/>
      <c r="H10" s="3207"/>
      <c r="I10" s="3207"/>
      <c r="J10" s="3207"/>
      <c r="K10" s="3207"/>
      <c r="L10" s="3207"/>
      <c r="M10" s="3207"/>
      <c r="N10" s="1"/>
      <c r="O10" s="1"/>
    </row>
    <row r="11" spans="1:15" ht="12.75" customHeight="1">
      <c r="A11" s="1"/>
      <c r="B11" s="1"/>
      <c r="C11" s="1"/>
      <c r="D11" s="1"/>
      <c r="E11" s="1"/>
      <c r="F11" s="1"/>
      <c r="G11" s="1"/>
      <c r="H11" s="1"/>
      <c r="I11" s="1"/>
      <c r="J11" s="1"/>
      <c r="K11" s="1"/>
      <c r="L11" s="1"/>
      <c r="M11" s="1"/>
      <c r="N11" s="1"/>
      <c r="O11" s="1"/>
    </row>
    <row r="12" spans="1:15" ht="12.75" customHeight="1">
      <c r="A12" s="1"/>
      <c r="B12" s="3216" t="s">
        <v>360</v>
      </c>
      <c r="C12" s="3207"/>
      <c r="D12" s="3207"/>
      <c r="E12" s="3217">
        <v>2023</v>
      </c>
      <c r="F12" s="3219">
        <v>2024</v>
      </c>
      <c r="G12" s="3221">
        <v>2025</v>
      </c>
      <c r="H12" s="1"/>
      <c r="I12" s="1"/>
      <c r="J12" s="1"/>
      <c r="K12" s="1"/>
      <c r="L12" s="1"/>
      <c r="M12" s="1"/>
      <c r="N12" s="1"/>
      <c r="O12" s="1"/>
    </row>
    <row r="13" spans="1:15" ht="12.75" customHeight="1">
      <c r="A13" s="1"/>
      <c r="B13" s="3207"/>
      <c r="C13" s="3207"/>
      <c r="D13" s="3207"/>
      <c r="E13" s="3218"/>
      <c r="F13" s="3220"/>
      <c r="G13" s="3207"/>
      <c r="H13" s="1"/>
      <c r="I13" s="1"/>
      <c r="J13" s="1"/>
      <c r="K13" s="1"/>
      <c r="L13" s="1"/>
      <c r="M13" s="1"/>
      <c r="N13" s="1"/>
      <c r="O13" s="1"/>
    </row>
    <row r="14" spans="1:15" ht="15.75" customHeight="1">
      <c r="A14" s="1"/>
      <c r="B14" s="3222" t="s">
        <v>361</v>
      </c>
      <c r="C14" s="3223"/>
      <c r="D14" s="3224"/>
      <c r="E14" s="339">
        <v>1</v>
      </c>
      <c r="F14" s="340">
        <v>2</v>
      </c>
      <c r="G14" s="340">
        <v>0</v>
      </c>
      <c r="H14" s="1"/>
      <c r="I14" s="1802"/>
      <c r="J14" s="1"/>
      <c r="K14" s="1"/>
      <c r="L14" s="1"/>
      <c r="M14" s="1"/>
      <c r="N14" s="1"/>
      <c r="O14" s="1"/>
    </row>
    <row r="15" spans="1:15" ht="12.75" customHeight="1">
      <c r="A15" s="1"/>
      <c r="B15" s="3214" t="s">
        <v>362</v>
      </c>
      <c r="C15" s="3215"/>
      <c r="D15" s="3215"/>
      <c r="E15" s="3227">
        <v>1025.09807</v>
      </c>
      <c r="F15" s="3225">
        <v>10351.80625</v>
      </c>
      <c r="G15" s="3225">
        <v>0</v>
      </c>
      <c r="H15" s="1"/>
      <c r="I15" s="1"/>
      <c r="J15" s="1"/>
      <c r="K15" s="1"/>
      <c r="L15" s="1"/>
      <c r="M15" s="1"/>
      <c r="N15" s="1"/>
      <c r="O15" s="1"/>
    </row>
    <row r="16" spans="1:15" ht="12.75" customHeight="1">
      <c r="A16" s="1"/>
      <c r="B16" s="2992"/>
      <c r="C16" s="2992"/>
      <c r="D16" s="2992"/>
      <c r="E16" s="3228"/>
      <c r="F16" s="3226"/>
      <c r="G16" s="3226"/>
      <c r="H16" s="1"/>
      <c r="I16" s="1"/>
      <c r="J16" s="1"/>
      <c r="K16" s="1"/>
      <c r="L16" s="1"/>
      <c r="M16" s="1"/>
      <c r="N16" s="1"/>
      <c r="O16" s="1"/>
    </row>
    <row r="17" spans="2:13" ht="12.75" customHeight="1">
      <c r="B17" s="3106" t="s">
        <v>363</v>
      </c>
      <c r="C17" s="3229"/>
      <c r="D17" s="3229"/>
      <c r="E17" s="341">
        <v>0</v>
      </c>
      <c r="F17" s="342">
        <v>0</v>
      </c>
      <c r="G17" s="342">
        <v>0</v>
      </c>
      <c r="H17" s="1"/>
      <c r="I17" s="1"/>
      <c r="J17" s="1"/>
      <c r="K17" s="1"/>
      <c r="L17" s="1"/>
      <c r="M17" s="1"/>
    </row>
    <row r="18" spans="2:13" ht="27" customHeight="1">
      <c r="B18" s="3230" t="s">
        <v>364</v>
      </c>
      <c r="C18" s="3231"/>
      <c r="D18" s="3231"/>
      <c r="E18" s="3231"/>
      <c r="F18" s="3231"/>
      <c r="G18" s="3231"/>
      <c r="H18" s="1"/>
      <c r="I18" s="1"/>
      <c r="J18" s="1"/>
      <c r="K18" s="1"/>
      <c r="L18" s="1"/>
      <c r="M18" s="1"/>
    </row>
    <row r="19" spans="2:13" ht="12.75" customHeight="1">
      <c r="B19" s="1"/>
      <c r="C19" s="1"/>
      <c r="D19" s="1"/>
      <c r="E19" s="1"/>
      <c r="F19" s="1"/>
      <c r="G19" s="1"/>
      <c r="H19" s="1"/>
      <c r="I19" s="1"/>
      <c r="J19" s="1"/>
      <c r="K19" s="1"/>
      <c r="L19" s="1"/>
      <c r="M19" s="1"/>
    </row>
    <row r="20" spans="2:13" ht="12.75" customHeight="1">
      <c r="B20" s="1"/>
      <c r="C20" s="1"/>
      <c r="D20" s="1"/>
      <c r="E20" s="1"/>
      <c r="F20" s="1"/>
      <c r="G20" s="1"/>
      <c r="H20" s="1"/>
      <c r="I20" s="1"/>
      <c r="J20" s="1"/>
      <c r="K20" s="1"/>
      <c r="L20" s="1"/>
      <c r="M20" s="1"/>
    </row>
    <row r="21" spans="2:13" ht="12.75" customHeight="1">
      <c r="B21" s="1801" t="s">
        <v>78</v>
      </c>
      <c r="C21" s="1801"/>
      <c r="D21" s="1801"/>
      <c r="E21" s="1801"/>
      <c r="F21" s="1801"/>
      <c r="G21" s="1801"/>
      <c r="H21" s="1801"/>
      <c r="I21" s="1801"/>
      <c r="J21" s="1801"/>
      <c r="K21" s="1801"/>
      <c r="L21" s="1801"/>
      <c r="M21" s="1801"/>
    </row>
    <row r="22" spans="2:13" ht="12.75" customHeight="1">
      <c r="B22" s="1"/>
      <c r="C22" s="1"/>
      <c r="D22" s="1"/>
      <c r="E22" s="1"/>
      <c r="F22" s="1"/>
      <c r="G22" s="1"/>
      <c r="H22" s="1"/>
      <c r="I22" s="1"/>
      <c r="J22" s="1"/>
      <c r="K22" s="1"/>
      <c r="L22" s="1"/>
      <c r="M22" s="1"/>
    </row>
    <row r="23" spans="2:13" ht="15" customHeight="1">
      <c r="B23" s="3109" t="s">
        <v>365</v>
      </c>
      <c r="C23" s="3207"/>
      <c r="D23" s="3207"/>
      <c r="E23" s="3207"/>
      <c r="F23" s="3207"/>
      <c r="G23" s="3207"/>
      <c r="H23" s="3207"/>
      <c r="I23" s="3207"/>
      <c r="J23" s="3207"/>
      <c r="K23" s="3207"/>
      <c r="L23" s="3207"/>
      <c r="M23" s="3207"/>
    </row>
    <row r="24" spans="2:13" ht="12.75" customHeight="1">
      <c r="B24" s="3207"/>
      <c r="C24" s="2992"/>
      <c r="D24" s="2992"/>
      <c r="E24" s="2992"/>
      <c r="F24" s="2992"/>
      <c r="G24" s="2992"/>
      <c r="H24" s="2992"/>
      <c r="I24" s="2992"/>
      <c r="J24" s="2992"/>
      <c r="K24" s="2992"/>
      <c r="L24" s="2992"/>
      <c r="M24" s="3207"/>
    </row>
    <row r="25" spans="2:13" ht="12.75" customHeight="1">
      <c r="B25" s="3207"/>
      <c r="C25" s="2992"/>
      <c r="D25" s="2992"/>
      <c r="E25" s="2992"/>
      <c r="F25" s="2992"/>
      <c r="G25" s="2992"/>
      <c r="H25" s="2992"/>
      <c r="I25" s="2992"/>
      <c r="J25" s="2992"/>
      <c r="K25" s="2992"/>
      <c r="L25" s="2992"/>
      <c r="M25" s="3207"/>
    </row>
    <row r="26" spans="2:13" ht="12.75" customHeight="1">
      <c r="B26" s="3207"/>
      <c r="C26" s="3207"/>
      <c r="D26" s="3207"/>
      <c r="E26" s="3207"/>
      <c r="F26" s="3207"/>
      <c r="G26" s="3207"/>
      <c r="H26" s="3207"/>
      <c r="I26" s="3207"/>
      <c r="J26" s="3207"/>
      <c r="K26" s="3207"/>
      <c r="L26" s="3207"/>
      <c r="M26" s="3207"/>
    </row>
    <row r="27" spans="2:13" ht="12.75" customHeight="1">
      <c r="B27" s="1"/>
      <c r="C27" s="1"/>
      <c r="D27" s="1"/>
      <c r="E27" s="1"/>
      <c r="F27" s="1"/>
      <c r="G27" s="1"/>
      <c r="H27" s="1"/>
      <c r="I27" s="1"/>
      <c r="J27" s="1"/>
      <c r="K27" s="1"/>
      <c r="L27" s="1"/>
      <c r="M27" s="1"/>
    </row>
    <row r="28" spans="2:13" ht="21" customHeight="1">
      <c r="B28" s="338" t="s">
        <v>80</v>
      </c>
      <c r="C28" s="6"/>
      <c r="D28" s="6"/>
      <c r="E28" s="6"/>
      <c r="F28" s="6"/>
      <c r="G28" s="6"/>
      <c r="H28" s="6"/>
      <c r="I28" s="6"/>
      <c r="J28" s="6"/>
      <c r="K28" s="6"/>
      <c r="L28" s="6"/>
      <c r="M28" s="6"/>
    </row>
    <row r="29" spans="2:13" ht="12.75" customHeight="1">
      <c r="B29" s="1"/>
      <c r="C29" s="1"/>
      <c r="D29" s="1"/>
      <c r="E29" s="1"/>
      <c r="F29" s="1"/>
      <c r="G29" s="1"/>
      <c r="H29" s="1"/>
      <c r="I29" s="1"/>
      <c r="J29" s="1"/>
      <c r="K29" s="1"/>
      <c r="L29" s="1"/>
      <c r="M29" s="1"/>
    </row>
    <row r="30" spans="2:13" ht="12.75" customHeight="1">
      <c r="B30" s="1"/>
      <c r="C30" s="1"/>
      <c r="D30" s="1"/>
      <c r="E30" s="1"/>
      <c r="F30" s="1"/>
      <c r="G30" s="1"/>
      <c r="H30" s="1"/>
      <c r="I30" s="1"/>
      <c r="J30" s="1"/>
      <c r="K30" s="1"/>
      <c r="L30" s="1"/>
      <c r="M30" s="1"/>
    </row>
    <row r="31" spans="2:13" ht="12.75" customHeight="1">
      <c r="B31" s="1801" t="s">
        <v>81</v>
      </c>
      <c r="C31" s="1801"/>
      <c r="D31" s="1801"/>
      <c r="E31" s="1801"/>
      <c r="F31" s="1801"/>
      <c r="G31" s="1801"/>
      <c r="H31" s="1801"/>
      <c r="I31" s="1801"/>
      <c r="J31" s="1801"/>
      <c r="K31" s="1801"/>
      <c r="L31" s="1801"/>
      <c r="M31" s="1801"/>
    </row>
    <row r="33" spans="1:14" ht="12.75" customHeight="1">
      <c r="B33" s="3216" t="s">
        <v>366</v>
      </c>
      <c r="C33" s="3207"/>
      <c r="D33" s="3247"/>
      <c r="E33" s="3232">
        <v>2023</v>
      </c>
      <c r="F33" s="3207"/>
      <c r="G33" s="3207"/>
      <c r="H33" s="3234">
        <v>2024</v>
      </c>
      <c r="I33" s="3207"/>
      <c r="J33" s="3235"/>
      <c r="K33" s="3238">
        <v>2025</v>
      </c>
      <c r="L33" s="3207"/>
      <c r="M33" s="3239"/>
    </row>
    <row r="34" spans="1:14" ht="12.75" customHeight="1">
      <c r="B34" s="3207"/>
      <c r="C34" s="2992"/>
      <c r="D34" s="3247"/>
      <c r="E34" s="3233"/>
      <c r="F34" s="3233"/>
      <c r="G34" s="3233"/>
      <c r="H34" s="3236"/>
      <c r="I34" s="3233"/>
      <c r="J34" s="3237"/>
      <c r="K34" s="3236"/>
      <c r="L34" s="3233"/>
      <c r="M34" s="3240"/>
    </row>
    <row r="35" spans="1:14" ht="12.75" customHeight="1">
      <c r="B35" s="3207"/>
      <c r="C35" s="2992"/>
      <c r="D35" s="3247"/>
      <c r="E35" s="3243" t="s">
        <v>83</v>
      </c>
      <c r="F35" s="3221" t="s">
        <v>84</v>
      </c>
      <c r="G35" s="3249" t="s">
        <v>42</v>
      </c>
      <c r="H35" s="3251" t="s">
        <v>83</v>
      </c>
      <c r="I35" s="3243" t="s">
        <v>84</v>
      </c>
      <c r="J35" s="3221" t="s">
        <v>42</v>
      </c>
      <c r="K35" s="3241" t="s">
        <v>83</v>
      </c>
      <c r="L35" s="3243" t="s">
        <v>84</v>
      </c>
      <c r="M35" s="3245" t="s">
        <v>42</v>
      </c>
    </row>
    <row r="36" spans="1:14" ht="15.75" customHeight="1">
      <c r="B36" s="3207"/>
      <c r="C36" s="3207"/>
      <c r="D36" s="3247"/>
      <c r="E36" s="3244"/>
      <c r="F36" s="3248"/>
      <c r="G36" s="3250"/>
      <c r="H36" s="3252"/>
      <c r="I36" s="3244"/>
      <c r="J36" s="3248"/>
      <c r="K36" s="3242"/>
      <c r="L36" s="3244"/>
      <c r="M36" s="3246"/>
    </row>
    <row r="37" spans="1:14" ht="12.75" customHeight="1">
      <c r="B37" s="1987" t="s">
        <v>85</v>
      </c>
      <c r="C37" s="1987"/>
      <c r="D37" s="1987"/>
      <c r="E37" s="1988"/>
      <c r="F37" s="1988"/>
      <c r="G37" s="1988"/>
      <c r="H37" s="1988"/>
      <c r="I37" s="1988"/>
      <c r="J37" s="1988"/>
      <c r="K37" s="1988"/>
      <c r="L37" s="1987"/>
      <c r="M37" s="1987"/>
    </row>
    <row r="38" spans="1:14" ht="12.75" customHeight="1">
      <c r="B38" s="1852" t="s">
        <v>24</v>
      </c>
      <c r="C38" s="1852"/>
      <c r="D38" s="343"/>
      <c r="E38" s="1853">
        <v>59</v>
      </c>
      <c r="F38" s="1855">
        <v>12</v>
      </c>
      <c r="G38" s="344">
        <f t="shared" ref="G38:G40" si="0">SUM(E38:F38)</f>
        <v>71</v>
      </c>
      <c r="H38" s="1989">
        <v>58</v>
      </c>
      <c r="I38" s="1855">
        <v>11</v>
      </c>
      <c r="J38" s="1990">
        <v>69</v>
      </c>
      <c r="K38" s="1853">
        <v>58</v>
      </c>
      <c r="L38" s="1855">
        <v>15</v>
      </c>
      <c r="M38" s="1990">
        <v>73</v>
      </c>
    </row>
    <row r="39" spans="1:14" ht="12.75" customHeight="1">
      <c r="B39" s="1854" t="s">
        <v>26</v>
      </c>
      <c r="C39" s="1854"/>
      <c r="D39" s="345"/>
      <c r="E39" s="93">
        <v>10415</v>
      </c>
      <c r="F39" s="94">
        <v>2187</v>
      </c>
      <c r="G39" s="346">
        <f t="shared" si="0"/>
        <v>12602</v>
      </c>
      <c r="H39" s="347">
        <v>10162</v>
      </c>
      <c r="I39" s="94">
        <v>2536</v>
      </c>
      <c r="J39" s="92">
        <v>12698</v>
      </c>
      <c r="K39" s="93">
        <v>9604</v>
      </c>
      <c r="L39" s="94">
        <v>2600</v>
      </c>
      <c r="M39" s="92">
        <v>12204</v>
      </c>
    </row>
    <row r="40" spans="1:14" ht="12.75" customHeight="1">
      <c r="B40" s="1854" t="s">
        <v>27</v>
      </c>
      <c r="C40" s="1854"/>
      <c r="D40" s="345"/>
      <c r="E40" s="93">
        <v>507</v>
      </c>
      <c r="F40" s="94">
        <v>153</v>
      </c>
      <c r="G40" s="346">
        <f t="shared" si="0"/>
        <v>660</v>
      </c>
      <c r="H40" s="347">
        <v>478</v>
      </c>
      <c r="I40" s="94">
        <v>165</v>
      </c>
      <c r="J40" s="92">
        <v>643</v>
      </c>
      <c r="K40" s="93">
        <v>446</v>
      </c>
      <c r="L40" s="94">
        <v>174</v>
      </c>
      <c r="M40" s="92">
        <v>620</v>
      </c>
    </row>
    <row r="41" spans="1:14" ht="12.75" customHeight="1">
      <c r="B41" s="1856" t="s">
        <v>42</v>
      </c>
      <c r="C41" s="1856"/>
      <c r="D41" s="348"/>
      <c r="E41" s="1857">
        <f t="shared" ref="E41:G41" si="1">SUM(E38:E40)</f>
        <v>10981</v>
      </c>
      <c r="F41" s="1858">
        <f t="shared" si="1"/>
        <v>2352</v>
      </c>
      <c r="G41" s="97">
        <f t="shared" si="1"/>
        <v>13333</v>
      </c>
      <c r="H41" s="1860">
        <v>10698</v>
      </c>
      <c r="I41" s="1858">
        <v>2712</v>
      </c>
      <c r="J41" s="1859">
        <v>13410</v>
      </c>
      <c r="K41" s="1857">
        <v>10108</v>
      </c>
      <c r="L41" s="1858">
        <v>2789</v>
      </c>
      <c r="M41" s="1859">
        <v>12897</v>
      </c>
    </row>
    <row r="42" spans="1:14" ht="12.75" customHeight="1">
      <c r="B42" s="3253" t="s">
        <v>87</v>
      </c>
      <c r="C42" s="3254"/>
      <c r="D42" s="3254"/>
      <c r="E42" s="3254"/>
      <c r="F42" s="3254"/>
      <c r="G42" s="3254"/>
      <c r="H42" s="3254"/>
      <c r="I42" s="3254"/>
      <c r="J42" s="3254"/>
      <c r="K42" s="3254"/>
      <c r="L42" s="3254"/>
      <c r="M42" s="3254"/>
    </row>
    <row r="43" spans="1:14" ht="12.75" customHeight="1">
      <c r="A43" s="10"/>
      <c r="B43" s="3255" t="s">
        <v>24</v>
      </c>
      <c r="C43" s="3256"/>
      <c r="D43" s="3256"/>
      <c r="E43" s="349">
        <v>0</v>
      </c>
      <c r="F43" s="350">
        <v>0</v>
      </c>
      <c r="G43" s="1991">
        <f t="shared" ref="G43:G45" si="2">SUM(E43:F43)</f>
        <v>0</v>
      </c>
      <c r="H43" s="351">
        <v>0</v>
      </c>
      <c r="I43" s="352">
        <v>0</v>
      </c>
      <c r="J43" s="353">
        <v>0</v>
      </c>
      <c r="K43" s="351">
        <v>0</v>
      </c>
      <c r="L43" s="352">
        <v>1</v>
      </c>
      <c r="M43" s="354">
        <v>1</v>
      </c>
    </row>
    <row r="44" spans="1:14" ht="12.75" customHeight="1">
      <c r="A44" s="10"/>
      <c r="B44" s="3149" t="s">
        <v>26</v>
      </c>
      <c r="C44" s="3257"/>
      <c r="D44" s="3257"/>
      <c r="E44" s="93">
        <v>35</v>
      </c>
      <c r="F44" s="94">
        <v>58</v>
      </c>
      <c r="G44" s="92">
        <f t="shared" si="2"/>
        <v>93</v>
      </c>
      <c r="H44" s="355">
        <v>30</v>
      </c>
      <c r="I44" s="347">
        <v>61</v>
      </c>
      <c r="J44" s="92">
        <v>91</v>
      </c>
      <c r="K44" s="355">
        <v>23</v>
      </c>
      <c r="L44" s="347">
        <v>365</v>
      </c>
      <c r="M44" s="92">
        <v>388</v>
      </c>
    </row>
    <row r="45" spans="1:14" ht="12.75" customHeight="1">
      <c r="A45" s="10"/>
      <c r="B45" s="3149" t="s">
        <v>27</v>
      </c>
      <c r="C45" s="3257"/>
      <c r="D45" s="3257"/>
      <c r="E45" s="93">
        <v>0</v>
      </c>
      <c r="F45" s="1855">
        <v>0</v>
      </c>
      <c r="G45" s="92">
        <f t="shared" si="2"/>
        <v>0</v>
      </c>
      <c r="H45" s="93">
        <v>0</v>
      </c>
      <c r="I45" s="1855">
        <v>0</v>
      </c>
      <c r="J45" s="92">
        <v>0</v>
      </c>
      <c r="K45" s="93">
        <v>0</v>
      </c>
      <c r="L45" s="1855">
        <v>3</v>
      </c>
      <c r="M45" s="92">
        <v>3</v>
      </c>
    </row>
    <row r="46" spans="1:14" ht="12.75" customHeight="1">
      <c r="A46" s="10"/>
      <c r="B46" s="3151" t="s">
        <v>42</v>
      </c>
      <c r="C46" s="3229"/>
      <c r="D46" s="3229"/>
      <c r="E46" s="1857">
        <f t="shared" ref="E46:G46" si="3">SUM(E43:E45)</f>
        <v>35</v>
      </c>
      <c r="F46" s="1858">
        <f t="shared" si="3"/>
        <v>58</v>
      </c>
      <c r="G46" s="1859">
        <f t="shared" si="3"/>
        <v>93</v>
      </c>
      <c r="H46" s="1857">
        <v>30</v>
      </c>
      <c r="I46" s="1858">
        <v>61</v>
      </c>
      <c r="J46" s="1859">
        <v>91</v>
      </c>
      <c r="K46" s="1857">
        <v>23</v>
      </c>
      <c r="L46" s="1858">
        <v>369</v>
      </c>
      <c r="M46" s="123">
        <v>392</v>
      </c>
    </row>
    <row r="47" spans="1:14" ht="12.75" customHeight="1">
      <c r="B47" s="3258" t="s">
        <v>88</v>
      </c>
      <c r="C47" s="3259"/>
      <c r="D47" s="3259"/>
      <c r="E47" s="3259"/>
      <c r="F47" s="3259"/>
      <c r="G47" s="3259"/>
      <c r="H47" s="3259"/>
      <c r="I47" s="3259"/>
      <c r="J47" s="3259"/>
      <c r="K47" s="3259"/>
      <c r="L47" s="3259"/>
      <c r="M47" s="3259"/>
      <c r="N47" s="10"/>
    </row>
    <row r="48" spans="1:14" ht="12.75" customHeight="1">
      <c r="B48" s="3260" t="s">
        <v>24</v>
      </c>
      <c r="C48" s="3261"/>
      <c r="D48" s="3261"/>
      <c r="E48" s="1853">
        <v>1</v>
      </c>
      <c r="F48" s="1855">
        <v>3</v>
      </c>
      <c r="G48" s="1990">
        <f t="shared" ref="G48:G50" si="4">SUM(E48:F48)</f>
        <v>4</v>
      </c>
      <c r="H48" s="1853">
        <v>1</v>
      </c>
      <c r="I48" s="1855">
        <v>2</v>
      </c>
      <c r="J48" s="1990">
        <v>3</v>
      </c>
      <c r="K48" s="1853">
        <v>0</v>
      </c>
      <c r="L48" s="1855">
        <v>0</v>
      </c>
      <c r="M48" s="1990">
        <v>0</v>
      </c>
    </row>
    <row r="49" spans="2:15" ht="12.75" customHeight="1">
      <c r="B49" s="3149" t="s">
        <v>26</v>
      </c>
      <c r="C49" s="3257"/>
      <c r="D49" s="3257"/>
      <c r="E49" s="93">
        <v>411</v>
      </c>
      <c r="F49" s="94">
        <v>872</v>
      </c>
      <c r="G49" s="346">
        <f t="shared" si="4"/>
        <v>1283</v>
      </c>
      <c r="H49" s="347">
        <v>161</v>
      </c>
      <c r="I49" s="94">
        <v>723</v>
      </c>
      <c r="J49" s="92">
        <v>884</v>
      </c>
      <c r="K49" s="93">
        <v>187</v>
      </c>
      <c r="L49" s="94">
        <v>494</v>
      </c>
      <c r="M49" s="92">
        <v>681</v>
      </c>
    </row>
    <row r="50" spans="2:15" ht="12.75" customHeight="1">
      <c r="B50" s="3149" t="s">
        <v>27</v>
      </c>
      <c r="C50" s="3257"/>
      <c r="D50" s="3257"/>
      <c r="E50" s="93">
        <v>10</v>
      </c>
      <c r="F50" s="94">
        <v>13</v>
      </c>
      <c r="G50" s="346">
        <f t="shared" si="4"/>
        <v>23</v>
      </c>
      <c r="H50" s="347">
        <v>5</v>
      </c>
      <c r="I50" s="94">
        <v>11</v>
      </c>
      <c r="J50" s="92">
        <v>16</v>
      </c>
      <c r="K50" s="93">
        <v>10</v>
      </c>
      <c r="L50" s="94">
        <v>18</v>
      </c>
      <c r="M50" s="92">
        <v>28</v>
      </c>
    </row>
    <row r="51" spans="2:15" ht="12.75" customHeight="1">
      <c r="B51" s="3270" t="s">
        <v>42</v>
      </c>
      <c r="C51" s="3215"/>
      <c r="D51" s="3215"/>
      <c r="E51" s="1857">
        <f t="shared" ref="E51:G51" si="5">SUM(E48:E50)</f>
        <v>422</v>
      </c>
      <c r="F51" s="1858">
        <f t="shared" si="5"/>
        <v>888</v>
      </c>
      <c r="G51" s="1992">
        <f t="shared" si="5"/>
        <v>1310</v>
      </c>
      <c r="H51" s="1860">
        <v>167</v>
      </c>
      <c r="I51" s="1858">
        <v>736</v>
      </c>
      <c r="J51" s="1859">
        <v>903</v>
      </c>
      <c r="K51" s="1857">
        <v>197</v>
      </c>
      <c r="L51" s="1858">
        <v>512</v>
      </c>
      <c r="M51" s="1859">
        <v>709</v>
      </c>
    </row>
    <row r="52" spans="2:15" ht="12.75" customHeight="1">
      <c r="B52" s="3271" t="s">
        <v>367</v>
      </c>
      <c r="C52" s="3229"/>
      <c r="D52" s="3229"/>
      <c r="E52" s="1993">
        <f t="shared" ref="E52:G52" si="6">E41+E46+E51</f>
        <v>11438</v>
      </c>
      <c r="F52" s="1994">
        <f t="shared" si="6"/>
        <v>3298</v>
      </c>
      <c r="G52" s="1995">
        <f t="shared" si="6"/>
        <v>14736</v>
      </c>
      <c r="H52" s="1996">
        <v>10895</v>
      </c>
      <c r="I52" s="1994">
        <v>3509</v>
      </c>
      <c r="J52" s="1997">
        <v>14404</v>
      </c>
      <c r="K52" s="1993">
        <v>10328</v>
      </c>
      <c r="L52" s="1994">
        <v>3670</v>
      </c>
      <c r="M52" s="1997">
        <v>13998</v>
      </c>
    </row>
    <row r="53" spans="2:15" ht="15" customHeight="1">
      <c r="B53" s="3012" t="s">
        <v>368</v>
      </c>
      <c r="C53" s="3254"/>
      <c r="D53" s="3254"/>
      <c r="E53" s="3254"/>
      <c r="F53" s="3254"/>
      <c r="G53" s="3254"/>
      <c r="H53" s="3254"/>
      <c r="I53" s="3254"/>
      <c r="J53" s="3254"/>
      <c r="K53" s="3254"/>
      <c r="L53" s="3254"/>
      <c r="M53" s="3254"/>
    </row>
    <row r="54" spans="2:15" ht="12.75" customHeight="1">
      <c r="B54" s="3207"/>
      <c r="C54" s="2992"/>
      <c r="D54" s="2992"/>
      <c r="E54" s="2992"/>
      <c r="F54" s="2992"/>
      <c r="G54" s="2992"/>
      <c r="H54" s="2992"/>
      <c r="I54" s="2992"/>
      <c r="J54" s="2992"/>
      <c r="K54" s="2992"/>
      <c r="L54" s="2992"/>
      <c r="M54" s="3207"/>
    </row>
    <row r="55" spans="2:15" ht="12.75" customHeight="1">
      <c r="B55" s="3272"/>
      <c r="C55" s="3272"/>
      <c r="D55" s="3272"/>
      <c r="E55" s="3272"/>
      <c r="F55" s="3272"/>
      <c r="G55" s="3272"/>
      <c r="H55" s="3272"/>
      <c r="I55" s="3272"/>
      <c r="J55" s="3272"/>
      <c r="K55" s="3272"/>
      <c r="L55" s="3272"/>
      <c r="M55" s="3272"/>
    </row>
    <row r="56" spans="2:15" ht="12.75" customHeight="1">
      <c r="B56" s="1887"/>
      <c r="C56" s="1887"/>
      <c r="D56" s="1887"/>
      <c r="E56" s="1887"/>
      <c r="F56" s="1887"/>
      <c r="G56" s="1887"/>
      <c r="H56" s="1887"/>
      <c r="I56" s="1887"/>
      <c r="J56" s="1887"/>
      <c r="K56" s="1887"/>
      <c r="L56" s="1887"/>
      <c r="M56" s="1887"/>
    </row>
    <row r="57" spans="2:15" ht="12.75" customHeight="1">
      <c r="B57" s="8"/>
      <c r="C57" s="8"/>
      <c r="D57" s="8"/>
      <c r="E57" s="8"/>
      <c r="F57" s="8"/>
      <c r="G57" s="8"/>
      <c r="H57" s="8"/>
      <c r="I57" s="8"/>
      <c r="J57" s="8"/>
      <c r="K57" s="8"/>
      <c r="L57" s="8"/>
      <c r="M57" s="8"/>
    </row>
    <row r="58" spans="2:15" ht="12.75" customHeight="1">
      <c r="B58" s="3216" t="s">
        <v>369</v>
      </c>
      <c r="C58" s="3207"/>
      <c r="D58" s="3235"/>
      <c r="E58" s="3232">
        <v>2023</v>
      </c>
      <c r="F58" s="3207"/>
      <c r="G58" s="3235"/>
      <c r="H58" s="3232">
        <v>2024</v>
      </c>
      <c r="I58" s="3207"/>
      <c r="J58" s="3235"/>
      <c r="K58" s="3232">
        <v>2025</v>
      </c>
      <c r="L58" s="3207"/>
      <c r="M58" s="3207"/>
    </row>
    <row r="59" spans="2:15" ht="12.75" customHeight="1">
      <c r="B59" s="3207"/>
      <c r="C59" s="3273"/>
      <c r="D59" s="3235"/>
      <c r="E59" s="3233"/>
      <c r="F59" s="3233"/>
      <c r="G59" s="3237"/>
      <c r="H59" s="3207"/>
      <c r="I59" s="3207"/>
      <c r="J59" s="3235"/>
      <c r="K59" s="3207"/>
      <c r="L59" s="3207"/>
      <c r="M59" s="3207"/>
    </row>
    <row r="60" spans="2:15" ht="12.75" customHeight="1">
      <c r="B60" s="3207"/>
      <c r="C60" s="3273"/>
      <c r="D60" s="3235"/>
      <c r="E60" s="3274" t="s">
        <v>83</v>
      </c>
      <c r="F60" s="3266" t="s">
        <v>84</v>
      </c>
      <c r="G60" s="3262" t="s">
        <v>42</v>
      </c>
      <c r="H60" s="3264" t="s">
        <v>83</v>
      </c>
      <c r="I60" s="3266" t="s">
        <v>84</v>
      </c>
      <c r="J60" s="3268" t="s">
        <v>42</v>
      </c>
      <c r="K60" s="3264" t="s">
        <v>83</v>
      </c>
      <c r="L60" s="3266" t="s">
        <v>84</v>
      </c>
      <c r="M60" s="3268" t="s">
        <v>42</v>
      </c>
    </row>
    <row r="61" spans="2:15" ht="15.75" customHeight="1">
      <c r="B61" s="3207"/>
      <c r="C61" s="3207"/>
      <c r="D61" s="3235"/>
      <c r="E61" s="3275"/>
      <c r="F61" s="3267"/>
      <c r="G61" s="3263"/>
      <c r="H61" s="3265"/>
      <c r="I61" s="3267"/>
      <c r="J61" s="3269"/>
      <c r="K61" s="3265"/>
      <c r="L61" s="3267"/>
      <c r="M61" s="3269"/>
    </row>
    <row r="62" spans="2:15" ht="12.75" customHeight="1">
      <c r="B62" s="3102" t="s">
        <v>85</v>
      </c>
      <c r="C62" s="3223"/>
      <c r="D62" s="3223"/>
      <c r="E62" s="356">
        <v>891</v>
      </c>
      <c r="F62" s="357">
        <v>113</v>
      </c>
      <c r="G62" s="358">
        <f t="shared" ref="G62:G63" si="7">SUM(E62:F62)</f>
        <v>1004</v>
      </c>
      <c r="H62" s="357">
        <v>894</v>
      </c>
      <c r="I62" s="357">
        <v>112</v>
      </c>
      <c r="J62" s="1998">
        <v>1006</v>
      </c>
      <c r="K62" s="359">
        <v>883</v>
      </c>
      <c r="L62" s="1855">
        <v>114</v>
      </c>
      <c r="M62" s="1990">
        <v>997</v>
      </c>
      <c r="N62" s="151"/>
      <c r="O62" s="151"/>
    </row>
    <row r="63" spans="2:15" ht="12.75" customHeight="1">
      <c r="B63" s="3104" t="s">
        <v>87</v>
      </c>
      <c r="C63" s="3257"/>
      <c r="D63" s="3257"/>
      <c r="E63" s="360">
        <v>45</v>
      </c>
      <c r="F63" s="361">
        <v>2</v>
      </c>
      <c r="G63" s="1999">
        <f t="shared" si="7"/>
        <v>47</v>
      </c>
      <c r="H63" s="360">
        <v>0</v>
      </c>
      <c r="I63" s="361">
        <v>5</v>
      </c>
      <c r="J63" s="1999">
        <v>5</v>
      </c>
      <c r="K63" s="93">
        <v>13</v>
      </c>
      <c r="L63" s="94">
        <v>2</v>
      </c>
      <c r="M63" s="92">
        <v>15</v>
      </c>
    </row>
    <row r="64" spans="2:15" ht="15" customHeight="1">
      <c r="B64" s="3104" t="s">
        <v>370</v>
      </c>
      <c r="C64" s="3257"/>
      <c r="D64" s="3257"/>
      <c r="E64" s="209" t="s">
        <v>46</v>
      </c>
      <c r="F64" s="210" t="s">
        <v>46</v>
      </c>
      <c r="G64" s="1921" t="s">
        <v>46</v>
      </c>
      <c r="H64" s="209">
        <v>39</v>
      </c>
      <c r="I64" s="210">
        <v>4</v>
      </c>
      <c r="J64" s="1921">
        <v>43</v>
      </c>
      <c r="K64" s="1397">
        <v>41</v>
      </c>
      <c r="L64" s="837">
        <v>3</v>
      </c>
      <c r="M64" s="838">
        <v>44</v>
      </c>
    </row>
    <row r="65" spans="2:15" ht="15" customHeight="1">
      <c r="B65" s="3140" t="s">
        <v>371</v>
      </c>
      <c r="C65" s="3229"/>
      <c r="D65" s="3276"/>
      <c r="E65" s="362">
        <f t="shared" ref="E65:G65" si="8">E62+E63</f>
        <v>936</v>
      </c>
      <c r="F65" s="363">
        <f t="shared" si="8"/>
        <v>115</v>
      </c>
      <c r="G65" s="2000">
        <f t="shared" si="8"/>
        <v>1051</v>
      </c>
      <c r="H65" s="362">
        <v>933</v>
      </c>
      <c r="I65" s="363">
        <v>121</v>
      </c>
      <c r="J65" s="2000">
        <v>1054</v>
      </c>
      <c r="K65" s="122">
        <v>937</v>
      </c>
      <c r="L65" s="364">
        <v>119</v>
      </c>
      <c r="M65" s="123">
        <v>1056</v>
      </c>
      <c r="N65" s="151"/>
      <c r="O65" s="151"/>
    </row>
    <row r="66" spans="2:15" ht="15" customHeight="1">
      <c r="B66" s="3012" t="s">
        <v>372</v>
      </c>
      <c r="C66" s="3254"/>
      <c r="D66" s="3254"/>
      <c r="E66" s="3254"/>
      <c r="F66" s="3254"/>
      <c r="G66" s="3254"/>
      <c r="H66" s="3254"/>
      <c r="I66" s="3254"/>
      <c r="J66" s="3254"/>
      <c r="K66" s="3254"/>
      <c r="L66" s="3254"/>
      <c r="M66" s="3254"/>
    </row>
    <row r="67" spans="2:15" ht="8.25" customHeight="1">
      <c r="B67" s="3277"/>
      <c r="C67" s="3277"/>
      <c r="D67" s="3277"/>
      <c r="E67" s="3277"/>
      <c r="F67" s="3277"/>
      <c r="G67" s="3277"/>
      <c r="H67" s="3277"/>
      <c r="I67" s="3277"/>
      <c r="J67" s="3277"/>
      <c r="K67" s="3277"/>
      <c r="L67" s="3277"/>
      <c r="M67" s="3277"/>
    </row>
    <row r="68" spans="2:15" ht="12.75" customHeight="1">
      <c r="B68" s="1"/>
      <c r="C68" s="1"/>
      <c r="D68" s="1"/>
      <c r="E68" s="1"/>
      <c r="F68" s="1"/>
      <c r="G68" s="1"/>
      <c r="H68" s="1"/>
      <c r="I68" s="1"/>
      <c r="J68" s="1"/>
      <c r="K68" s="1"/>
      <c r="L68" s="1"/>
      <c r="M68" s="1"/>
    </row>
    <row r="69" spans="2:15" ht="12.75" customHeight="1">
      <c r="B69" s="1"/>
      <c r="C69" s="1"/>
      <c r="D69" s="1"/>
      <c r="E69" s="1"/>
      <c r="F69" s="1"/>
      <c r="G69" s="1"/>
      <c r="H69" s="1"/>
      <c r="I69" s="1"/>
      <c r="J69" s="1"/>
      <c r="K69" s="1"/>
      <c r="L69" s="1"/>
      <c r="M69" s="1"/>
    </row>
    <row r="70" spans="2:15" ht="12.75" customHeight="1">
      <c r="B70" s="1801" t="s">
        <v>91</v>
      </c>
      <c r="C70" s="1801"/>
      <c r="D70" s="1801"/>
      <c r="E70" s="1801"/>
      <c r="F70" s="1801"/>
      <c r="G70" s="1801"/>
      <c r="H70" s="1801"/>
      <c r="I70" s="1801"/>
      <c r="J70" s="1801"/>
      <c r="K70" s="1801"/>
      <c r="L70" s="1801"/>
      <c r="M70" s="1801"/>
    </row>
    <row r="71" spans="2:15" ht="12.75" customHeight="1">
      <c r="B71" s="1"/>
      <c r="C71" s="1"/>
      <c r="D71" s="1"/>
      <c r="E71" s="1"/>
      <c r="F71" s="1"/>
      <c r="G71" s="1"/>
      <c r="H71" s="1"/>
      <c r="I71" s="1"/>
      <c r="J71" s="1"/>
      <c r="K71" s="1"/>
      <c r="L71" s="1"/>
      <c r="M71" s="1"/>
    </row>
    <row r="72" spans="2:15" ht="12.75" customHeight="1">
      <c r="B72" s="8"/>
      <c r="C72" s="8"/>
      <c r="D72" s="8"/>
      <c r="E72" s="8"/>
      <c r="F72" s="8"/>
      <c r="G72" s="8"/>
      <c r="H72" s="8"/>
      <c r="I72" s="8"/>
      <c r="J72" s="8"/>
      <c r="K72" s="8"/>
      <c r="L72" s="8"/>
      <c r="M72" s="8"/>
    </row>
    <row r="73" spans="2:15" ht="12.75" customHeight="1">
      <c r="B73" s="3278" t="s">
        <v>373</v>
      </c>
      <c r="C73" s="3248"/>
      <c r="D73" s="3279"/>
      <c r="E73" s="365">
        <v>2023</v>
      </c>
      <c r="F73" s="2002">
        <v>2024</v>
      </c>
      <c r="G73" s="2003">
        <v>2025</v>
      </c>
      <c r="H73" s="8"/>
      <c r="I73" s="8"/>
      <c r="J73" s="8"/>
      <c r="K73" s="8"/>
      <c r="L73" s="8"/>
      <c r="M73" s="8"/>
    </row>
    <row r="74" spans="2:15" ht="18" customHeight="1">
      <c r="B74" s="3102" t="s">
        <v>374</v>
      </c>
      <c r="C74" s="3223"/>
      <c r="D74" s="3280"/>
      <c r="E74" s="1927">
        <v>10551</v>
      </c>
      <c r="F74" s="1927">
        <v>13004</v>
      </c>
      <c r="G74" s="256">
        <v>11925</v>
      </c>
      <c r="H74" s="8"/>
      <c r="I74" s="8"/>
      <c r="J74" s="8"/>
      <c r="K74" s="8"/>
      <c r="L74" s="8"/>
      <c r="M74" s="8"/>
    </row>
    <row r="75" spans="2:15" ht="16.5" customHeight="1">
      <c r="B75" s="3106" t="s">
        <v>375</v>
      </c>
      <c r="C75" s="3229"/>
      <c r="D75" s="3276"/>
      <c r="E75" s="366">
        <v>43</v>
      </c>
      <c r="F75" s="366">
        <v>87</v>
      </c>
      <c r="G75" s="2004">
        <v>85</v>
      </c>
      <c r="H75" s="105"/>
      <c r="I75" s="8"/>
      <c r="J75" s="8"/>
      <c r="K75" s="8"/>
      <c r="L75" s="8"/>
      <c r="M75" s="8"/>
    </row>
    <row r="76" spans="2:15" ht="78" customHeight="1">
      <c r="B76" s="3230" t="s">
        <v>376</v>
      </c>
      <c r="C76" s="3231"/>
      <c r="D76" s="3231"/>
      <c r="E76" s="3231"/>
      <c r="F76" s="3231"/>
      <c r="G76" s="3231"/>
      <c r="H76" s="8"/>
      <c r="I76" s="8"/>
      <c r="J76" s="8"/>
      <c r="K76" s="8"/>
      <c r="L76" s="8"/>
      <c r="M76" s="8"/>
    </row>
    <row r="77" spans="2:15" ht="12.75" customHeight="1">
      <c r="B77" s="1"/>
      <c r="C77" s="1"/>
      <c r="D77" s="1"/>
      <c r="E77" s="1"/>
      <c r="F77" s="1"/>
      <c r="G77" s="1"/>
      <c r="H77" s="1"/>
      <c r="I77" s="1"/>
      <c r="J77" s="1"/>
      <c r="K77" s="1"/>
      <c r="L77" s="1"/>
      <c r="M77" s="1"/>
    </row>
    <row r="78" spans="2:15" ht="12.75" customHeight="1">
      <c r="B78" s="1"/>
      <c r="C78" s="1"/>
      <c r="D78" s="1"/>
      <c r="E78" s="1"/>
      <c r="F78" s="1"/>
      <c r="G78" s="1"/>
      <c r="H78" s="1"/>
      <c r="I78" s="1"/>
      <c r="J78" s="1"/>
      <c r="K78" s="1"/>
      <c r="L78" s="1"/>
      <c r="M78" s="1"/>
    </row>
    <row r="79" spans="2:15" ht="12.75" customHeight="1">
      <c r="B79" s="1801" t="s">
        <v>101</v>
      </c>
      <c r="C79" s="1801"/>
      <c r="D79" s="1801"/>
      <c r="E79" s="1801"/>
      <c r="F79" s="1801"/>
      <c r="G79" s="1801"/>
      <c r="H79" s="1801"/>
      <c r="I79" s="1801"/>
      <c r="J79" s="1801"/>
      <c r="K79" s="1801"/>
      <c r="L79" s="1801"/>
      <c r="M79" s="1801"/>
    </row>
    <row r="81" spans="2:13" ht="15" customHeight="1">
      <c r="B81" s="3216" t="s">
        <v>377</v>
      </c>
      <c r="C81" s="3207"/>
      <c r="D81" s="3207"/>
      <c r="E81" s="3207"/>
      <c r="F81" s="3207"/>
      <c r="G81" s="3207"/>
      <c r="H81" s="3241">
        <v>2023</v>
      </c>
      <c r="I81" s="3247"/>
      <c r="J81" s="3241">
        <v>2024</v>
      </c>
      <c r="K81" s="3281"/>
      <c r="L81" s="3241">
        <v>2025</v>
      </c>
      <c r="M81" s="3281"/>
    </row>
    <row r="82" spans="2:13" ht="16.5" customHeight="1">
      <c r="B82" s="3248"/>
      <c r="C82" s="3248"/>
      <c r="D82" s="3248"/>
      <c r="E82" s="3248"/>
      <c r="F82" s="3248"/>
      <c r="G82" s="3248"/>
      <c r="H82" s="2005" t="s">
        <v>103</v>
      </c>
      <c r="I82" s="2006" t="s">
        <v>104</v>
      </c>
      <c r="J82" s="2005" t="s">
        <v>103</v>
      </c>
      <c r="K82" s="2007" t="s">
        <v>104</v>
      </c>
      <c r="L82" s="2005" t="s">
        <v>103</v>
      </c>
      <c r="M82" s="2007" t="s">
        <v>104</v>
      </c>
    </row>
    <row r="83" spans="2:13" ht="16.5" customHeight="1">
      <c r="B83" s="3282" t="s">
        <v>105</v>
      </c>
      <c r="C83" s="3277"/>
      <c r="D83" s="3277"/>
      <c r="E83" s="3277"/>
      <c r="F83" s="3277"/>
      <c r="G83" s="3277"/>
      <c r="H83" s="3283"/>
      <c r="I83" s="3283"/>
      <c r="J83" s="3283"/>
      <c r="K83" s="3283"/>
      <c r="L83" s="3283"/>
      <c r="M83" s="3283"/>
    </row>
    <row r="84" spans="2:13" ht="12.75" customHeight="1">
      <c r="B84" s="3147" t="s">
        <v>83</v>
      </c>
      <c r="C84" s="3284"/>
      <c r="D84" s="3284"/>
      <c r="E84" s="3284"/>
      <c r="F84" s="3284"/>
      <c r="G84" s="3285"/>
      <c r="H84" s="89">
        <v>1426</v>
      </c>
      <c r="I84" s="112">
        <v>1517</v>
      </c>
      <c r="J84" s="89">
        <v>1170</v>
      </c>
      <c r="K84" s="112">
        <v>1663</v>
      </c>
      <c r="L84" s="89">
        <v>1279</v>
      </c>
      <c r="M84" s="112">
        <v>1766</v>
      </c>
    </row>
    <row r="85" spans="2:13" ht="12.75" customHeight="1">
      <c r="B85" s="3184" t="s">
        <v>84</v>
      </c>
      <c r="C85" s="3229"/>
      <c r="D85" s="3229"/>
      <c r="E85" s="3229"/>
      <c r="F85" s="3229"/>
      <c r="G85" s="3276"/>
      <c r="H85" s="115">
        <v>1088</v>
      </c>
      <c r="I85" s="116">
        <v>626</v>
      </c>
      <c r="J85" s="115">
        <v>1072</v>
      </c>
      <c r="K85" s="116">
        <v>829</v>
      </c>
      <c r="L85" s="115">
        <v>1262</v>
      </c>
      <c r="M85" s="116">
        <v>915</v>
      </c>
    </row>
    <row r="86" spans="2:13" ht="12.75" customHeight="1">
      <c r="B86" s="3286" t="s">
        <v>106</v>
      </c>
      <c r="C86" s="3231"/>
      <c r="D86" s="3231"/>
      <c r="E86" s="3231"/>
      <c r="F86" s="3231"/>
      <c r="G86" s="3231"/>
      <c r="H86" s="3231"/>
      <c r="I86" s="3231"/>
      <c r="J86" s="3231"/>
      <c r="K86" s="3231"/>
      <c r="L86" s="3231"/>
      <c r="M86" s="3231"/>
    </row>
    <row r="87" spans="2:13" ht="12.75" customHeight="1">
      <c r="B87" s="3147" t="s">
        <v>107</v>
      </c>
      <c r="C87" s="3284"/>
      <c r="D87" s="3284"/>
      <c r="E87" s="3284"/>
      <c r="F87" s="3284"/>
      <c r="G87" s="3285"/>
      <c r="H87" s="89">
        <v>1623</v>
      </c>
      <c r="I87" s="112">
        <v>1069</v>
      </c>
      <c r="J87" s="89">
        <v>1522</v>
      </c>
      <c r="K87" s="112">
        <v>1268</v>
      </c>
      <c r="L87" s="89">
        <v>1664</v>
      </c>
      <c r="M87" s="112">
        <v>1309</v>
      </c>
    </row>
    <row r="88" spans="2:13" ht="12.75" customHeight="1">
      <c r="B88" s="3149" t="s">
        <v>108</v>
      </c>
      <c r="C88" s="3257"/>
      <c r="D88" s="3257"/>
      <c r="E88" s="3257"/>
      <c r="F88" s="3257"/>
      <c r="G88" s="3287"/>
      <c r="H88" s="93">
        <v>826</v>
      </c>
      <c r="I88" s="119">
        <v>916</v>
      </c>
      <c r="J88" s="93">
        <v>657</v>
      </c>
      <c r="K88" s="119">
        <v>1034</v>
      </c>
      <c r="L88" s="93">
        <v>811</v>
      </c>
      <c r="M88" s="119">
        <v>1105</v>
      </c>
    </row>
    <row r="89" spans="2:13" ht="12.75" customHeight="1">
      <c r="B89" s="3184" t="s">
        <v>109</v>
      </c>
      <c r="C89" s="3229"/>
      <c r="D89" s="3229"/>
      <c r="E89" s="3229"/>
      <c r="F89" s="3229"/>
      <c r="G89" s="3276"/>
      <c r="H89" s="115">
        <v>65</v>
      </c>
      <c r="I89" s="116">
        <v>158</v>
      </c>
      <c r="J89" s="115">
        <v>63</v>
      </c>
      <c r="K89" s="116">
        <v>190</v>
      </c>
      <c r="L89" s="115">
        <v>66</v>
      </c>
      <c r="M89" s="116">
        <v>267</v>
      </c>
    </row>
    <row r="90" spans="2:13" ht="12.75" customHeight="1">
      <c r="B90" s="3286" t="s">
        <v>22</v>
      </c>
      <c r="C90" s="3231"/>
      <c r="D90" s="3231"/>
      <c r="E90" s="3231"/>
      <c r="F90" s="3231"/>
      <c r="G90" s="3231"/>
      <c r="H90" s="3231"/>
      <c r="I90" s="3231"/>
      <c r="J90" s="3231"/>
      <c r="K90" s="3231"/>
      <c r="L90" s="3231"/>
      <c r="M90" s="3231"/>
    </row>
    <row r="91" spans="2:13" ht="12.75" customHeight="1">
      <c r="B91" s="3147" t="s">
        <v>24</v>
      </c>
      <c r="C91" s="3284"/>
      <c r="D91" s="3284"/>
      <c r="E91" s="3284"/>
      <c r="F91" s="3284"/>
      <c r="G91" s="3285"/>
      <c r="H91" s="89">
        <v>20</v>
      </c>
      <c r="I91" s="112">
        <v>10</v>
      </c>
      <c r="J91" s="89">
        <v>8</v>
      </c>
      <c r="K91" s="112">
        <v>11</v>
      </c>
      <c r="L91" s="89">
        <v>27</v>
      </c>
      <c r="M91" s="112">
        <v>15</v>
      </c>
    </row>
    <row r="92" spans="2:13" ht="12.75" customHeight="1">
      <c r="B92" s="3149" t="s">
        <v>26</v>
      </c>
      <c r="C92" s="3257"/>
      <c r="D92" s="3257"/>
      <c r="E92" s="3257"/>
      <c r="F92" s="3257"/>
      <c r="G92" s="3287"/>
      <c r="H92" s="93">
        <v>2417</v>
      </c>
      <c r="I92" s="119">
        <v>2065</v>
      </c>
      <c r="J92" s="93">
        <v>2140</v>
      </c>
      <c r="K92" s="119">
        <v>2370</v>
      </c>
      <c r="L92" s="93">
        <v>2380</v>
      </c>
      <c r="M92" s="119">
        <v>2526</v>
      </c>
    </row>
    <row r="93" spans="2:13" ht="12.75" customHeight="1">
      <c r="B93" s="3149" t="s">
        <v>27</v>
      </c>
      <c r="C93" s="3257"/>
      <c r="D93" s="3257"/>
      <c r="E93" s="3257"/>
      <c r="F93" s="3257"/>
      <c r="G93" s="3287"/>
      <c r="H93" s="93">
        <v>77</v>
      </c>
      <c r="I93" s="119">
        <v>68</v>
      </c>
      <c r="J93" s="93">
        <v>94</v>
      </c>
      <c r="K93" s="119">
        <v>111</v>
      </c>
      <c r="L93" s="93">
        <v>134</v>
      </c>
      <c r="M93" s="119">
        <v>140</v>
      </c>
    </row>
    <row r="94" spans="2:13" ht="12.75" customHeight="1">
      <c r="B94" s="3151" t="s">
        <v>42</v>
      </c>
      <c r="C94" s="3229"/>
      <c r="D94" s="3229"/>
      <c r="E94" s="3229"/>
      <c r="F94" s="3229"/>
      <c r="G94" s="3276"/>
      <c r="H94" s="122">
        <v>2514</v>
      </c>
      <c r="I94" s="123">
        <v>2143</v>
      </c>
      <c r="J94" s="122">
        <f t="shared" ref="J94:K94" si="9">SUM(J91:J93)</f>
        <v>2242</v>
      </c>
      <c r="K94" s="123">
        <f t="shared" si="9"/>
        <v>2492</v>
      </c>
      <c r="L94" s="122">
        <v>2541</v>
      </c>
      <c r="M94" s="123">
        <v>2681</v>
      </c>
    </row>
    <row r="95" spans="2:13" ht="9" customHeight="1">
      <c r="B95" s="3157" t="s">
        <v>378</v>
      </c>
      <c r="C95" s="3254"/>
      <c r="D95" s="3254"/>
      <c r="E95" s="3254"/>
      <c r="F95" s="3254"/>
      <c r="G95" s="3254"/>
      <c r="H95" s="3254"/>
      <c r="I95" s="3254"/>
      <c r="J95" s="3254"/>
      <c r="K95" s="3254"/>
      <c r="L95" s="3254"/>
      <c r="M95" s="3254"/>
    </row>
    <row r="96" spans="2:13" ht="3.75" customHeight="1">
      <c r="B96" s="2992"/>
      <c r="C96" s="2992"/>
      <c r="D96" s="2992"/>
      <c r="E96" s="2992"/>
      <c r="F96" s="2992"/>
      <c r="G96" s="2992"/>
      <c r="H96" s="2992"/>
      <c r="I96" s="2992"/>
      <c r="J96" s="2992"/>
      <c r="K96" s="2992"/>
      <c r="L96" s="2992"/>
      <c r="M96" s="2992"/>
    </row>
    <row r="97" spans="2:13" ht="9" customHeight="1">
      <c r="B97" s="3277"/>
      <c r="C97" s="3277"/>
      <c r="D97" s="3277"/>
      <c r="E97" s="3277"/>
      <c r="F97" s="3277"/>
      <c r="G97" s="3277"/>
      <c r="H97" s="3277"/>
      <c r="I97" s="3277"/>
      <c r="J97" s="3277"/>
      <c r="K97" s="3277"/>
      <c r="L97" s="3277"/>
      <c r="M97" s="3277"/>
    </row>
    <row r="98" spans="2:13" ht="12.75" customHeight="1">
      <c r="B98" s="8"/>
      <c r="C98" s="8"/>
      <c r="D98" s="8"/>
      <c r="E98" s="8"/>
      <c r="F98" s="8"/>
      <c r="G98" s="8"/>
      <c r="H98" s="8"/>
      <c r="I98" s="8"/>
      <c r="J98" s="8"/>
      <c r="K98" s="8"/>
      <c r="L98" s="8"/>
      <c r="M98" s="8"/>
    </row>
    <row r="99" spans="2:13" ht="15" customHeight="1">
      <c r="B99" s="3216" t="s">
        <v>379</v>
      </c>
      <c r="C99" s="3207"/>
      <c r="D99" s="3207"/>
      <c r="E99" s="3207"/>
      <c r="F99" s="3207"/>
      <c r="G99" s="3207"/>
      <c r="H99" s="3241">
        <v>2023</v>
      </c>
      <c r="I99" s="3247"/>
      <c r="J99" s="3288">
        <v>2024</v>
      </c>
      <c r="K99" s="3235"/>
      <c r="L99" s="3221">
        <v>2025</v>
      </c>
      <c r="M99" s="3281"/>
    </row>
    <row r="100" spans="2:13" ht="39" customHeight="1">
      <c r="B100" s="3248"/>
      <c r="C100" s="3248"/>
      <c r="D100" s="3248"/>
      <c r="E100" s="3248"/>
      <c r="F100" s="3248"/>
      <c r="G100" s="3248"/>
      <c r="H100" s="2009" t="s">
        <v>380</v>
      </c>
      <c r="I100" s="2010" t="s">
        <v>381</v>
      </c>
      <c r="J100" s="2009" t="s">
        <v>380</v>
      </c>
      <c r="K100" s="2011" t="s">
        <v>381</v>
      </c>
      <c r="L100" s="2009" t="s">
        <v>380</v>
      </c>
      <c r="M100" s="2011" t="s">
        <v>381</v>
      </c>
    </row>
    <row r="101" spans="2:13" ht="13.5" customHeight="1">
      <c r="B101" s="3282" t="s">
        <v>105</v>
      </c>
      <c r="C101" s="3277"/>
      <c r="D101" s="3277"/>
      <c r="E101" s="3277"/>
      <c r="F101" s="3277"/>
      <c r="G101" s="3277"/>
      <c r="H101" s="3283"/>
      <c r="I101" s="3283"/>
      <c r="J101" s="3283"/>
      <c r="K101" s="3283"/>
      <c r="L101" s="367"/>
      <c r="M101" s="367"/>
    </row>
    <row r="102" spans="2:13" ht="12.75" customHeight="1">
      <c r="B102" s="3138" t="s">
        <v>83</v>
      </c>
      <c r="C102" s="3284"/>
      <c r="D102" s="3284"/>
      <c r="E102" s="3284"/>
      <c r="F102" s="3284"/>
      <c r="G102" s="3285"/>
      <c r="H102" s="368">
        <v>0.12398785519653066</v>
      </c>
      <c r="I102" s="2012">
        <v>0.13208822727779176</v>
      </c>
      <c r="J102" s="368">
        <v>0.105</v>
      </c>
      <c r="K102" s="2012">
        <v>0.14899999999999999</v>
      </c>
      <c r="L102" s="125">
        <v>0.124</v>
      </c>
      <c r="M102" s="126">
        <v>0.17</v>
      </c>
    </row>
    <row r="103" spans="2:13" ht="12.75" customHeight="1">
      <c r="B103" s="3106" t="s">
        <v>84</v>
      </c>
      <c r="C103" s="3229"/>
      <c r="D103" s="3229"/>
      <c r="E103" s="3229"/>
      <c r="F103" s="3229"/>
      <c r="G103" s="3276"/>
      <c r="H103" s="369">
        <v>0.35455473258562081</v>
      </c>
      <c r="I103" s="2013">
        <v>0.20788446068752245</v>
      </c>
      <c r="J103" s="369">
        <v>0.318</v>
      </c>
      <c r="K103" s="2013">
        <v>0.248</v>
      </c>
      <c r="L103" s="130">
        <v>0.35399999999999998</v>
      </c>
      <c r="M103" s="131">
        <v>0.26200000000000001</v>
      </c>
    </row>
    <row r="104" spans="2:13" ht="12.75" customHeight="1">
      <c r="B104" s="3289" t="s">
        <v>106</v>
      </c>
      <c r="C104" s="3231"/>
      <c r="D104" s="3231"/>
      <c r="E104" s="3231"/>
      <c r="F104" s="3231"/>
      <c r="G104" s="3231"/>
      <c r="H104" s="3231"/>
      <c r="I104" s="3231"/>
      <c r="J104" s="3231"/>
      <c r="K104" s="3231"/>
      <c r="L104" s="2014"/>
      <c r="M104" s="2014"/>
    </row>
    <row r="105" spans="2:13" ht="12.75" customHeight="1">
      <c r="B105" s="3138" t="s">
        <v>107</v>
      </c>
      <c r="C105" s="3284"/>
      <c r="D105" s="3284"/>
      <c r="E105" s="3284"/>
      <c r="F105" s="3284"/>
      <c r="G105" s="3285"/>
      <c r="H105" s="368">
        <v>0.36806988360407289</v>
      </c>
      <c r="I105" s="2012">
        <v>0.24476636822570785</v>
      </c>
      <c r="J105" s="368">
        <v>0.35899999999999999</v>
      </c>
      <c r="K105" s="2012">
        <v>0.30099999999999999</v>
      </c>
      <c r="L105" s="125">
        <v>0.42599999999999999</v>
      </c>
      <c r="M105" s="126">
        <v>0.33800000000000002</v>
      </c>
    </row>
    <row r="106" spans="2:13" ht="12.75" customHeight="1">
      <c r="B106" s="3104" t="s">
        <v>108</v>
      </c>
      <c r="C106" s="3257"/>
      <c r="D106" s="3257"/>
      <c r="E106" s="3257"/>
      <c r="F106" s="3257"/>
      <c r="G106" s="3287"/>
      <c r="H106" s="187">
        <v>9.8717802996903761E-2</v>
      </c>
      <c r="I106" s="1909">
        <v>0.109636845247471</v>
      </c>
      <c r="J106" s="187">
        <v>7.9000000000000001E-2</v>
      </c>
      <c r="K106" s="1909">
        <v>0.124</v>
      </c>
      <c r="L106" s="135">
        <v>0.10100000000000001</v>
      </c>
      <c r="M106" s="136">
        <v>0.13800000000000001</v>
      </c>
    </row>
    <row r="107" spans="2:13" ht="12.75" customHeight="1">
      <c r="B107" s="3106" t="s">
        <v>109</v>
      </c>
      <c r="C107" s="3229"/>
      <c r="D107" s="3229"/>
      <c r="E107" s="3229"/>
      <c r="F107" s="3229"/>
      <c r="G107" s="3276"/>
      <c r="H107" s="369">
        <v>3.7013439866228105E-2</v>
      </c>
      <c r="I107" s="2013">
        <v>8.9716863235598535E-2</v>
      </c>
      <c r="J107" s="369">
        <v>3.2000000000000001E-2</v>
      </c>
      <c r="K107" s="2013">
        <v>9.8000000000000004E-2</v>
      </c>
      <c r="L107" s="130">
        <v>3.4000000000000002E-2</v>
      </c>
      <c r="M107" s="131">
        <v>0.13700000000000001</v>
      </c>
    </row>
    <row r="108" spans="2:13" ht="12.75" customHeight="1">
      <c r="B108" s="3289" t="s">
        <v>22</v>
      </c>
      <c r="C108" s="3231"/>
      <c r="D108" s="3231"/>
      <c r="E108" s="3231"/>
      <c r="F108" s="3231"/>
      <c r="G108" s="3231"/>
      <c r="H108" s="3231"/>
      <c r="I108" s="3231"/>
      <c r="J108" s="3231"/>
      <c r="K108" s="3231"/>
      <c r="L108" s="2014"/>
      <c r="M108" s="2015"/>
    </row>
    <row r="109" spans="2:13" ht="12.75" customHeight="1">
      <c r="B109" s="3138" t="s">
        <v>24</v>
      </c>
      <c r="C109" s="3284"/>
      <c r="D109" s="3284"/>
      <c r="E109" s="3284"/>
      <c r="F109" s="3284"/>
      <c r="G109" s="3285"/>
      <c r="H109" s="368">
        <v>0.28315494541957786</v>
      </c>
      <c r="I109" s="2012">
        <v>0.14283427582583974</v>
      </c>
      <c r="J109" s="368">
        <v>0.112</v>
      </c>
      <c r="K109" s="2012">
        <v>0.154</v>
      </c>
      <c r="L109" s="125">
        <v>0.35</v>
      </c>
      <c r="M109" s="126">
        <v>0.218</v>
      </c>
    </row>
    <row r="110" spans="2:13" ht="12.75" customHeight="1">
      <c r="B110" s="3104" t="s">
        <v>26</v>
      </c>
      <c r="C110" s="3257"/>
      <c r="D110" s="3257"/>
      <c r="E110" s="3257"/>
      <c r="F110" s="3257"/>
      <c r="G110" s="3287"/>
      <c r="H110" s="187">
        <v>0.17522598026014946</v>
      </c>
      <c r="I110" s="1909">
        <v>0.15019482926048522</v>
      </c>
      <c r="J110" s="187">
        <v>0.155</v>
      </c>
      <c r="K110" s="1909">
        <v>0.17199999999999999</v>
      </c>
      <c r="L110" s="135">
        <v>0.18099999999999999</v>
      </c>
      <c r="M110" s="136">
        <v>0.192</v>
      </c>
    </row>
    <row r="111" spans="2:13" ht="12.75" customHeight="1">
      <c r="B111" s="3104" t="s">
        <v>27</v>
      </c>
      <c r="C111" s="3257"/>
      <c r="D111" s="3257"/>
      <c r="E111" s="3257"/>
      <c r="F111" s="3257"/>
      <c r="G111" s="3287"/>
      <c r="H111" s="187">
        <v>0.11352843195445406</v>
      </c>
      <c r="I111" s="1909">
        <v>0.10043775008718672</v>
      </c>
      <c r="J111" s="187">
        <v>0.14099999999999999</v>
      </c>
      <c r="K111" s="1909">
        <v>0.16600000000000001</v>
      </c>
      <c r="L111" s="135">
        <v>0.20899999999999999</v>
      </c>
      <c r="M111" s="136">
        <v>0.22</v>
      </c>
    </row>
    <row r="112" spans="2:13" ht="12.75" customHeight="1">
      <c r="B112" s="3140" t="s">
        <v>42</v>
      </c>
      <c r="C112" s="3229"/>
      <c r="D112" s="3229"/>
      <c r="E112" s="3229"/>
      <c r="F112" s="3229"/>
      <c r="G112" s="3276"/>
      <c r="H112" s="370">
        <v>0.17289955554736514</v>
      </c>
      <c r="I112" s="2016">
        <v>0.14799999999999999</v>
      </c>
      <c r="J112" s="371">
        <v>0.154</v>
      </c>
      <c r="K112" s="372">
        <v>0.17199999999999999</v>
      </c>
      <c r="L112" s="141">
        <v>0.183</v>
      </c>
      <c r="M112" s="142">
        <v>0.193</v>
      </c>
    </row>
    <row r="113" spans="2:15" ht="15" customHeight="1">
      <c r="B113" s="3290" t="s">
        <v>382</v>
      </c>
      <c r="C113" s="3254"/>
      <c r="D113" s="3254"/>
      <c r="E113" s="3254"/>
      <c r="F113" s="3254"/>
      <c r="G113" s="3254"/>
      <c r="H113" s="3254"/>
      <c r="I113" s="3254"/>
      <c r="J113" s="3254"/>
      <c r="K113" s="3254"/>
      <c r="L113" s="3254"/>
      <c r="M113" s="3254"/>
    </row>
    <row r="114" spans="2:15" ht="4.5" customHeight="1">
      <c r="B114" s="3207"/>
      <c r="C114" s="2992"/>
      <c r="D114" s="2992"/>
      <c r="E114" s="2992"/>
      <c r="F114" s="2992"/>
      <c r="G114" s="2992"/>
      <c r="H114" s="2992"/>
      <c r="I114" s="2992"/>
      <c r="J114" s="2992"/>
      <c r="K114" s="2992"/>
      <c r="L114" s="2992"/>
      <c r="M114" s="3207"/>
    </row>
    <row r="115" spans="2:15" ht="7.5" customHeight="1">
      <c r="B115" s="3207"/>
      <c r="C115" s="2992"/>
      <c r="D115" s="2992"/>
      <c r="E115" s="2992"/>
      <c r="F115" s="2992"/>
      <c r="G115" s="2992"/>
      <c r="H115" s="2992"/>
      <c r="I115" s="2992"/>
      <c r="J115" s="2992"/>
      <c r="K115" s="2992"/>
      <c r="L115" s="2992"/>
      <c r="M115" s="3207"/>
    </row>
    <row r="116" spans="2:15" ht="5.25" customHeight="1">
      <c r="B116" s="3277"/>
      <c r="C116" s="3277"/>
      <c r="D116" s="3277"/>
      <c r="E116" s="3277"/>
      <c r="F116" s="3277"/>
      <c r="G116" s="3277"/>
      <c r="H116" s="3277"/>
      <c r="I116" s="3277"/>
      <c r="J116" s="3277"/>
      <c r="K116" s="3277"/>
      <c r="L116" s="3277"/>
      <c r="M116" s="3277"/>
    </row>
    <row r="117" spans="2:15" ht="12.75" customHeight="1">
      <c r="B117" s="8"/>
      <c r="C117" s="8"/>
      <c r="D117" s="8"/>
      <c r="E117" s="8"/>
      <c r="F117" s="8"/>
      <c r="G117" s="8"/>
      <c r="H117" s="8"/>
      <c r="I117" s="8"/>
      <c r="J117" s="8"/>
      <c r="K117" s="8"/>
      <c r="L117" s="8"/>
      <c r="M117" s="8"/>
    </row>
    <row r="118" spans="2:15" ht="15" customHeight="1">
      <c r="B118" s="3216" t="s">
        <v>383</v>
      </c>
      <c r="C118" s="3207"/>
      <c r="D118" s="3207"/>
      <c r="E118" s="3207"/>
      <c r="F118" s="3207"/>
      <c r="G118" s="3207"/>
      <c r="H118" s="3241">
        <v>2023</v>
      </c>
      <c r="I118" s="3247"/>
      <c r="J118" s="3241">
        <v>2024</v>
      </c>
      <c r="K118" s="3235"/>
      <c r="L118" s="3221">
        <v>2025</v>
      </c>
      <c r="M118" s="3281"/>
    </row>
    <row r="119" spans="2:15" ht="33.75" customHeight="1">
      <c r="B119" s="3248"/>
      <c r="C119" s="3248"/>
      <c r="D119" s="3248"/>
      <c r="E119" s="3248"/>
      <c r="F119" s="3248"/>
      <c r="G119" s="3248"/>
      <c r="H119" s="2005" t="s">
        <v>103</v>
      </c>
      <c r="I119" s="2006" t="s">
        <v>104</v>
      </c>
      <c r="J119" s="2005" t="s">
        <v>103</v>
      </c>
      <c r="K119" s="2007" t="s">
        <v>104</v>
      </c>
      <c r="L119" s="2005" t="s">
        <v>103</v>
      </c>
      <c r="M119" s="2007" t="s">
        <v>104</v>
      </c>
    </row>
    <row r="120" spans="2:15" ht="15.75" customHeight="1">
      <c r="B120" s="3282" t="s">
        <v>105</v>
      </c>
      <c r="C120" s="3277"/>
      <c r="D120" s="3277"/>
      <c r="E120" s="3277"/>
      <c r="F120" s="3277"/>
      <c r="G120" s="3277"/>
      <c r="H120" s="3283"/>
      <c r="I120" s="3283"/>
      <c r="J120" s="3283"/>
      <c r="K120" s="3283"/>
      <c r="L120" s="367"/>
      <c r="M120" s="367"/>
    </row>
    <row r="121" spans="2:15" ht="12.75" customHeight="1">
      <c r="B121" s="3138" t="s">
        <v>83</v>
      </c>
      <c r="C121" s="3284"/>
      <c r="D121" s="3284"/>
      <c r="E121" s="3284"/>
      <c r="F121" s="3284"/>
      <c r="G121" s="3285"/>
      <c r="H121" s="373">
        <v>63</v>
      </c>
      <c r="I121" s="2017">
        <v>43</v>
      </c>
      <c r="J121" s="373">
        <v>69</v>
      </c>
      <c r="K121" s="2017">
        <v>65</v>
      </c>
      <c r="L121" s="89">
        <v>74</v>
      </c>
      <c r="M121" s="112">
        <v>57</v>
      </c>
      <c r="N121" s="151"/>
      <c r="O121" s="151"/>
    </row>
    <row r="122" spans="2:15" ht="12.75" customHeight="1">
      <c r="B122" s="3106" t="s">
        <v>84</v>
      </c>
      <c r="C122" s="3229"/>
      <c r="D122" s="3229"/>
      <c r="E122" s="3229"/>
      <c r="F122" s="3229"/>
      <c r="G122" s="3276"/>
      <c r="H122" s="374">
        <v>7</v>
      </c>
      <c r="I122" s="2018">
        <v>6</v>
      </c>
      <c r="J122" s="374">
        <v>10</v>
      </c>
      <c r="K122" s="2018">
        <v>9</v>
      </c>
      <c r="L122" s="115">
        <v>9</v>
      </c>
      <c r="M122" s="116">
        <v>11</v>
      </c>
      <c r="N122" s="151"/>
      <c r="O122" s="151"/>
    </row>
    <row r="123" spans="2:15" ht="15" customHeight="1">
      <c r="B123" s="3289" t="s">
        <v>106</v>
      </c>
      <c r="C123" s="3231"/>
      <c r="D123" s="3231"/>
      <c r="E123" s="3231"/>
      <c r="F123" s="3231"/>
      <c r="G123" s="3231"/>
      <c r="H123" s="3231"/>
      <c r="I123" s="3231"/>
      <c r="J123" s="3231"/>
      <c r="K123" s="3231"/>
      <c r="L123" s="2014"/>
      <c r="M123" s="2014"/>
    </row>
    <row r="124" spans="2:15" ht="12.75" customHeight="1">
      <c r="B124" s="3138" t="s">
        <v>107</v>
      </c>
      <c r="C124" s="3284"/>
      <c r="D124" s="3284"/>
      <c r="E124" s="3284"/>
      <c r="F124" s="3284"/>
      <c r="G124" s="3285"/>
      <c r="H124" s="373">
        <v>42</v>
      </c>
      <c r="I124" s="2017">
        <v>14</v>
      </c>
      <c r="J124" s="373">
        <v>40</v>
      </c>
      <c r="K124" s="2017">
        <v>10</v>
      </c>
      <c r="L124" s="89">
        <v>33</v>
      </c>
      <c r="M124" s="112">
        <v>13</v>
      </c>
      <c r="N124" s="151"/>
      <c r="O124" s="151"/>
    </row>
    <row r="125" spans="2:15" ht="12.75" customHeight="1">
      <c r="B125" s="3104" t="s">
        <v>108</v>
      </c>
      <c r="C125" s="3257"/>
      <c r="D125" s="3257"/>
      <c r="E125" s="3257"/>
      <c r="F125" s="3257"/>
      <c r="G125" s="3287"/>
      <c r="H125" s="360">
        <v>23</v>
      </c>
      <c r="I125" s="2019">
        <v>26</v>
      </c>
      <c r="J125" s="360">
        <v>35</v>
      </c>
      <c r="K125" s="2019">
        <v>17</v>
      </c>
      <c r="L125" s="93">
        <v>45</v>
      </c>
      <c r="M125" s="119">
        <v>31</v>
      </c>
      <c r="N125" s="151"/>
      <c r="O125" s="151"/>
    </row>
    <row r="126" spans="2:15" ht="12.75" customHeight="1">
      <c r="B126" s="3104" t="s">
        <v>109</v>
      </c>
      <c r="C126" s="3257"/>
      <c r="D126" s="3257"/>
      <c r="E126" s="3257"/>
      <c r="F126" s="3257"/>
      <c r="G126" s="3287"/>
      <c r="H126" s="360">
        <v>5</v>
      </c>
      <c r="I126" s="2019">
        <v>26</v>
      </c>
      <c r="J126" s="360">
        <v>4</v>
      </c>
      <c r="K126" s="2019">
        <v>47</v>
      </c>
      <c r="L126" s="93">
        <v>5</v>
      </c>
      <c r="M126" s="119">
        <v>24</v>
      </c>
      <c r="O126" s="151"/>
    </row>
    <row r="127" spans="2:15" ht="12.75" customHeight="1">
      <c r="B127" s="3140" t="s">
        <v>42</v>
      </c>
      <c r="C127" s="3229"/>
      <c r="D127" s="3229"/>
      <c r="E127" s="3229"/>
      <c r="F127" s="3229"/>
      <c r="G127" s="3276"/>
      <c r="H127" s="375">
        <v>70</v>
      </c>
      <c r="I127" s="2020">
        <v>66</v>
      </c>
      <c r="J127" s="375">
        <v>79</v>
      </c>
      <c r="K127" s="2020">
        <v>74</v>
      </c>
      <c r="L127" s="2021">
        <v>83</v>
      </c>
      <c r="M127" s="2022">
        <v>68</v>
      </c>
    </row>
    <row r="128" spans="2:15" ht="18" customHeight="1">
      <c r="B128" s="3291" t="s">
        <v>384</v>
      </c>
      <c r="C128" s="3231"/>
      <c r="D128" s="3231"/>
      <c r="E128" s="3231"/>
      <c r="F128" s="3231"/>
      <c r="G128" s="3231"/>
      <c r="H128" s="3231"/>
      <c r="I128" s="3231"/>
      <c r="J128" s="3231"/>
      <c r="K128" s="3231"/>
      <c r="L128" s="3231"/>
      <c r="M128" s="3231"/>
    </row>
    <row r="130" spans="2:14" ht="15" customHeight="1">
      <c r="B130" s="3216" t="s">
        <v>385</v>
      </c>
      <c r="C130" s="3207"/>
      <c r="D130" s="3207"/>
      <c r="E130" s="3207"/>
      <c r="F130" s="3207"/>
      <c r="G130" s="3207"/>
      <c r="H130" s="3241">
        <v>2023</v>
      </c>
      <c r="I130" s="3247"/>
      <c r="J130" s="3232">
        <v>2024</v>
      </c>
      <c r="K130" s="3207"/>
      <c r="L130" s="3234">
        <v>2025</v>
      </c>
      <c r="M130" s="3207"/>
    </row>
    <row r="131" spans="2:14" ht="35.25" customHeight="1">
      <c r="B131" s="3292"/>
      <c r="C131" s="3292"/>
      <c r="D131" s="3292"/>
      <c r="E131" s="3292"/>
      <c r="F131" s="3292"/>
      <c r="G131" s="3292"/>
      <c r="H131" s="2009" t="s">
        <v>380</v>
      </c>
      <c r="I131" s="2010" t="s">
        <v>386</v>
      </c>
      <c r="J131" s="2009" t="s">
        <v>380</v>
      </c>
      <c r="K131" s="2023" t="s">
        <v>387</v>
      </c>
      <c r="L131" s="2009" t="s">
        <v>380</v>
      </c>
      <c r="M131" s="2023" t="s">
        <v>387</v>
      </c>
    </row>
    <row r="132" spans="2:14" ht="15" customHeight="1">
      <c r="B132" s="3282" t="s">
        <v>105</v>
      </c>
      <c r="C132" s="3277"/>
      <c r="D132" s="3277"/>
      <c r="E132" s="3277"/>
      <c r="F132" s="3277"/>
      <c r="G132" s="3277"/>
      <c r="H132" s="3277"/>
      <c r="I132" s="3277"/>
      <c r="J132" s="3277"/>
      <c r="K132" s="3277"/>
      <c r="L132" s="367"/>
      <c r="M132" s="367"/>
    </row>
    <row r="133" spans="2:14" ht="15" customHeight="1">
      <c r="B133" s="3138" t="s">
        <v>83</v>
      </c>
      <c r="C133" s="3284"/>
      <c r="D133" s="3284"/>
      <c r="E133" s="3284"/>
      <c r="F133" s="3284"/>
      <c r="G133" s="3285"/>
      <c r="H133" s="368">
        <v>6.7307692307692304E-2</v>
      </c>
      <c r="I133" s="126">
        <v>6.9500000000000006E-2</v>
      </c>
      <c r="J133" s="2024">
        <v>7.3599999999999999E-2</v>
      </c>
      <c r="K133" s="376">
        <v>7.1400000000000005E-2</v>
      </c>
      <c r="L133" s="2025">
        <v>7.8975453575240134E-2</v>
      </c>
      <c r="M133" s="377">
        <v>6.0832443970117396E-2</v>
      </c>
    </row>
    <row r="134" spans="2:14" ht="15" customHeight="1">
      <c r="B134" s="3106" t="s">
        <v>84</v>
      </c>
      <c r="C134" s="3229"/>
      <c r="D134" s="3229"/>
      <c r="E134" s="3229"/>
      <c r="F134" s="3229"/>
      <c r="G134" s="3276"/>
      <c r="H134" s="369">
        <v>6.0869565217391307E-2</v>
      </c>
      <c r="I134" s="131">
        <v>5.2173913043478258E-2</v>
      </c>
      <c r="J134" s="2026">
        <v>8.6199999999999999E-2</v>
      </c>
      <c r="K134" s="378">
        <v>8.1900000000000001E-2</v>
      </c>
      <c r="L134" s="2027">
        <v>7.5630252100840331E-2</v>
      </c>
      <c r="M134" s="379">
        <v>9.2436974789915971E-2</v>
      </c>
      <c r="N134" s="10"/>
    </row>
    <row r="135" spans="2:14" ht="15" customHeight="1">
      <c r="B135" s="3289" t="s">
        <v>106</v>
      </c>
      <c r="C135" s="3231"/>
      <c r="D135" s="3231"/>
      <c r="E135" s="3231"/>
      <c r="F135" s="3231"/>
      <c r="G135" s="3231"/>
      <c r="H135" s="3231"/>
      <c r="I135" s="3231"/>
      <c r="J135" s="3231"/>
      <c r="K135" s="3231"/>
      <c r="L135" s="2028"/>
      <c r="M135" s="2028"/>
    </row>
    <row r="136" spans="2:14" ht="15" customHeight="1">
      <c r="B136" s="3138" t="s">
        <v>107</v>
      </c>
      <c r="C136" s="3284"/>
      <c r="D136" s="3284"/>
      <c r="E136" s="3284"/>
      <c r="F136" s="3284"/>
      <c r="G136" s="3285"/>
      <c r="H136" s="368">
        <v>0.23863636363636365</v>
      </c>
      <c r="I136" s="380">
        <v>0.14249999999999999</v>
      </c>
      <c r="J136" s="2024">
        <v>0.2041</v>
      </c>
      <c r="K136" s="376">
        <v>0.12759999999999999</v>
      </c>
      <c r="L136" s="2025">
        <v>0.15942028985507245</v>
      </c>
      <c r="M136" s="377">
        <v>6.280193236714976E-2</v>
      </c>
    </row>
    <row r="137" spans="2:14" ht="15" customHeight="1">
      <c r="B137" s="3104" t="s">
        <v>108</v>
      </c>
      <c r="C137" s="3257"/>
      <c r="D137" s="3257"/>
      <c r="E137" s="3257"/>
      <c r="F137" s="3257"/>
      <c r="G137" s="3287"/>
      <c r="H137" s="187">
        <v>4.3643263757115747E-2</v>
      </c>
      <c r="I137" s="381">
        <v>0.06</v>
      </c>
      <c r="J137" s="1900">
        <v>6.4199999999999993E-2</v>
      </c>
      <c r="K137" s="2029">
        <v>4.7699999999999999E-2</v>
      </c>
      <c r="L137" s="2030">
        <v>7.7989601386481797E-2</v>
      </c>
      <c r="M137" s="2031">
        <v>5.3726169844020795E-2</v>
      </c>
    </row>
    <row r="138" spans="2:14" ht="12.75" customHeight="1">
      <c r="B138" s="3104" t="s">
        <v>109</v>
      </c>
      <c r="C138" s="3257"/>
      <c r="D138" s="3257"/>
      <c r="E138" s="3257"/>
      <c r="F138" s="3257"/>
      <c r="G138" s="3287"/>
      <c r="H138" s="187">
        <v>1.4367816091954023E-2</v>
      </c>
      <c r="I138" s="381">
        <v>6.4000000000000001E-2</v>
      </c>
      <c r="J138" s="2032">
        <v>1.2800000000000001E-2</v>
      </c>
      <c r="K138" s="2029">
        <v>8.1500000000000003E-2</v>
      </c>
      <c r="L138" s="2030">
        <v>1.8382352941176471E-2</v>
      </c>
      <c r="M138" s="2031">
        <v>8.8235294117647065E-2</v>
      </c>
    </row>
    <row r="139" spans="2:14" ht="12.75" customHeight="1">
      <c r="B139" s="3140" t="s">
        <v>42</v>
      </c>
      <c r="C139" s="3229"/>
      <c r="D139" s="3229"/>
      <c r="E139" s="3229"/>
      <c r="F139" s="3229"/>
      <c r="G139" s="3276"/>
      <c r="H139" s="2033">
        <v>6.6603235014272122E-2</v>
      </c>
      <c r="I139" s="2034">
        <v>3.7107516650808754E-2</v>
      </c>
      <c r="J139" s="2035">
        <v>7.4999999999999997E-2</v>
      </c>
      <c r="K139" s="2036">
        <v>7.2599999999999998E-2</v>
      </c>
      <c r="L139" s="2037">
        <v>7.8598484848484848E-2</v>
      </c>
      <c r="M139" s="2038">
        <v>6.4393939393939392E-2</v>
      </c>
    </row>
    <row r="140" spans="2:14" ht="15" customHeight="1">
      <c r="B140" s="3012" t="s">
        <v>388</v>
      </c>
      <c r="C140" s="3254"/>
      <c r="D140" s="3254"/>
      <c r="E140" s="3254"/>
      <c r="F140" s="3254"/>
      <c r="G140" s="3254"/>
      <c r="H140" s="3254"/>
      <c r="I140" s="3254"/>
      <c r="J140" s="3254"/>
      <c r="K140" s="3254"/>
      <c r="L140" s="3254"/>
      <c r="M140" s="3254"/>
    </row>
    <row r="141" spans="2:14" ht="18" customHeight="1">
      <c r="B141" s="3207"/>
      <c r="C141" s="2992"/>
      <c r="D141" s="2992"/>
      <c r="E141" s="2992"/>
      <c r="F141" s="2992"/>
      <c r="G141" s="2992"/>
      <c r="H141" s="2992"/>
      <c r="I141" s="2992"/>
      <c r="J141" s="2992"/>
      <c r="K141" s="2992"/>
      <c r="L141" s="2992"/>
      <c r="M141" s="3207"/>
    </row>
    <row r="142" spans="2:14" ht="12.75" customHeight="1">
      <c r="B142" s="3293"/>
      <c r="C142" s="3293"/>
      <c r="D142" s="3293"/>
      <c r="E142" s="3293"/>
      <c r="F142" s="3293"/>
      <c r="G142" s="3293"/>
      <c r="H142" s="3293"/>
      <c r="I142" s="3293"/>
      <c r="J142" s="3293"/>
      <c r="K142" s="3293"/>
      <c r="L142" s="3293"/>
      <c r="M142" s="3293"/>
    </row>
    <row r="143" spans="2:14" ht="15" customHeight="1">
      <c r="B143" s="10"/>
      <c r="C143" s="10"/>
      <c r="D143" s="10"/>
      <c r="E143" s="10"/>
      <c r="F143" s="10"/>
      <c r="G143" s="10"/>
      <c r="H143" s="10"/>
      <c r="I143" s="10"/>
      <c r="J143" s="10"/>
      <c r="K143" s="10"/>
      <c r="L143" s="10"/>
      <c r="M143" s="10"/>
    </row>
    <row r="145" spans="2:13" ht="12.75" customHeight="1">
      <c r="B145" s="3294" t="s">
        <v>124</v>
      </c>
      <c r="C145" s="3207"/>
      <c r="D145" s="3207"/>
      <c r="E145" s="3207"/>
      <c r="F145" s="3207"/>
      <c r="G145" s="3207"/>
      <c r="H145" s="3207"/>
      <c r="I145" s="3207"/>
      <c r="J145" s="3207"/>
      <c r="K145" s="3207"/>
      <c r="L145" s="3207"/>
      <c r="M145" s="3207"/>
    </row>
    <row r="146" spans="2:13" ht="12.75" customHeight="1">
      <c r="B146" s="1"/>
      <c r="C146" s="1"/>
      <c r="D146" s="1"/>
      <c r="E146" s="1"/>
      <c r="F146" s="1"/>
      <c r="G146" s="1"/>
      <c r="H146" s="1"/>
    </row>
    <row r="147" spans="2:13" ht="15" customHeight="1">
      <c r="B147" s="3216" t="s">
        <v>389</v>
      </c>
      <c r="C147" s="3207"/>
      <c r="D147" s="3207"/>
      <c r="E147" s="3241">
        <v>2023</v>
      </c>
      <c r="F147" s="3234">
        <v>2024</v>
      </c>
      <c r="G147" s="3234">
        <v>2025</v>
      </c>
      <c r="H147" s="3299"/>
    </row>
    <row r="148" spans="2:13" ht="15" customHeight="1">
      <c r="B148" s="3207"/>
      <c r="C148" s="3273"/>
      <c r="D148" s="3207"/>
      <c r="E148" s="3295"/>
      <c r="F148" s="3297"/>
      <c r="G148" s="3297"/>
      <c r="H148" s="2992"/>
    </row>
    <row r="149" spans="2:13" ht="15.75" customHeight="1">
      <c r="B149" s="3248"/>
      <c r="C149" s="3248"/>
      <c r="D149" s="3248"/>
      <c r="E149" s="3296"/>
      <c r="F149" s="3298"/>
      <c r="G149" s="3298"/>
      <c r="H149" s="2992"/>
    </row>
    <row r="150" spans="2:13" ht="15" customHeight="1">
      <c r="B150" s="3282" t="s">
        <v>105</v>
      </c>
      <c r="C150" s="3277"/>
      <c r="D150" s="3277"/>
      <c r="E150" s="3277"/>
      <c r="F150" s="3283"/>
      <c r="G150" s="3283"/>
      <c r="H150" s="8"/>
    </row>
    <row r="151" spans="2:13" ht="12.75" customHeight="1">
      <c r="B151" s="3147" t="s">
        <v>83</v>
      </c>
      <c r="C151" s="3284"/>
      <c r="D151" s="3284"/>
      <c r="E151" s="382">
        <v>19.7</v>
      </c>
      <c r="F151" s="1888">
        <v>31.13</v>
      </c>
      <c r="G151" s="1961">
        <v>27.29</v>
      </c>
      <c r="H151" s="8"/>
    </row>
    <row r="152" spans="2:13" ht="12.75" customHeight="1">
      <c r="B152" s="3184" t="s">
        <v>84</v>
      </c>
      <c r="C152" s="3229"/>
      <c r="D152" s="3229"/>
      <c r="E152" s="383">
        <v>16.3</v>
      </c>
      <c r="F152" s="1889">
        <v>25.43</v>
      </c>
      <c r="G152" s="1928">
        <v>24.57</v>
      </c>
      <c r="H152" s="8"/>
    </row>
    <row r="153" spans="2:13" ht="12.75" customHeight="1">
      <c r="B153" s="3286" t="s">
        <v>28</v>
      </c>
      <c r="C153" s="3231"/>
      <c r="D153" s="3231"/>
      <c r="E153" s="3231"/>
      <c r="F153" s="3231"/>
      <c r="G153" s="3231"/>
      <c r="H153" s="8"/>
    </row>
    <row r="154" spans="2:13" ht="12.75" customHeight="1">
      <c r="B154" s="3147" t="s">
        <v>29</v>
      </c>
      <c r="C154" s="3284"/>
      <c r="D154" s="3284"/>
      <c r="E154" s="382">
        <v>2.2833333333333332</v>
      </c>
      <c r="F154" s="384">
        <v>2.0699999999999998</v>
      </c>
      <c r="G154" s="385">
        <v>6.1</v>
      </c>
      <c r="H154" s="8"/>
    </row>
    <row r="155" spans="2:13" ht="12.75" customHeight="1">
      <c r="B155" s="3149" t="s">
        <v>30</v>
      </c>
      <c r="C155" s="3257"/>
      <c r="D155" s="3257"/>
      <c r="E155" s="156">
        <v>25.294642857142858</v>
      </c>
      <c r="F155" s="386">
        <v>49.47</v>
      </c>
      <c r="G155" s="387">
        <v>37.78</v>
      </c>
      <c r="H155" s="8"/>
    </row>
    <row r="156" spans="2:13" ht="12.75" customHeight="1">
      <c r="B156" s="3149" t="s">
        <v>31</v>
      </c>
      <c r="C156" s="3257"/>
      <c r="D156" s="3257"/>
      <c r="E156" s="156">
        <v>23.227272727272727</v>
      </c>
      <c r="F156" s="386">
        <v>19.149999999999999</v>
      </c>
      <c r="G156" s="387">
        <v>20.32</v>
      </c>
      <c r="H156" s="8"/>
    </row>
    <row r="157" spans="2:13" ht="12.75" customHeight="1">
      <c r="B157" s="3149" t="s">
        <v>32</v>
      </c>
      <c r="C157" s="3257"/>
      <c r="D157" s="3257"/>
      <c r="E157" s="156">
        <v>44.826553672316379</v>
      </c>
      <c r="F157" s="386">
        <v>35.090000000000003</v>
      </c>
      <c r="G157" s="387">
        <v>40.67</v>
      </c>
      <c r="H157" s="8"/>
    </row>
    <row r="158" spans="2:13" ht="12.75" customHeight="1">
      <c r="B158" s="3149" t="s">
        <v>33</v>
      </c>
      <c r="C158" s="3257"/>
      <c r="D158" s="3257"/>
      <c r="E158" s="156">
        <v>13.756521739130436</v>
      </c>
      <c r="F158" s="386">
        <v>45.37</v>
      </c>
      <c r="G158" s="387">
        <v>26.22</v>
      </c>
      <c r="H158" s="8"/>
    </row>
    <row r="159" spans="2:13" ht="12.75" customHeight="1">
      <c r="B159" s="3149" t="s">
        <v>34</v>
      </c>
      <c r="C159" s="3257"/>
      <c r="D159" s="3257"/>
      <c r="E159" s="156">
        <v>20.025475841874083</v>
      </c>
      <c r="F159" s="386">
        <v>29.55</v>
      </c>
      <c r="G159" s="387">
        <v>28.49</v>
      </c>
      <c r="H159" s="8"/>
    </row>
    <row r="160" spans="2:13" ht="12.75" customHeight="1">
      <c r="B160" s="3149" t="s">
        <v>35</v>
      </c>
      <c r="C160" s="3257"/>
      <c r="D160" s="3257"/>
      <c r="E160" s="156">
        <v>11.13258785942492</v>
      </c>
      <c r="F160" s="386">
        <v>20.329999999999998</v>
      </c>
      <c r="G160" s="387">
        <v>20.87</v>
      </c>
      <c r="H160" s="8"/>
    </row>
    <row r="161" spans="2:13" ht="12.75" customHeight="1">
      <c r="B161" s="3149" t="s">
        <v>36</v>
      </c>
      <c r="C161" s="3257"/>
      <c r="D161" s="3257"/>
      <c r="E161" s="156">
        <v>17.452505335908121</v>
      </c>
      <c r="F161" s="386">
        <v>27.64</v>
      </c>
      <c r="G161" s="387">
        <v>22.83</v>
      </c>
      <c r="H161" s="8"/>
      <c r="I161" s="1"/>
      <c r="J161" s="8"/>
      <c r="K161" s="8"/>
      <c r="L161" s="8"/>
      <c r="M161" s="8"/>
    </row>
    <row r="162" spans="2:13" ht="12.75" customHeight="1">
      <c r="B162" s="3149" t="s">
        <v>127</v>
      </c>
      <c r="C162" s="3257"/>
      <c r="D162" s="3257"/>
      <c r="E162" s="156">
        <v>29.830769230769231</v>
      </c>
      <c r="F162" s="386">
        <v>47.2</v>
      </c>
      <c r="G162" s="387">
        <v>52.8</v>
      </c>
      <c r="H162" s="8"/>
      <c r="I162" s="1"/>
      <c r="J162" s="8"/>
      <c r="K162" s="8"/>
      <c r="L162" s="8"/>
      <c r="M162" s="8"/>
    </row>
    <row r="163" spans="2:13" ht="12.75" customHeight="1">
      <c r="B163" s="3149" t="s">
        <v>37</v>
      </c>
      <c r="C163" s="3257"/>
      <c r="D163" s="3257"/>
      <c r="E163" s="156">
        <v>21.360377358490567</v>
      </c>
      <c r="F163" s="386">
        <v>51.14</v>
      </c>
      <c r="G163" s="387">
        <v>40.79</v>
      </c>
      <c r="H163" s="8"/>
      <c r="I163" s="1"/>
      <c r="J163" s="8"/>
      <c r="K163" s="8"/>
      <c r="L163" s="8"/>
      <c r="M163" s="8"/>
    </row>
    <row r="164" spans="2:13" ht="12.75" customHeight="1">
      <c r="B164" s="3149" t="s">
        <v>38</v>
      </c>
      <c r="C164" s="3257"/>
      <c r="D164" s="3257"/>
      <c r="E164" s="2039">
        <v>13.57877551020408</v>
      </c>
      <c r="F164" s="388">
        <v>19.45</v>
      </c>
      <c r="G164" s="387">
        <v>30.75</v>
      </c>
      <c r="H164" s="8"/>
      <c r="I164" s="1"/>
      <c r="J164" s="8"/>
      <c r="K164" s="8"/>
      <c r="L164" s="8"/>
      <c r="M164" s="8"/>
    </row>
    <row r="165" spans="2:13" ht="12.75" customHeight="1">
      <c r="B165" s="3149" t="s">
        <v>39</v>
      </c>
      <c r="C165" s="3257"/>
      <c r="D165" s="3300"/>
      <c r="E165" s="2040" t="s">
        <v>46</v>
      </c>
      <c r="F165" s="389" t="s">
        <v>46</v>
      </c>
      <c r="G165" s="387">
        <v>92.84</v>
      </c>
      <c r="H165" s="8"/>
      <c r="I165" s="1"/>
      <c r="J165" s="8"/>
      <c r="K165" s="8"/>
      <c r="L165" s="8"/>
      <c r="M165" s="8"/>
    </row>
    <row r="166" spans="2:13" ht="12.75" customHeight="1">
      <c r="B166" s="3151" t="s">
        <v>42</v>
      </c>
      <c r="C166" s="3229"/>
      <c r="D166" s="3301"/>
      <c r="E166" s="316">
        <v>19</v>
      </c>
      <c r="F166" s="322">
        <v>29.8</v>
      </c>
      <c r="G166" s="390">
        <v>26.51</v>
      </c>
      <c r="H166" s="391"/>
      <c r="I166" s="1"/>
      <c r="J166" s="8"/>
      <c r="K166" s="8"/>
      <c r="L166" s="8"/>
      <c r="M166" s="8"/>
    </row>
    <row r="167" spans="2:13" ht="15" customHeight="1">
      <c r="B167" s="3012" t="s">
        <v>390</v>
      </c>
      <c r="C167" s="3254"/>
      <c r="D167" s="3254"/>
      <c r="E167" s="3254"/>
      <c r="F167" s="3254"/>
      <c r="G167" s="3254"/>
      <c r="H167" s="8"/>
      <c r="I167" s="8"/>
      <c r="J167" s="8"/>
      <c r="K167" s="8"/>
      <c r="L167" s="8"/>
      <c r="M167" s="8"/>
    </row>
    <row r="168" spans="2:13" ht="7.5" customHeight="1">
      <c r="B168" s="3207"/>
      <c r="C168" s="2992"/>
      <c r="D168" s="2992"/>
      <c r="E168" s="2992"/>
      <c r="F168" s="2992"/>
      <c r="G168" s="3207"/>
      <c r="H168" s="8"/>
      <c r="I168" s="8"/>
      <c r="J168" s="8"/>
      <c r="K168" s="8"/>
      <c r="L168" s="8"/>
      <c r="M168" s="8"/>
    </row>
    <row r="169" spans="2:13" ht="3.75" customHeight="1">
      <c r="B169" s="3207"/>
      <c r="C169" s="2992"/>
      <c r="D169" s="2992"/>
      <c r="E169" s="2992"/>
      <c r="F169" s="2992"/>
      <c r="G169" s="3207"/>
      <c r="H169" s="8"/>
      <c r="I169" s="8"/>
      <c r="J169" s="8"/>
      <c r="K169" s="8"/>
      <c r="L169" s="8"/>
      <c r="M169" s="8"/>
    </row>
    <row r="170" spans="2:13" ht="9" customHeight="1">
      <c r="B170" s="3207"/>
      <c r="C170" s="2992"/>
      <c r="D170" s="2992"/>
      <c r="E170" s="2992"/>
      <c r="F170" s="2992"/>
      <c r="G170" s="3207"/>
      <c r="H170" s="8"/>
      <c r="I170" s="8"/>
      <c r="J170" s="8"/>
      <c r="K170" s="8"/>
      <c r="L170" s="8"/>
      <c r="M170" s="8"/>
    </row>
    <row r="171" spans="2:13" ht="3.75" customHeight="1">
      <c r="B171" s="3277"/>
      <c r="C171" s="3277"/>
      <c r="D171" s="3277"/>
      <c r="E171" s="3277"/>
      <c r="F171" s="3277"/>
      <c r="G171" s="3277"/>
      <c r="H171" s="8"/>
      <c r="I171" s="8"/>
      <c r="J171" s="8"/>
      <c r="K171" s="8"/>
      <c r="L171" s="8"/>
      <c r="M171" s="8"/>
    </row>
    <row r="172" spans="2:13" ht="12.75" customHeight="1">
      <c r="B172" s="8"/>
      <c r="C172" s="8"/>
      <c r="D172" s="8"/>
      <c r="E172" s="8"/>
      <c r="F172" s="8"/>
      <c r="G172" s="8"/>
      <c r="H172" s="1"/>
      <c r="I172" s="1"/>
      <c r="J172" s="1"/>
      <c r="K172" s="1"/>
      <c r="L172" s="1"/>
      <c r="M172" s="1"/>
    </row>
    <row r="173" spans="2:13" ht="12.75" customHeight="1">
      <c r="B173" s="8"/>
      <c r="C173" s="8"/>
      <c r="D173" s="8"/>
      <c r="E173" s="8"/>
      <c r="F173" s="8"/>
      <c r="G173" s="8"/>
      <c r="H173" s="1"/>
      <c r="I173" s="1"/>
      <c r="J173" s="1"/>
      <c r="K173" s="1"/>
      <c r="L173" s="1"/>
      <c r="M173" s="1"/>
    </row>
    <row r="174" spans="2:13" ht="15" customHeight="1">
      <c r="B174" s="3216" t="s">
        <v>391</v>
      </c>
      <c r="C174" s="3207"/>
      <c r="D174" s="3207"/>
      <c r="E174" s="3207"/>
      <c r="F174" s="3207"/>
      <c r="G174" s="3207"/>
      <c r="H174" s="3241" t="s">
        <v>392</v>
      </c>
      <c r="I174" s="3207"/>
      <c r="J174" s="3247"/>
      <c r="K174" s="3241" t="s">
        <v>393</v>
      </c>
      <c r="L174" s="3207"/>
      <c r="M174" s="3281"/>
    </row>
    <row r="175" spans="2:13" ht="12.75" customHeight="1">
      <c r="B175" s="3248"/>
      <c r="C175" s="3248"/>
      <c r="D175" s="3248"/>
      <c r="E175" s="3248"/>
      <c r="F175" s="3248"/>
      <c r="G175" s="3248"/>
      <c r="H175" s="392">
        <v>2023</v>
      </c>
      <c r="I175" s="2041">
        <v>2024</v>
      </c>
      <c r="J175" s="393">
        <v>2025</v>
      </c>
      <c r="K175" s="394">
        <v>2023</v>
      </c>
      <c r="L175" s="2041">
        <v>2024</v>
      </c>
      <c r="M175" s="395">
        <v>2025</v>
      </c>
    </row>
    <row r="176" spans="2:13" ht="12.75" customHeight="1">
      <c r="B176" s="3282" t="s">
        <v>105</v>
      </c>
      <c r="C176" s="3277"/>
      <c r="D176" s="3277"/>
      <c r="E176" s="3277"/>
      <c r="F176" s="3277"/>
      <c r="G176" s="3277"/>
      <c r="H176" s="3277"/>
      <c r="I176" s="3277"/>
      <c r="J176" s="3277"/>
      <c r="K176" s="3277"/>
      <c r="L176" s="3277"/>
      <c r="M176" s="3277"/>
    </row>
    <row r="177" spans="2:13" ht="12.75" customHeight="1">
      <c r="B177" s="3147" t="s">
        <v>83</v>
      </c>
      <c r="C177" s="3284"/>
      <c r="D177" s="3284"/>
      <c r="E177" s="3284"/>
      <c r="F177" s="3284"/>
      <c r="G177" s="3284"/>
      <c r="H177" s="396">
        <v>25.5</v>
      </c>
      <c r="I177" s="397">
        <v>25</v>
      </c>
      <c r="J177" s="2042">
        <v>42.84</v>
      </c>
      <c r="K177" s="396">
        <v>38.335076708507671</v>
      </c>
      <c r="L177" s="397">
        <v>38.4</v>
      </c>
      <c r="M177" s="398">
        <v>38.56</v>
      </c>
    </row>
    <row r="178" spans="2:13" ht="12.75" customHeight="1">
      <c r="B178" s="3184" t="s">
        <v>84</v>
      </c>
      <c r="C178" s="3229"/>
      <c r="D178" s="3229"/>
      <c r="E178" s="3229"/>
      <c r="F178" s="3229"/>
      <c r="G178" s="3229"/>
      <c r="H178" s="399">
        <v>31.3</v>
      </c>
      <c r="I178" s="400">
        <v>65</v>
      </c>
      <c r="J178" s="2043">
        <v>68.7</v>
      </c>
      <c r="K178" s="399">
        <v>55.716091954022993</v>
      </c>
      <c r="L178" s="400">
        <v>38.49</v>
      </c>
      <c r="M178" s="2044">
        <v>38.630000000000003</v>
      </c>
    </row>
    <row r="179" spans="2:13" ht="12.75" customHeight="1">
      <c r="B179" s="3286" t="s">
        <v>28</v>
      </c>
      <c r="C179" s="3231"/>
      <c r="D179" s="3231"/>
      <c r="E179" s="3231"/>
      <c r="F179" s="3231"/>
      <c r="G179" s="3231"/>
      <c r="H179" s="3231"/>
      <c r="I179" s="3231"/>
      <c r="J179" s="3231"/>
      <c r="K179" s="3231"/>
      <c r="L179" s="3231"/>
      <c r="M179" s="3231"/>
    </row>
    <row r="180" spans="2:13" ht="12.75" customHeight="1">
      <c r="B180" s="3147" t="s">
        <v>29</v>
      </c>
      <c r="C180" s="3284"/>
      <c r="D180" s="3284"/>
      <c r="E180" s="3284"/>
      <c r="F180" s="3284"/>
      <c r="G180" s="3284"/>
      <c r="H180" s="401">
        <v>124.8</v>
      </c>
      <c r="I180" s="397">
        <v>20.329999999999998</v>
      </c>
      <c r="J180" s="402">
        <v>35.270000000000003</v>
      </c>
      <c r="K180" s="403" t="s">
        <v>41</v>
      </c>
      <c r="L180" s="404" t="s">
        <v>41</v>
      </c>
      <c r="M180" s="2045" t="s">
        <v>41</v>
      </c>
    </row>
    <row r="181" spans="2:13" ht="12.75" customHeight="1">
      <c r="B181" s="3149" t="s">
        <v>30</v>
      </c>
      <c r="C181" s="3257"/>
      <c r="D181" s="3257"/>
      <c r="E181" s="3257"/>
      <c r="F181" s="3257"/>
      <c r="G181" s="3257"/>
      <c r="H181" s="405">
        <v>18.3</v>
      </c>
      <c r="I181" s="406">
        <v>22.43</v>
      </c>
      <c r="J181" s="402">
        <v>51.84</v>
      </c>
      <c r="K181" s="407" t="s">
        <v>41</v>
      </c>
      <c r="L181" s="408" t="s">
        <v>41</v>
      </c>
      <c r="M181" s="2046" t="s">
        <v>41</v>
      </c>
    </row>
    <row r="182" spans="2:13" ht="12.75" customHeight="1">
      <c r="B182" s="3149" t="s">
        <v>32</v>
      </c>
      <c r="C182" s="3257"/>
      <c r="D182" s="3257"/>
      <c r="E182" s="3257"/>
      <c r="F182" s="3257"/>
      <c r="G182" s="3257"/>
      <c r="H182" s="405">
        <v>102.7</v>
      </c>
      <c r="I182" s="406">
        <v>42.61</v>
      </c>
      <c r="J182" s="409" t="s">
        <v>46</v>
      </c>
      <c r="K182" s="407" t="s">
        <v>41</v>
      </c>
      <c r="L182" s="410" t="s">
        <v>41</v>
      </c>
      <c r="M182" s="408" t="s">
        <v>41</v>
      </c>
    </row>
    <row r="183" spans="2:13" ht="12.75" customHeight="1">
      <c r="B183" s="3149" t="s">
        <v>33</v>
      </c>
      <c r="C183" s="3257"/>
      <c r="D183" s="3257"/>
      <c r="E183" s="3257"/>
      <c r="F183" s="3257"/>
      <c r="G183" s="3257"/>
      <c r="H183" s="405">
        <v>22.3</v>
      </c>
      <c r="I183" s="406">
        <v>2.67</v>
      </c>
      <c r="J183" s="402">
        <v>43</v>
      </c>
      <c r="K183" s="407" t="s">
        <v>41</v>
      </c>
      <c r="L183" s="410" t="s">
        <v>41</v>
      </c>
      <c r="M183" s="2047" t="s">
        <v>41</v>
      </c>
    </row>
    <row r="184" spans="2:13" ht="12.75" customHeight="1">
      <c r="B184" s="3149" t="s">
        <v>34</v>
      </c>
      <c r="C184" s="3257"/>
      <c r="D184" s="3257"/>
      <c r="E184" s="3257"/>
      <c r="F184" s="3257"/>
      <c r="G184" s="3257"/>
      <c r="H184" s="405">
        <v>25.5</v>
      </c>
      <c r="I184" s="406">
        <v>12.14</v>
      </c>
      <c r="J184" s="402">
        <v>50.7</v>
      </c>
      <c r="K184" s="407" t="s">
        <v>41</v>
      </c>
      <c r="L184" s="410" t="s">
        <v>41</v>
      </c>
      <c r="M184" s="2047" t="s">
        <v>41</v>
      </c>
    </row>
    <row r="185" spans="2:13" ht="12.75" customHeight="1">
      <c r="B185" s="3149" t="s">
        <v>35</v>
      </c>
      <c r="C185" s="3257"/>
      <c r="D185" s="3257"/>
      <c r="E185" s="3257"/>
      <c r="F185" s="3257"/>
      <c r="G185" s="3257"/>
      <c r="H185" s="405">
        <v>10</v>
      </c>
      <c r="I185" s="406">
        <v>71.86</v>
      </c>
      <c r="J185" s="402">
        <v>59.1</v>
      </c>
      <c r="K185" s="407" t="s">
        <v>41</v>
      </c>
      <c r="L185" s="410" t="s">
        <v>41</v>
      </c>
      <c r="M185" s="2047" t="s">
        <v>41</v>
      </c>
    </row>
    <row r="186" spans="2:13" ht="12.75" customHeight="1">
      <c r="B186" s="3149" t="s">
        <v>36</v>
      </c>
      <c r="C186" s="3257"/>
      <c r="D186" s="3257"/>
      <c r="E186" s="3257"/>
      <c r="F186" s="3257"/>
      <c r="G186" s="3257"/>
      <c r="H186" s="405">
        <v>16.7</v>
      </c>
      <c r="I186" s="406">
        <v>25.13</v>
      </c>
      <c r="J186" s="402">
        <v>41.15</v>
      </c>
      <c r="K186" s="407" t="s">
        <v>41</v>
      </c>
      <c r="L186" s="410" t="s">
        <v>41</v>
      </c>
      <c r="M186" s="2047" t="s">
        <v>41</v>
      </c>
    </row>
    <row r="187" spans="2:13" ht="12.75" customHeight="1">
      <c r="B187" s="3151" t="s">
        <v>42</v>
      </c>
      <c r="C187" s="3229"/>
      <c r="D187" s="3229"/>
      <c r="E187" s="3229"/>
      <c r="F187" s="3229"/>
      <c r="G187" s="3229"/>
      <c r="H187" s="411">
        <v>26.1</v>
      </c>
      <c r="I187" s="412">
        <v>29.33</v>
      </c>
      <c r="J187" s="2048">
        <v>46</v>
      </c>
      <c r="K187" s="413">
        <v>40.200000000000003</v>
      </c>
      <c r="L187" s="414">
        <v>38.409999999999997</v>
      </c>
      <c r="M187" s="2049">
        <v>38.57</v>
      </c>
    </row>
    <row r="188" spans="2:13" ht="21.75" customHeight="1">
      <c r="B188" s="3303" t="s">
        <v>394</v>
      </c>
      <c r="C188" s="3231"/>
      <c r="D188" s="3231"/>
      <c r="E188" s="3231"/>
      <c r="F188" s="3231"/>
      <c r="G188" s="3231"/>
      <c r="H188" s="3231"/>
      <c r="I188" s="3231"/>
      <c r="J188" s="3231"/>
      <c r="K188" s="3231"/>
      <c r="L188" s="3231"/>
      <c r="M188" s="3231"/>
    </row>
    <row r="189" spans="2:13" ht="12.75" customHeight="1">
      <c r="B189" s="1"/>
      <c r="C189" s="1"/>
      <c r="D189" s="1"/>
      <c r="E189" s="1"/>
      <c r="F189" s="1"/>
      <c r="G189" s="1"/>
      <c r="H189" s="1"/>
      <c r="I189" s="1"/>
      <c r="J189" s="1"/>
      <c r="K189" s="1"/>
      <c r="L189" s="1"/>
      <c r="M189" s="1"/>
    </row>
    <row r="190" spans="2:13" ht="12.75" customHeight="1">
      <c r="B190" s="1"/>
      <c r="C190" s="1"/>
      <c r="D190" s="1"/>
      <c r="E190" s="1"/>
      <c r="F190" s="1"/>
      <c r="G190" s="1"/>
      <c r="H190" s="1"/>
      <c r="I190" s="1"/>
      <c r="J190" s="1"/>
      <c r="K190" s="1"/>
      <c r="L190" s="1"/>
      <c r="M190" s="1"/>
    </row>
    <row r="191" spans="2:13" ht="12.75" customHeight="1">
      <c r="B191" s="1801" t="s">
        <v>129</v>
      </c>
      <c r="C191" s="1801"/>
      <c r="D191" s="1801"/>
      <c r="E191" s="1801"/>
      <c r="F191" s="1801"/>
      <c r="G191" s="1801"/>
      <c r="H191" s="1801"/>
      <c r="I191" s="1801"/>
      <c r="J191" s="1801"/>
      <c r="K191" s="1801"/>
      <c r="L191" s="1801"/>
      <c r="M191" s="1801"/>
    </row>
    <row r="193" spans="2:7" ht="15" customHeight="1">
      <c r="B193" s="3216" t="s">
        <v>395</v>
      </c>
      <c r="C193" s="3207"/>
      <c r="D193" s="3207"/>
      <c r="E193" s="3217">
        <v>2023</v>
      </c>
      <c r="F193" s="3221" t="s">
        <v>131</v>
      </c>
      <c r="G193" s="3238">
        <v>2025</v>
      </c>
    </row>
    <row r="194" spans="2:7" ht="15" customHeight="1">
      <c r="B194" s="3207"/>
      <c r="C194" s="3273"/>
      <c r="D194" s="3207"/>
      <c r="E194" s="3302"/>
      <c r="F194" s="3207"/>
      <c r="G194" s="3297"/>
    </row>
    <row r="195" spans="2:7" ht="15" customHeight="1">
      <c r="B195" s="3207"/>
      <c r="C195" s="3273"/>
      <c r="D195" s="3207"/>
      <c r="E195" s="3302"/>
      <c r="F195" s="3207"/>
      <c r="G195" s="3297"/>
    </row>
    <row r="196" spans="2:7" ht="15.75" customHeight="1">
      <c r="B196" s="3248"/>
      <c r="C196" s="3248"/>
      <c r="D196" s="3248"/>
      <c r="E196" s="3218"/>
      <c r="F196" s="3248"/>
      <c r="G196" s="3298"/>
    </row>
    <row r="197" spans="2:7" ht="15.75" customHeight="1">
      <c r="B197" s="3282" t="s">
        <v>105</v>
      </c>
      <c r="C197" s="3277"/>
      <c r="D197" s="3277"/>
      <c r="E197" s="3277"/>
      <c r="F197" s="3277"/>
      <c r="G197" s="3283"/>
    </row>
    <row r="198" spans="2:7" ht="12.75" customHeight="1">
      <c r="B198" s="3147" t="s">
        <v>83</v>
      </c>
      <c r="C198" s="3284"/>
      <c r="D198" s="3284"/>
      <c r="E198" s="2024">
        <v>0.99212759431550968</v>
      </c>
      <c r="F198" s="1896" t="s">
        <v>41</v>
      </c>
      <c r="G198" s="2961">
        <v>0.99809999999999999</v>
      </c>
    </row>
    <row r="199" spans="2:7" ht="12.75" customHeight="1">
      <c r="B199" s="3304" t="s">
        <v>84</v>
      </c>
      <c r="C199" s="3215"/>
      <c r="D199" s="3215"/>
      <c r="E199" s="2050">
        <v>0.9689119170984456</v>
      </c>
      <c r="F199" s="2051" t="s">
        <v>41</v>
      </c>
      <c r="G199" s="2962">
        <v>0.99829999999999997</v>
      </c>
    </row>
    <row r="200" spans="2:7" ht="15" customHeight="1">
      <c r="B200" s="3286" t="s">
        <v>28</v>
      </c>
      <c r="C200" s="3231"/>
      <c r="D200" s="3231"/>
      <c r="E200" s="3231"/>
      <c r="F200" s="3231"/>
      <c r="G200" s="3231"/>
    </row>
    <row r="201" spans="2:7" ht="12.75" customHeight="1">
      <c r="B201" s="3304" t="s">
        <v>29</v>
      </c>
      <c r="C201" s="3215"/>
      <c r="D201" s="3215"/>
      <c r="E201" s="1899">
        <v>1</v>
      </c>
      <c r="F201" s="1896" t="s">
        <v>41</v>
      </c>
      <c r="G201" s="415">
        <v>1</v>
      </c>
    </row>
    <row r="202" spans="2:7" ht="12.75" customHeight="1">
      <c r="B202" s="3304" t="s">
        <v>30</v>
      </c>
      <c r="C202" s="3215"/>
      <c r="D202" s="3215"/>
      <c r="E202" s="1900">
        <v>0.98928024502297085</v>
      </c>
      <c r="F202" s="1916" t="s">
        <v>41</v>
      </c>
      <c r="G202" s="2963">
        <v>0.98580000000000001</v>
      </c>
    </row>
    <row r="203" spans="2:7" ht="12.75" customHeight="1">
      <c r="B203" s="3304" t="s">
        <v>31</v>
      </c>
      <c r="C203" s="3215"/>
      <c r="D203" s="3215"/>
      <c r="E203" s="1902">
        <v>1</v>
      </c>
      <c r="F203" s="1916" t="s">
        <v>41</v>
      </c>
      <c r="G203" s="2963">
        <v>0.98829999999999996</v>
      </c>
    </row>
    <row r="204" spans="2:7" ht="12.75" customHeight="1">
      <c r="B204" s="3304" t="s">
        <v>32</v>
      </c>
      <c r="C204" s="3215"/>
      <c r="D204" s="3215"/>
      <c r="E204" s="1900">
        <v>0.99396378269617702</v>
      </c>
      <c r="F204" s="1916" t="s">
        <v>41</v>
      </c>
      <c r="G204" s="2963">
        <v>0.99609999999999999</v>
      </c>
    </row>
    <row r="205" spans="2:7" ht="12.75" customHeight="1">
      <c r="B205" s="3304" t="s">
        <v>33</v>
      </c>
      <c r="C205" s="3215"/>
      <c r="D205" s="3215"/>
      <c r="E205" s="1900">
        <v>0.98363095238095233</v>
      </c>
      <c r="F205" s="1916" t="s">
        <v>41</v>
      </c>
      <c r="G205" s="416">
        <v>1</v>
      </c>
    </row>
    <row r="206" spans="2:7" ht="12.75" customHeight="1">
      <c r="B206" s="3304" t="s">
        <v>34</v>
      </c>
      <c r="C206" s="3215"/>
      <c r="D206" s="3215"/>
      <c r="E206" s="1900">
        <v>0.99137931034482762</v>
      </c>
      <c r="F206" s="1916" t="s">
        <v>41</v>
      </c>
      <c r="G206" s="2963">
        <v>0.99790000000000001</v>
      </c>
    </row>
    <row r="207" spans="2:7" ht="12.75" customHeight="1">
      <c r="B207" s="3304" t="s">
        <v>35</v>
      </c>
      <c r="C207" s="3215"/>
      <c r="D207" s="3215"/>
      <c r="E207" s="1900">
        <v>0.98181818181818181</v>
      </c>
      <c r="F207" s="1916" t="s">
        <v>41</v>
      </c>
      <c r="G207" s="416">
        <v>1</v>
      </c>
    </row>
    <row r="208" spans="2:7" ht="12.75" customHeight="1">
      <c r="B208" s="3304" t="s">
        <v>36</v>
      </c>
      <c r="C208" s="3215"/>
      <c r="D208" s="3215"/>
      <c r="E208" s="1900">
        <v>0.98770290211510081</v>
      </c>
      <c r="F208" s="1916" t="s">
        <v>41</v>
      </c>
      <c r="G208" s="2963">
        <v>0.99939999999999996</v>
      </c>
    </row>
    <row r="209" spans="2:13" ht="12.75" customHeight="1">
      <c r="B209" s="3304" t="s">
        <v>37</v>
      </c>
      <c r="C209" s="3215"/>
      <c r="D209" s="3215"/>
      <c r="E209" s="1916" t="s">
        <v>46</v>
      </c>
      <c r="F209" s="1916" t="s">
        <v>41</v>
      </c>
      <c r="G209" s="2963">
        <v>0.99409999999999998</v>
      </c>
      <c r="H209" s="1"/>
      <c r="I209" s="1"/>
      <c r="J209" s="1"/>
      <c r="K209" s="1"/>
      <c r="L209" s="1"/>
      <c r="M209" s="1"/>
    </row>
    <row r="210" spans="2:13" ht="12.75" customHeight="1">
      <c r="B210" s="3270" t="s">
        <v>42</v>
      </c>
      <c r="C210" s="3215"/>
      <c r="D210" s="3215"/>
      <c r="E210" s="1903">
        <v>0.98830159678934337</v>
      </c>
      <c r="F210" s="1917" t="s">
        <v>41</v>
      </c>
      <c r="G210" s="2964">
        <v>0.99809999999999999</v>
      </c>
      <c r="H210" s="1"/>
      <c r="I210" s="1"/>
      <c r="J210" s="1"/>
      <c r="K210" s="1"/>
      <c r="L210" s="1"/>
      <c r="M210" s="1"/>
    </row>
    <row r="211" spans="2:13" ht="15" customHeight="1">
      <c r="B211" s="3012" t="s">
        <v>396</v>
      </c>
      <c r="C211" s="3254"/>
      <c r="D211" s="3254"/>
      <c r="E211" s="3254"/>
      <c r="F211" s="3254"/>
      <c r="G211" s="3254"/>
      <c r="H211" s="1"/>
      <c r="I211" s="1"/>
      <c r="J211" s="1"/>
      <c r="K211" s="1"/>
      <c r="L211" s="1"/>
      <c r="M211" s="1"/>
    </row>
    <row r="212" spans="2:13" ht="12.75" customHeight="1">
      <c r="B212" s="3207"/>
      <c r="C212" s="2992"/>
      <c r="D212" s="2992"/>
      <c r="E212" s="2992"/>
      <c r="F212" s="2992"/>
      <c r="G212" s="3207"/>
      <c r="H212" s="1"/>
      <c r="I212" s="1"/>
      <c r="J212" s="1"/>
      <c r="K212" s="1"/>
      <c r="L212" s="1"/>
      <c r="M212" s="1"/>
    </row>
    <row r="213" spans="2:13" ht="12.75" customHeight="1">
      <c r="B213" s="3207"/>
      <c r="C213" s="2992"/>
      <c r="D213" s="2992"/>
      <c r="E213" s="2992"/>
      <c r="F213" s="2992"/>
      <c r="G213" s="3207"/>
      <c r="H213" s="1"/>
      <c r="I213" s="1"/>
      <c r="J213" s="1"/>
      <c r="K213" s="1"/>
      <c r="L213" s="1"/>
      <c r="M213" s="1"/>
    </row>
    <row r="214" spans="2:13" ht="12.75" customHeight="1">
      <c r="B214" s="3207"/>
      <c r="C214" s="2992"/>
      <c r="D214" s="2992"/>
      <c r="E214" s="2992"/>
      <c r="F214" s="2992"/>
      <c r="G214" s="3207"/>
      <c r="H214" s="1"/>
      <c r="I214" s="1"/>
      <c r="J214" s="1"/>
      <c r="K214" s="1"/>
      <c r="L214" s="1"/>
      <c r="M214" s="1"/>
    </row>
    <row r="215" spans="2:13" ht="16.5" customHeight="1">
      <c r="B215" s="3277"/>
      <c r="C215" s="3277"/>
      <c r="D215" s="3277"/>
      <c r="E215" s="3277"/>
      <c r="F215" s="3277"/>
      <c r="G215" s="3277"/>
      <c r="H215" s="1"/>
      <c r="I215" s="1"/>
      <c r="J215" s="1"/>
      <c r="K215" s="1"/>
      <c r="L215" s="1"/>
      <c r="M215" s="1"/>
    </row>
    <row r="216" spans="2:13" ht="12.75" customHeight="1">
      <c r="B216" s="104"/>
      <c r="C216" s="104"/>
      <c r="D216" s="104"/>
      <c r="E216" s="104"/>
      <c r="F216" s="104"/>
      <c r="G216" s="104"/>
      <c r="H216" s="104"/>
      <c r="I216" s="1"/>
      <c r="J216" s="1"/>
      <c r="K216" s="1"/>
      <c r="L216" s="1"/>
      <c r="M216" s="1"/>
    </row>
    <row r="217" spans="2:13" ht="12.75" customHeight="1">
      <c r="B217" s="104"/>
      <c r="C217" s="104"/>
      <c r="D217" s="104"/>
      <c r="E217" s="104"/>
      <c r="F217" s="104"/>
      <c r="G217" s="104"/>
      <c r="H217" s="104"/>
      <c r="I217" s="1"/>
      <c r="J217" s="1"/>
      <c r="K217" s="1"/>
      <c r="L217" s="1"/>
      <c r="M217" s="1"/>
    </row>
    <row r="218" spans="2:13" ht="12.75" customHeight="1">
      <c r="B218" s="1801" t="s">
        <v>133</v>
      </c>
      <c r="C218" s="1801"/>
      <c r="D218" s="1801"/>
      <c r="E218" s="1801"/>
      <c r="F218" s="1801"/>
      <c r="G218" s="1801"/>
      <c r="H218" s="1801"/>
      <c r="I218" s="1801"/>
      <c r="J218" s="1801"/>
      <c r="K218" s="1801"/>
      <c r="L218" s="1801"/>
      <c r="M218" s="1801"/>
    </row>
    <row r="219" spans="2:13" ht="12.75" customHeight="1">
      <c r="B219" s="1"/>
      <c r="C219" s="1"/>
      <c r="D219" s="1"/>
      <c r="E219" s="1"/>
      <c r="F219" s="1"/>
      <c r="G219" s="1"/>
      <c r="H219" s="1"/>
      <c r="I219" s="1"/>
      <c r="J219" s="1"/>
      <c r="K219" s="1"/>
      <c r="L219" s="1"/>
      <c r="M219" s="1"/>
    </row>
    <row r="220" spans="2:13" ht="15" customHeight="1">
      <c r="B220" s="3216" t="s">
        <v>397</v>
      </c>
      <c r="C220" s="3207"/>
      <c r="D220" s="3207"/>
      <c r="E220" s="3207"/>
      <c r="F220" s="3207"/>
      <c r="G220" s="3207"/>
      <c r="H220" s="3241">
        <v>2023</v>
      </c>
      <c r="I220" s="3207"/>
      <c r="J220" s="3241">
        <v>2024</v>
      </c>
      <c r="K220" s="3207"/>
      <c r="L220" s="3288">
        <v>2025</v>
      </c>
      <c r="M220" s="3207"/>
    </row>
    <row r="221" spans="2:13" ht="15" customHeight="1">
      <c r="B221" s="3207"/>
      <c r="C221" s="3207"/>
      <c r="D221" s="3207"/>
      <c r="E221" s="3207"/>
      <c r="F221" s="3207"/>
      <c r="G221" s="3207"/>
      <c r="H221" s="2052" t="s">
        <v>83</v>
      </c>
      <c r="I221" s="2053" t="s">
        <v>84</v>
      </c>
      <c r="J221" s="2052" t="s">
        <v>83</v>
      </c>
      <c r="K221" s="2041" t="s">
        <v>84</v>
      </c>
      <c r="L221" s="2052" t="s">
        <v>83</v>
      </c>
      <c r="M221" s="2041" t="s">
        <v>84</v>
      </c>
    </row>
    <row r="222" spans="2:13" ht="12.75" customHeight="1">
      <c r="B222" s="3102" t="s">
        <v>29</v>
      </c>
      <c r="C222" s="3223"/>
      <c r="D222" s="3223"/>
      <c r="E222" s="3223"/>
      <c r="F222" s="3223"/>
      <c r="G222" s="3223"/>
      <c r="H222" s="368">
        <v>0.90909090909090906</v>
      </c>
      <c r="I222" s="2012">
        <v>9.0909090909090912E-2</v>
      </c>
      <c r="J222" s="368">
        <v>0.875</v>
      </c>
      <c r="K222" s="2012">
        <v>0.125</v>
      </c>
      <c r="L222" s="417">
        <v>0.81799999999999995</v>
      </c>
      <c r="M222" s="418">
        <v>0.182</v>
      </c>
    </row>
    <row r="223" spans="2:13" ht="12.75" customHeight="1">
      <c r="B223" s="3104" t="s">
        <v>30</v>
      </c>
      <c r="C223" s="3257"/>
      <c r="D223" s="3257"/>
      <c r="E223" s="3257"/>
      <c r="F223" s="3257"/>
      <c r="G223" s="3257"/>
      <c r="H223" s="187">
        <v>0.8437956204379562</v>
      </c>
      <c r="I223" s="1909">
        <v>0.1562043795620438</v>
      </c>
      <c r="J223" s="187">
        <v>0.84</v>
      </c>
      <c r="K223" s="1909">
        <v>0.16</v>
      </c>
      <c r="L223" s="419">
        <v>0.83199999999999996</v>
      </c>
      <c r="M223" s="420">
        <v>0.16800000000000001</v>
      </c>
    </row>
    <row r="224" spans="2:13" ht="12.75" customHeight="1">
      <c r="B224" s="3104" t="s">
        <v>31</v>
      </c>
      <c r="C224" s="3257"/>
      <c r="D224" s="3257"/>
      <c r="E224" s="3257"/>
      <c r="F224" s="3257"/>
      <c r="G224" s="3257"/>
      <c r="H224" s="187">
        <v>0.56140350877192979</v>
      </c>
      <c r="I224" s="1909">
        <v>0.43859649122807015</v>
      </c>
      <c r="J224" s="187">
        <v>0.55400000000000005</v>
      </c>
      <c r="K224" s="1909">
        <v>0.44600000000000001</v>
      </c>
      <c r="L224" s="419">
        <v>0.53800000000000003</v>
      </c>
      <c r="M224" s="420">
        <v>0.46200000000000002</v>
      </c>
    </row>
    <row r="225" spans="2:13" ht="12.75" customHeight="1">
      <c r="B225" s="3104" t="s">
        <v>32</v>
      </c>
      <c r="C225" s="3257"/>
      <c r="D225" s="3257"/>
      <c r="E225" s="3257"/>
      <c r="F225" s="3257"/>
      <c r="G225" s="3257"/>
      <c r="H225" s="187">
        <v>0.86346863468634683</v>
      </c>
      <c r="I225" s="1909">
        <v>0.13653136531365315</v>
      </c>
      <c r="J225" s="187">
        <v>0.84899999999999998</v>
      </c>
      <c r="K225" s="1909">
        <v>0.151</v>
      </c>
      <c r="L225" s="419">
        <v>0.83399999999999996</v>
      </c>
      <c r="M225" s="420">
        <v>0.16600000000000001</v>
      </c>
    </row>
    <row r="226" spans="2:13" ht="12.75" customHeight="1">
      <c r="B226" s="3104" t="s">
        <v>33</v>
      </c>
      <c r="C226" s="3257"/>
      <c r="D226" s="3257"/>
      <c r="E226" s="3257"/>
      <c r="F226" s="3257"/>
      <c r="G226" s="3257"/>
      <c r="H226" s="187">
        <v>0.47639484978540775</v>
      </c>
      <c r="I226" s="1909">
        <v>0.52360515021459231</v>
      </c>
      <c r="J226" s="187">
        <v>0.46300000000000002</v>
      </c>
      <c r="K226" s="1909">
        <v>0.53700000000000003</v>
      </c>
      <c r="L226" s="419">
        <v>0.434</v>
      </c>
      <c r="M226" s="420">
        <v>0.56599999999999995</v>
      </c>
    </row>
    <row r="227" spans="2:13" ht="12.75" customHeight="1">
      <c r="B227" s="3104" t="s">
        <v>34</v>
      </c>
      <c r="C227" s="3257"/>
      <c r="D227" s="3257"/>
      <c r="E227" s="3257"/>
      <c r="F227" s="3257"/>
      <c r="G227" s="3257"/>
      <c r="H227" s="187">
        <v>0.87929773226042429</v>
      </c>
      <c r="I227" s="1909">
        <v>0.12070226773957571</v>
      </c>
      <c r="J227" s="187">
        <v>0.88500000000000001</v>
      </c>
      <c r="K227" s="1909">
        <v>0.115</v>
      </c>
      <c r="L227" s="419">
        <v>0.86899999999999999</v>
      </c>
      <c r="M227" s="420">
        <v>0.13100000000000001</v>
      </c>
    </row>
    <row r="228" spans="2:13" ht="12.75" customHeight="1">
      <c r="B228" s="3104" t="s">
        <v>35</v>
      </c>
      <c r="C228" s="3257"/>
      <c r="D228" s="3257"/>
      <c r="E228" s="3257"/>
      <c r="F228" s="3257"/>
      <c r="G228" s="3257"/>
      <c r="H228" s="187">
        <v>0.46024096385542168</v>
      </c>
      <c r="I228" s="1909">
        <v>0.53975903614457832</v>
      </c>
      <c r="J228" s="187">
        <v>0.495</v>
      </c>
      <c r="K228" s="1909">
        <v>0.505</v>
      </c>
      <c r="L228" s="419">
        <v>0.52200000000000002</v>
      </c>
      <c r="M228" s="420">
        <v>0.47799999999999998</v>
      </c>
    </row>
    <row r="229" spans="2:13" ht="12.75" customHeight="1">
      <c r="B229" s="3104" t="s">
        <v>36</v>
      </c>
      <c r="C229" s="3257"/>
      <c r="D229" s="3257"/>
      <c r="E229" s="3257"/>
      <c r="F229" s="3257"/>
      <c r="G229" s="3257"/>
      <c r="H229" s="187">
        <v>0.83970799917746242</v>
      </c>
      <c r="I229" s="1909">
        <v>0.16029200082253753</v>
      </c>
      <c r="J229" s="187">
        <v>0.82099999999999995</v>
      </c>
      <c r="K229" s="1909">
        <v>0.17899999999999999</v>
      </c>
      <c r="L229" s="419">
        <v>0.78700000000000003</v>
      </c>
      <c r="M229" s="420">
        <v>0.21299999999999999</v>
      </c>
    </row>
    <row r="230" spans="2:13" ht="12.75" customHeight="1">
      <c r="B230" s="3104" t="s">
        <v>37</v>
      </c>
      <c r="C230" s="3257"/>
      <c r="D230" s="3257"/>
      <c r="E230" s="3257"/>
      <c r="F230" s="3257"/>
      <c r="G230" s="3257"/>
      <c r="H230" s="187">
        <v>0</v>
      </c>
      <c r="I230" s="2054">
        <v>1</v>
      </c>
      <c r="J230" s="187">
        <v>0</v>
      </c>
      <c r="K230" s="2054">
        <v>1</v>
      </c>
      <c r="L230" s="419">
        <v>3.0000000000000001E-3</v>
      </c>
      <c r="M230" s="420">
        <v>0.997</v>
      </c>
    </row>
    <row r="231" spans="2:13" ht="12.75" customHeight="1">
      <c r="B231" s="3104" t="s">
        <v>38</v>
      </c>
      <c r="C231" s="3257"/>
      <c r="D231" s="3257"/>
      <c r="E231" s="3257"/>
      <c r="F231" s="3257"/>
      <c r="G231" s="3257"/>
      <c r="H231" s="187">
        <v>0.44827586206896552</v>
      </c>
      <c r="I231" s="1909">
        <v>0.55172413793103448</v>
      </c>
      <c r="J231" s="187">
        <v>0.32200000000000001</v>
      </c>
      <c r="K231" s="1909">
        <v>0.67800000000000005</v>
      </c>
      <c r="L231" s="419">
        <v>0.35099999999999998</v>
      </c>
      <c r="M231" s="420">
        <v>0.64900000000000002</v>
      </c>
    </row>
    <row r="232" spans="2:13" ht="12.75" customHeight="1">
      <c r="B232" s="3104" t="s">
        <v>39</v>
      </c>
      <c r="C232" s="3257"/>
      <c r="D232" s="3257"/>
      <c r="E232" s="3257"/>
      <c r="F232" s="3257"/>
      <c r="G232" s="3257"/>
      <c r="H232" s="187">
        <v>0.31666666666666665</v>
      </c>
      <c r="I232" s="1909">
        <v>0.68333333333333335</v>
      </c>
      <c r="J232" s="187">
        <v>0.36699999999999999</v>
      </c>
      <c r="K232" s="1909">
        <v>0.63300000000000001</v>
      </c>
      <c r="L232" s="419">
        <v>0</v>
      </c>
      <c r="M232" s="420">
        <v>0</v>
      </c>
    </row>
    <row r="233" spans="2:13" ht="12.75" customHeight="1">
      <c r="B233" s="3140" t="s">
        <v>42</v>
      </c>
      <c r="C233" s="3229"/>
      <c r="D233" s="3229"/>
      <c r="E233" s="3229"/>
      <c r="F233" s="3229"/>
      <c r="G233" s="3229"/>
      <c r="H233" s="370">
        <v>0.77619435396308356</v>
      </c>
      <c r="I233" s="2016">
        <v>0.22380564603691638</v>
      </c>
      <c r="J233" s="370">
        <v>0.75600000000000001</v>
      </c>
      <c r="K233" s="2016">
        <v>0.24399999999999999</v>
      </c>
      <c r="L233" s="421">
        <v>0.73</v>
      </c>
      <c r="M233" s="422">
        <v>0.27</v>
      </c>
    </row>
    <row r="234" spans="2:13" ht="22.5" customHeight="1">
      <c r="B234" s="3130" t="s">
        <v>398</v>
      </c>
      <c r="C234" s="3254"/>
      <c r="D234" s="3254"/>
      <c r="E234" s="3254"/>
      <c r="F234" s="3254"/>
      <c r="G234" s="3254"/>
      <c r="H234" s="3254"/>
      <c r="I234" s="3254"/>
      <c r="J234" s="3254"/>
      <c r="K234" s="3254"/>
      <c r="L234" s="3254"/>
      <c r="M234" s="3254"/>
    </row>
    <row r="235" spans="2:13" ht="1.5" customHeight="1">
      <c r="B235" s="3207"/>
      <c r="C235" s="2992"/>
      <c r="D235" s="2992"/>
      <c r="E235" s="2992"/>
      <c r="F235" s="2992"/>
      <c r="G235" s="2992"/>
      <c r="H235" s="2992"/>
      <c r="I235" s="2992"/>
      <c r="J235" s="2992"/>
      <c r="K235" s="2992"/>
      <c r="L235" s="2992"/>
      <c r="M235" s="3207"/>
    </row>
    <row r="236" spans="2:13" ht="6.75" customHeight="1">
      <c r="B236" s="3277"/>
      <c r="C236" s="3277"/>
      <c r="D236" s="3277"/>
      <c r="E236" s="3277"/>
      <c r="F236" s="3277"/>
      <c r="G236" s="3277"/>
      <c r="H236" s="3277"/>
      <c r="I236" s="3277"/>
      <c r="J236" s="3277"/>
      <c r="K236" s="3277"/>
      <c r="L236" s="3277"/>
      <c r="M236" s="3277"/>
    </row>
    <row r="237" spans="2:13" ht="12.75" customHeight="1">
      <c r="B237" s="1"/>
      <c r="C237" s="1"/>
      <c r="D237" s="1"/>
      <c r="E237" s="1"/>
      <c r="F237" s="1"/>
      <c r="G237" s="1"/>
      <c r="H237" s="1"/>
      <c r="I237" s="1"/>
      <c r="J237" s="1"/>
      <c r="K237" s="1"/>
      <c r="L237" s="1"/>
      <c r="M237" s="1"/>
    </row>
    <row r="238" spans="2:13" ht="15" customHeight="1">
      <c r="B238" s="3216" t="s">
        <v>399</v>
      </c>
      <c r="C238" s="3207"/>
      <c r="D238" s="3207"/>
      <c r="E238" s="3241">
        <v>2023</v>
      </c>
      <c r="F238" s="3207"/>
      <c r="G238" s="3247"/>
      <c r="H238" s="3241">
        <v>2024</v>
      </c>
      <c r="I238" s="3207"/>
      <c r="J238" s="3281"/>
      <c r="K238" s="3288">
        <v>2025</v>
      </c>
      <c r="L238" s="3207"/>
      <c r="M238" s="3281"/>
    </row>
    <row r="239" spans="2:13" ht="15" customHeight="1">
      <c r="B239" s="3207"/>
      <c r="C239" s="2992"/>
      <c r="D239" s="3207"/>
      <c r="E239" s="3308" t="s">
        <v>107</v>
      </c>
      <c r="F239" s="3311" t="s">
        <v>108</v>
      </c>
      <c r="G239" s="3314" t="s">
        <v>109</v>
      </c>
      <c r="H239" s="3308" t="s">
        <v>107</v>
      </c>
      <c r="I239" s="3311" t="s">
        <v>108</v>
      </c>
      <c r="J239" s="3305" t="s">
        <v>109</v>
      </c>
      <c r="K239" s="3308" t="s">
        <v>107</v>
      </c>
      <c r="L239" s="3311" t="s">
        <v>108</v>
      </c>
      <c r="M239" s="3305" t="s">
        <v>109</v>
      </c>
    </row>
    <row r="240" spans="2:13" ht="12.75" customHeight="1">
      <c r="B240" s="3207"/>
      <c r="C240" s="2992"/>
      <c r="D240" s="3207"/>
      <c r="E240" s="3309"/>
      <c r="F240" s="3312"/>
      <c r="G240" s="3315"/>
      <c r="H240" s="3309"/>
      <c r="I240" s="3312"/>
      <c r="J240" s="3306"/>
      <c r="K240" s="3309"/>
      <c r="L240" s="3312"/>
      <c r="M240" s="3306"/>
    </row>
    <row r="241" spans="1:44" ht="12.75" customHeight="1">
      <c r="B241" s="3207"/>
      <c r="C241" s="3207"/>
      <c r="D241" s="3207"/>
      <c r="E241" s="3310"/>
      <c r="F241" s="3313"/>
      <c r="G241" s="3316"/>
      <c r="H241" s="3310"/>
      <c r="I241" s="3313"/>
      <c r="J241" s="3307"/>
      <c r="K241" s="3310"/>
      <c r="L241" s="3313"/>
      <c r="M241" s="3307"/>
      <c r="N241" s="1"/>
    </row>
    <row r="242" spans="1:44" ht="12.75" customHeight="1">
      <c r="B242" s="3102" t="s">
        <v>29</v>
      </c>
      <c r="C242" s="3223"/>
      <c r="D242" s="3223"/>
      <c r="E242" s="423">
        <v>0</v>
      </c>
      <c r="F242" s="424">
        <v>0.45454545454545453</v>
      </c>
      <c r="G242" s="2055">
        <v>0.54545454545454541</v>
      </c>
      <c r="H242" s="2056">
        <v>0</v>
      </c>
      <c r="I242" s="2057">
        <v>0.54200000000000004</v>
      </c>
      <c r="J242" s="425">
        <v>0.45800000000000002</v>
      </c>
      <c r="K242" s="2058">
        <v>0</v>
      </c>
      <c r="L242" s="2059">
        <v>0.5</v>
      </c>
      <c r="M242" s="2059">
        <v>0.5</v>
      </c>
      <c r="N242" s="1"/>
    </row>
    <row r="243" spans="1:44" ht="12.75" customHeight="1">
      <c r="B243" s="3104" t="s">
        <v>30</v>
      </c>
      <c r="C243" s="3257"/>
      <c r="D243" s="3257"/>
      <c r="E243" s="187">
        <v>3.5036496350364967E-2</v>
      </c>
      <c r="F243" s="175">
        <v>0.73868613138686134</v>
      </c>
      <c r="G243" s="1909">
        <v>0.22627737226277372</v>
      </c>
      <c r="H243" s="426">
        <v>3.1E-2</v>
      </c>
      <c r="I243" s="427">
        <v>0.74299999999999999</v>
      </c>
      <c r="J243" s="428">
        <v>0.22500000000000001</v>
      </c>
      <c r="K243" s="429">
        <v>2.5000000000000001E-2</v>
      </c>
      <c r="L243" s="430">
        <v>0.76600000000000001</v>
      </c>
      <c r="M243" s="430">
        <v>0.21</v>
      </c>
      <c r="N243" s="1"/>
    </row>
    <row r="244" spans="1:44" ht="12.75" customHeight="1">
      <c r="B244" s="3104" t="s">
        <v>31</v>
      </c>
      <c r="C244" s="3257"/>
      <c r="D244" s="3257"/>
      <c r="E244" s="187">
        <v>0.11842105263157894</v>
      </c>
      <c r="F244" s="175">
        <v>0.71491228070175439</v>
      </c>
      <c r="G244" s="1909">
        <v>0.16666666666666666</v>
      </c>
      <c r="H244" s="187">
        <v>9.8000000000000004E-2</v>
      </c>
      <c r="I244" s="175">
        <v>0.72799999999999998</v>
      </c>
      <c r="J244" s="1909">
        <v>0.17399999999999999</v>
      </c>
      <c r="K244" s="2060">
        <v>9.7000000000000003E-2</v>
      </c>
      <c r="L244" s="2061">
        <v>0.73099999999999998</v>
      </c>
      <c r="M244" s="2062">
        <v>0.17199999999999999</v>
      </c>
      <c r="N244" s="1"/>
    </row>
    <row r="245" spans="1:44" ht="12.75" customHeight="1">
      <c r="B245" s="3104" t="s">
        <v>32</v>
      </c>
      <c r="C245" s="3257"/>
      <c r="D245" s="3257"/>
      <c r="E245" s="187">
        <v>0.11808118081180811</v>
      </c>
      <c r="F245" s="175">
        <v>0.72140221402214022</v>
      </c>
      <c r="G245" s="1909">
        <v>0.16051660516605165</v>
      </c>
      <c r="H245" s="187">
        <v>0.10199999999999999</v>
      </c>
      <c r="I245" s="175">
        <v>0.73899999999999999</v>
      </c>
      <c r="J245" s="1909">
        <v>0.158</v>
      </c>
      <c r="K245" s="419">
        <v>0.108</v>
      </c>
      <c r="L245" s="431">
        <v>0.747</v>
      </c>
      <c r="M245" s="420">
        <v>0.14499999999999999</v>
      </c>
      <c r="N245" s="1"/>
    </row>
    <row r="246" spans="1:44" ht="12.75" customHeight="1">
      <c r="B246" s="3104" t="s">
        <v>33</v>
      </c>
      <c r="C246" s="3257"/>
      <c r="D246" s="3257"/>
      <c r="E246" s="187">
        <v>0.37660944206008584</v>
      </c>
      <c r="F246" s="175">
        <v>0.55364806866952787</v>
      </c>
      <c r="G246" s="1909">
        <v>6.974248927038626E-2</v>
      </c>
      <c r="H246" s="187">
        <v>0.373</v>
      </c>
      <c r="I246" s="175">
        <v>0.54300000000000004</v>
      </c>
      <c r="J246" s="1909">
        <v>8.4000000000000005E-2</v>
      </c>
      <c r="K246" s="419">
        <v>0.376</v>
      </c>
      <c r="L246" s="431">
        <v>0.54</v>
      </c>
      <c r="M246" s="420">
        <v>8.4000000000000005E-2</v>
      </c>
      <c r="N246" s="1"/>
    </row>
    <row r="247" spans="1:44" ht="12.75" customHeight="1">
      <c r="B247" s="3104" t="s">
        <v>34</v>
      </c>
      <c r="C247" s="3257"/>
      <c r="D247" s="3257"/>
      <c r="E247" s="187">
        <v>0.18141916605705927</v>
      </c>
      <c r="F247" s="175">
        <v>0.67300658376005851</v>
      </c>
      <c r="G247" s="1909">
        <v>0.14557425018288223</v>
      </c>
      <c r="H247" s="187">
        <v>0.17699999999999999</v>
      </c>
      <c r="I247" s="175">
        <v>0.67200000000000004</v>
      </c>
      <c r="J247" s="1909">
        <v>0.151</v>
      </c>
      <c r="K247" s="419">
        <v>0.17299999999999999</v>
      </c>
      <c r="L247" s="431">
        <v>0.65800000000000003</v>
      </c>
      <c r="M247" s="420">
        <v>0.16900000000000001</v>
      </c>
      <c r="N247" s="1"/>
    </row>
    <row r="248" spans="1:44" ht="12.75" customHeight="1">
      <c r="B248" s="3104" t="s">
        <v>35</v>
      </c>
      <c r="C248" s="3257"/>
      <c r="D248" s="3257"/>
      <c r="E248" s="187">
        <v>0.35180722891566263</v>
      </c>
      <c r="F248" s="175">
        <v>0.54939759036144575</v>
      </c>
      <c r="G248" s="1909">
        <v>9.8795180722891562E-2</v>
      </c>
      <c r="H248" s="187">
        <v>0.27100000000000002</v>
      </c>
      <c r="I248" s="175">
        <v>0.57299999999999995</v>
      </c>
      <c r="J248" s="1909">
        <v>0.157</v>
      </c>
      <c r="K248" s="419">
        <v>0.28299999999999997</v>
      </c>
      <c r="L248" s="431">
        <v>0.58199999999999996</v>
      </c>
      <c r="M248" s="420">
        <v>0.13500000000000001</v>
      </c>
      <c r="N248" s="1"/>
    </row>
    <row r="249" spans="1:44" ht="12.75" customHeight="1">
      <c r="B249" s="3104" t="s">
        <v>36</v>
      </c>
      <c r="C249" s="3257"/>
      <c r="D249" s="3257"/>
      <c r="E249" s="187">
        <v>0.29415998354924944</v>
      </c>
      <c r="F249" s="175">
        <v>0.57690725889368699</v>
      </c>
      <c r="G249" s="1909">
        <v>0.12893275755706354</v>
      </c>
      <c r="H249" s="187">
        <v>0.28399999999999997</v>
      </c>
      <c r="I249" s="175">
        <v>0.57299999999999995</v>
      </c>
      <c r="J249" s="1909">
        <v>0.14299999999999999</v>
      </c>
      <c r="K249" s="419">
        <v>0.28199999999999997</v>
      </c>
      <c r="L249" s="431">
        <v>0.56499999999999995</v>
      </c>
      <c r="M249" s="420">
        <v>0.152</v>
      </c>
      <c r="N249" s="1"/>
    </row>
    <row r="250" spans="1:44" ht="12.75" customHeight="1">
      <c r="B250" s="3104" t="s">
        <v>37</v>
      </c>
      <c r="C250" s="3257"/>
      <c r="D250" s="3257"/>
      <c r="E250" s="187">
        <v>0.59022556390977443</v>
      </c>
      <c r="F250" s="175">
        <v>0.40977443609022557</v>
      </c>
      <c r="G250" s="1909">
        <v>0</v>
      </c>
      <c r="H250" s="187">
        <v>0.58799999999999997</v>
      </c>
      <c r="I250" s="175">
        <v>0.40400000000000003</v>
      </c>
      <c r="J250" s="1909">
        <v>8.9999999999999993E-3</v>
      </c>
      <c r="K250" s="419">
        <v>0.54800000000000004</v>
      </c>
      <c r="L250" s="431">
        <v>0.439</v>
      </c>
      <c r="M250" s="420">
        <v>1.2999999999999999E-2</v>
      </c>
      <c r="N250" s="1"/>
    </row>
    <row r="251" spans="1:44" ht="12.75" customHeight="1">
      <c r="A251" s="1870"/>
      <c r="B251" s="3149" t="s">
        <v>38</v>
      </c>
      <c r="C251" s="3257"/>
      <c r="D251" s="3257"/>
      <c r="E251" s="432">
        <v>1</v>
      </c>
      <c r="F251" s="188">
        <v>0</v>
      </c>
      <c r="G251" s="136">
        <v>0</v>
      </c>
      <c r="H251" s="135">
        <v>0.998</v>
      </c>
      <c r="I251" s="188">
        <v>2E-3</v>
      </c>
      <c r="J251" s="136">
        <v>0</v>
      </c>
      <c r="K251" s="433">
        <v>1</v>
      </c>
      <c r="L251" s="431">
        <v>0</v>
      </c>
      <c r="M251" s="420">
        <v>0</v>
      </c>
      <c r="N251" s="1877"/>
      <c r="O251" s="1870"/>
      <c r="P251" s="1870"/>
      <c r="Q251" s="1870"/>
      <c r="R251" s="1870"/>
      <c r="S251" s="1870"/>
      <c r="T251" s="1870"/>
      <c r="U251" s="1870"/>
      <c r="V251" s="1870"/>
      <c r="W251" s="1870"/>
      <c r="X251" s="1870"/>
      <c r="Y251" s="1870"/>
      <c r="Z251" s="1870"/>
      <c r="AA251" s="1870"/>
      <c r="AB251" s="1870"/>
      <c r="AC251" s="1870"/>
      <c r="AD251" s="1870"/>
      <c r="AE251" s="1870"/>
      <c r="AF251" s="1870"/>
      <c r="AG251" s="1870"/>
      <c r="AH251" s="1870"/>
      <c r="AI251" s="1870"/>
      <c r="AJ251" s="1870"/>
      <c r="AK251" s="1870"/>
      <c r="AL251" s="1870"/>
      <c r="AM251" s="1870"/>
      <c r="AN251" s="1870"/>
      <c r="AO251" s="1870"/>
      <c r="AP251" s="1870"/>
      <c r="AQ251" s="1870"/>
      <c r="AR251" s="1870"/>
    </row>
    <row r="252" spans="1:44" ht="12.75" customHeight="1">
      <c r="A252" s="1870"/>
      <c r="B252" s="3149" t="s">
        <v>39</v>
      </c>
      <c r="C252" s="3257"/>
      <c r="D252" s="3257"/>
      <c r="E252" s="432">
        <v>1</v>
      </c>
      <c r="F252" s="188">
        <v>0</v>
      </c>
      <c r="G252" s="136">
        <v>0</v>
      </c>
      <c r="H252" s="432">
        <v>1</v>
      </c>
      <c r="I252" s="136">
        <v>0</v>
      </c>
      <c r="J252" s="136">
        <v>0</v>
      </c>
      <c r="K252" s="419">
        <v>0</v>
      </c>
      <c r="L252" s="420">
        <v>0</v>
      </c>
      <c r="M252" s="420">
        <v>0</v>
      </c>
      <c r="N252" s="1877"/>
      <c r="O252" s="1870"/>
      <c r="P252" s="1870"/>
      <c r="Q252" s="1870"/>
      <c r="R252" s="1870"/>
      <c r="S252" s="1870"/>
      <c r="T252" s="1870"/>
      <c r="U252" s="1870"/>
      <c r="V252" s="1870"/>
      <c r="W252" s="1870"/>
      <c r="X252" s="1870"/>
      <c r="Y252" s="1870"/>
      <c r="Z252" s="1870"/>
      <c r="AA252" s="1870"/>
      <c r="AB252" s="1870"/>
      <c r="AC252" s="1870"/>
      <c r="AD252" s="1870"/>
      <c r="AE252" s="1870"/>
      <c r="AF252" s="1870"/>
      <c r="AG252" s="1870"/>
      <c r="AH252" s="1870"/>
      <c r="AI252" s="1870"/>
      <c r="AJ252" s="1870"/>
      <c r="AK252" s="1870"/>
      <c r="AL252" s="1870"/>
      <c r="AM252" s="1870"/>
      <c r="AN252" s="1870"/>
      <c r="AO252" s="1870"/>
      <c r="AP252" s="1870"/>
      <c r="AQ252" s="1870"/>
      <c r="AR252" s="1870"/>
    </row>
    <row r="253" spans="1:44" ht="12.75" customHeight="1">
      <c r="B253" s="3140" t="s">
        <v>42</v>
      </c>
      <c r="C253" s="3229"/>
      <c r="D253" s="3229"/>
      <c r="E253" s="370">
        <v>0.30069218241042345</v>
      </c>
      <c r="F253" s="179">
        <v>0.57369706840390877</v>
      </c>
      <c r="G253" s="2016">
        <v>0.12561074918566775</v>
      </c>
      <c r="H253" s="370">
        <v>0.28899999999999998</v>
      </c>
      <c r="I253" s="179">
        <v>0.57299999999999995</v>
      </c>
      <c r="J253" s="2016">
        <v>0.13800000000000001</v>
      </c>
      <c r="K253" s="421">
        <v>0.28699999999999998</v>
      </c>
      <c r="L253" s="434">
        <v>0.56899999999999995</v>
      </c>
      <c r="M253" s="422">
        <v>0.14299999999999999</v>
      </c>
      <c r="N253" s="1"/>
    </row>
    <row r="254" spans="1:44" ht="28.5" customHeight="1">
      <c r="B254" s="3317" t="s">
        <v>398</v>
      </c>
      <c r="C254" s="3231"/>
      <c r="D254" s="3231"/>
      <c r="E254" s="3231"/>
      <c r="F254" s="3231"/>
      <c r="G254" s="3231"/>
      <c r="H254" s="3231"/>
      <c r="I254" s="3231"/>
      <c r="J254" s="3231"/>
      <c r="K254" s="3231"/>
      <c r="L254" s="3231"/>
      <c r="M254" s="3231"/>
      <c r="N254" s="1"/>
    </row>
    <row r="255" spans="1:44" ht="12.75" customHeight="1">
      <c r="B255" s="435"/>
      <c r="C255" s="435"/>
      <c r="D255" s="435"/>
      <c r="E255" s="435"/>
      <c r="F255" s="435"/>
      <c r="G255" s="435"/>
      <c r="H255" s="435"/>
      <c r="I255" s="435"/>
      <c r="J255" s="435"/>
      <c r="K255" s="435"/>
      <c r="L255" s="435"/>
      <c r="M255" s="435"/>
      <c r="N255" s="1"/>
    </row>
    <row r="256" spans="1:44" ht="12.75" customHeight="1">
      <c r="B256" s="3318" t="s">
        <v>400</v>
      </c>
      <c r="C256" s="3207"/>
      <c r="D256" s="3207"/>
      <c r="E256" s="3207"/>
      <c r="F256" s="3207"/>
      <c r="G256" s="3207"/>
      <c r="H256" s="3319" t="s">
        <v>138</v>
      </c>
      <c r="I256" s="3319" t="s">
        <v>139</v>
      </c>
      <c r="J256" s="3319" t="s">
        <v>140</v>
      </c>
      <c r="K256" s="3319" t="s">
        <v>141</v>
      </c>
      <c r="L256" s="3319" t="s">
        <v>142</v>
      </c>
      <c r="M256" s="3321" t="s">
        <v>143</v>
      </c>
      <c r="N256" s="1"/>
    </row>
    <row r="257" spans="1:44" ht="19.5" customHeight="1">
      <c r="B257" s="3207"/>
      <c r="C257" s="3207"/>
      <c r="D257" s="3207"/>
      <c r="E257" s="3207"/>
      <c r="F257" s="3207"/>
      <c r="G257" s="3207"/>
      <c r="H257" s="3320"/>
      <c r="I257" s="3320"/>
      <c r="J257" s="3320"/>
      <c r="K257" s="3320"/>
      <c r="L257" s="3320"/>
      <c r="M257" s="3322"/>
      <c r="N257" s="1"/>
    </row>
    <row r="258" spans="1:44" ht="12.75" customHeight="1">
      <c r="B258" s="3323" t="s">
        <v>401</v>
      </c>
      <c r="C258" s="3223"/>
      <c r="D258" s="3223"/>
      <c r="E258" s="3223"/>
      <c r="F258" s="3223"/>
      <c r="G258" s="3223"/>
      <c r="H258" s="2063">
        <v>0</v>
      </c>
      <c r="I258" s="2063">
        <v>0.95799999999999996</v>
      </c>
      <c r="J258" s="2063">
        <v>0</v>
      </c>
      <c r="K258" s="2063">
        <v>4.2000000000000003E-2</v>
      </c>
      <c r="L258" s="2063">
        <v>0</v>
      </c>
      <c r="M258" s="2064">
        <v>0</v>
      </c>
      <c r="N258" s="1"/>
    </row>
    <row r="259" spans="1:44" ht="12.75" customHeight="1">
      <c r="B259" s="3324" t="s">
        <v>402</v>
      </c>
      <c r="C259" s="3257"/>
      <c r="D259" s="3257"/>
      <c r="E259" s="3257"/>
      <c r="F259" s="3257"/>
      <c r="G259" s="3257"/>
      <c r="H259" s="436">
        <v>7.0000000000000001E-3</v>
      </c>
      <c r="I259" s="436">
        <v>0.67200000000000004</v>
      </c>
      <c r="J259" s="436">
        <v>0</v>
      </c>
      <c r="K259" s="436">
        <v>6.8000000000000005E-2</v>
      </c>
      <c r="L259" s="436">
        <v>0.23100000000000001</v>
      </c>
      <c r="M259" s="437">
        <v>2.1999999999999999E-2</v>
      </c>
      <c r="N259" s="1"/>
    </row>
    <row r="260" spans="1:44" ht="12.75" customHeight="1">
      <c r="B260" s="3324" t="s">
        <v>403</v>
      </c>
      <c r="C260" s="3257"/>
      <c r="D260" s="3257"/>
      <c r="E260" s="3257"/>
      <c r="F260" s="3257"/>
      <c r="G260" s="3257"/>
      <c r="H260" s="436">
        <v>1.7999999999999999E-2</v>
      </c>
      <c r="I260" s="436">
        <v>0.77700000000000002</v>
      </c>
      <c r="J260" s="436">
        <v>0</v>
      </c>
      <c r="K260" s="436">
        <v>3.5999999999999997E-2</v>
      </c>
      <c r="L260" s="436">
        <v>0.13800000000000001</v>
      </c>
      <c r="M260" s="437">
        <v>3.1E-2</v>
      </c>
      <c r="N260" s="1"/>
    </row>
    <row r="261" spans="1:44" ht="12.75" customHeight="1">
      <c r="B261" s="3324" t="s">
        <v>404</v>
      </c>
      <c r="C261" s="3257"/>
      <c r="D261" s="3257"/>
      <c r="E261" s="3257"/>
      <c r="F261" s="3257"/>
      <c r="G261" s="3257"/>
      <c r="H261" s="436">
        <v>1.0999999999999999E-2</v>
      </c>
      <c r="I261" s="436">
        <v>0.69299999999999995</v>
      </c>
      <c r="J261" s="436">
        <v>0</v>
      </c>
      <c r="K261" s="436">
        <v>6.7000000000000004E-2</v>
      </c>
      <c r="L261" s="436">
        <v>0.19</v>
      </c>
      <c r="M261" s="437">
        <v>3.9E-2</v>
      </c>
      <c r="N261" s="1"/>
    </row>
    <row r="262" spans="1:44" ht="12.75" customHeight="1">
      <c r="B262" s="3324" t="s">
        <v>405</v>
      </c>
      <c r="C262" s="3257"/>
      <c r="D262" s="3257"/>
      <c r="E262" s="3257"/>
      <c r="F262" s="3257"/>
      <c r="G262" s="3257"/>
      <c r="H262" s="436">
        <v>1.0999999999999999E-2</v>
      </c>
      <c r="I262" s="436">
        <v>0.65700000000000003</v>
      </c>
      <c r="J262" s="436">
        <v>1E-3</v>
      </c>
      <c r="K262" s="436">
        <v>5.8000000000000003E-2</v>
      </c>
      <c r="L262" s="436">
        <v>0.23400000000000001</v>
      </c>
      <c r="M262" s="437">
        <v>3.9E-2</v>
      </c>
      <c r="N262" s="1"/>
    </row>
    <row r="263" spans="1:44" ht="12.75" customHeight="1">
      <c r="B263" s="3324" t="s">
        <v>406</v>
      </c>
      <c r="C263" s="3257"/>
      <c r="D263" s="3257"/>
      <c r="E263" s="3257"/>
      <c r="F263" s="3257"/>
      <c r="G263" s="3257"/>
      <c r="H263" s="436">
        <v>8.9999999999999993E-3</v>
      </c>
      <c r="I263" s="436">
        <v>0.497</v>
      </c>
      <c r="J263" s="436">
        <v>0</v>
      </c>
      <c r="K263" s="436">
        <v>0.154</v>
      </c>
      <c r="L263" s="436">
        <v>0.318</v>
      </c>
      <c r="M263" s="437">
        <v>2.3E-2</v>
      </c>
      <c r="N263" s="1"/>
    </row>
    <row r="264" spans="1:44" ht="12.75" customHeight="1">
      <c r="B264" s="3324" t="s">
        <v>407</v>
      </c>
      <c r="C264" s="3257"/>
      <c r="D264" s="3257"/>
      <c r="E264" s="3257"/>
      <c r="F264" s="3257"/>
      <c r="G264" s="3257"/>
      <c r="H264" s="436">
        <v>8.9999999999999993E-3</v>
      </c>
      <c r="I264" s="436">
        <v>0.495</v>
      </c>
      <c r="J264" s="436">
        <v>0</v>
      </c>
      <c r="K264" s="436">
        <v>0.16200000000000001</v>
      </c>
      <c r="L264" s="436">
        <v>0.29799999999999999</v>
      </c>
      <c r="M264" s="437">
        <v>3.5000000000000003E-2</v>
      </c>
      <c r="N264" s="1"/>
    </row>
    <row r="265" spans="1:44" ht="12.75" customHeight="1">
      <c r="B265" s="3324" t="s">
        <v>408</v>
      </c>
      <c r="C265" s="3257"/>
      <c r="D265" s="3257"/>
      <c r="E265" s="3257"/>
      <c r="F265" s="3257"/>
      <c r="G265" s="3257"/>
      <c r="H265" s="436">
        <v>1.0999999999999999E-2</v>
      </c>
      <c r="I265" s="436">
        <v>0.377</v>
      </c>
      <c r="J265" s="436">
        <v>3.0000000000000001E-3</v>
      </c>
      <c r="K265" s="436">
        <v>0.20899999999999999</v>
      </c>
      <c r="L265" s="436">
        <v>0.37</v>
      </c>
      <c r="M265" s="437">
        <v>3.1E-2</v>
      </c>
      <c r="N265" s="1"/>
    </row>
    <row r="266" spans="1:44" ht="12.75" customHeight="1">
      <c r="B266" s="3324" t="s">
        <v>409</v>
      </c>
      <c r="C266" s="3257"/>
      <c r="D266" s="3257"/>
      <c r="E266" s="3257"/>
      <c r="F266" s="3257"/>
      <c r="G266" s="3257"/>
      <c r="H266" s="436">
        <v>2.1999999999999999E-2</v>
      </c>
      <c r="I266" s="436">
        <v>0.28100000000000003</v>
      </c>
      <c r="J266" s="436">
        <v>0</v>
      </c>
      <c r="K266" s="436">
        <v>0.27200000000000002</v>
      </c>
      <c r="L266" s="436">
        <v>0.42099999999999999</v>
      </c>
      <c r="M266" s="437">
        <v>4.0000000000000001E-3</v>
      </c>
      <c r="N266" s="1"/>
    </row>
    <row r="267" spans="1:44" ht="12.75" customHeight="1">
      <c r="B267" s="3324" t="s">
        <v>410</v>
      </c>
      <c r="C267" s="3257"/>
      <c r="D267" s="3257"/>
      <c r="E267" s="3257"/>
      <c r="F267" s="3257"/>
      <c r="G267" s="3257"/>
      <c r="H267" s="436">
        <v>8.0000000000000002E-3</v>
      </c>
      <c r="I267" s="436">
        <v>0.32800000000000001</v>
      </c>
      <c r="J267" s="436">
        <v>0</v>
      </c>
      <c r="K267" s="436">
        <v>0.27400000000000002</v>
      </c>
      <c r="L267" s="436">
        <v>0.39</v>
      </c>
      <c r="M267" s="437">
        <v>0</v>
      </c>
      <c r="N267" s="1"/>
    </row>
    <row r="268" spans="1:44" ht="12.75" customHeight="1">
      <c r="B268" s="3324" t="s">
        <v>411</v>
      </c>
      <c r="C268" s="3257"/>
      <c r="D268" s="3257"/>
      <c r="E268" s="3257"/>
      <c r="F268" s="3257"/>
      <c r="G268" s="3257"/>
      <c r="H268" s="436">
        <v>0.02</v>
      </c>
      <c r="I268" s="436">
        <v>0.65300000000000002</v>
      </c>
      <c r="J268" s="436">
        <v>0</v>
      </c>
      <c r="K268" s="436">
        <v>8.2000000000000003E-2</v>
      </c>
      <c r="L268" s="436">
        <v>0.245</v>
      </c>
      <c r="M268" s="437">
        <v>0</v>
      </c>
      <c r="N268" s="1"/>
    </row>
    <row r="269" spans="1:44" ht="12.75" customHeight="1">
      <c r="B269" s="3327" t="s">
        <v>42</v>
      </c>
      <c r="C269" s="3229"/>
      <c r="D269" s="3229"/>
      <c r="E269" s="3229"/>
      <c r="F269" s="3229"/>
      <c r="G269" s="3229"/>
      <c r="H269" s="438">
        <v>0.01</v>
      </c>
      <c r="I269" s="438">
        <v>0.44400000000000001</v>
      </c>
      <c r="J269" s="438">
        <v>2E-3</v>
      </c>
      <c r="K269" s="438">
        <v>0.17899999999999999</v>
      </c>
      <c r="L269" s="438">
        <v>0.33600000000000002</v>
      </c>
      <c r="M269" s="439">
        <v>2.9000000000000001E-2</v>
      </c>
      <c r="N269" s="1"/>
    </row>
    <row r="270" spans="1:44" ht="24" customHeight="1">
      <c r="A270" s="10"/>
      <c r="B270" s="3328" t="s">
        <v>412</v>
      </c>
      <c r="C270" s="3259"/>
      <c r="D270" s="3259"/>
      <c r="E270" s="3259"/>
      <c r="F270" s="3259"/>
      <c r="G270" s="3259"/>
      <c r="H270" s="3259"/>
      <c r="I270" s="3259"/>
      <c r="J270" s="3259"/>
      <c r="K270" s="3259"/>
      <c r="L270" s="3259"/>
      <c r="M270" s="3259"/>
      <c r="N270" s="1"/>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row>
    <row r="271" spans="1:44" ht="12.75" customHeight="1">
      <c r="B271" s="2065"/>
      <c r="C271" s="2065"/>
      <c r="D271" s="2065"/>
      <c r="E271" s="2065"/>
      <c r="F271" s="2065"/>
      <c r="G271" s="2065"/>
      <c r="H271" s="2065"/>
      <c r="I271" s="2065"/>
      <c r="J271" s="2065"/>
      <c r="K271" s="2065"/>
      <c r="L271" s="2065"/>
      <c r="M271" s="2065"/>
      <c r="N271" s="1"/>
    </row>
    <row r="272" spans="1:44" ht="39.75" customHeight="1">
      <c r="B272" s="3318" t="s">
        <v>413</v>
      </c>
      <c r="C272" s="3207"/>
      <c r="D272" s="3207"/>
      <c r="E272" s="3207"/>
      <c r="F272" s="3207"/>
      <c r="G272" s="3207"/>
      <c r="H272" s="3319" t="s">
        <v>138</v>
      </c>
      <c r="I272" s="3319" t="s">
        <v>139</v>
      </c>
      <c r="J272" s="3319" t="s">
        <v>140</v>
      </c>
      <c r="K272" s="3319" t="s">
        <v>141</v>
      </c>
      <c r="L272" s="3319" t="s">
        <v>142</v>
      </c>
      <c r="M272" s="3321" t="s">
        <v>143</v>
      </c>
      <c r="N272" s="3326"/>
    </row>
    <row r="273" spans="2:14" ht="12.75" customHeight="1">
      <c r="B273" s="3207"/>
      <c r="C273" s="3207"/>
      <c r="D273" s="3207"/>
      <c r="E273" s="3207"/>
      <c r="F273" s="3207"/>
      <c r="G273" s="3207"/>
      <c r="H273" s="3325"/>
      <c r="I273" s="3325"/>
      <c r="J273" s="3325"/>
      <c r="K273" s="3325"/>
      <c r="L273" s="3325"/>
      <c r="M273" s="3296"/>
      <c r="N273" s="3207"/>
    </row>
    <row r="274" spans="2:14" ht="12.75" customHeight="1">
      <c r="B274" s="3102" t="s">
        <v>29</v>
      </c>
      <c r="C274" s="3223"/>
      <c r="D274" s="3223"/>
      <c r="E274" s="3223"/>
      <c r="F274" s="3223"/>
      <c r="G274" s="3223"/>
      <c r="H274" s="2932">
        <v>0</v>
      </c>
      <c r="I274" s="442">
        <v>0.95499999999999996</v>
      </c>
      <c r="J274" s="2932">
        <v>0</v>
      </c>
      <c r="K274" s="442">
        <v>4.5499999999999999E-2</v>
      </c>
      <c r="L274" s="442">
        <v>0</v>
      </c>
      <c r="M274" s="2565">
        <v>0</v>
      </c>
      <c r="N274" s="2066"/>
    </row>
    <row r="275" spans="2:14" ht="12.75" customHeight="1">
      <c r="B275" s="3104" t="s">
        <v>30</v>
      </c>
      <c r="C275" s="3257"/>
      <c r="D275" s="3257"/>
      <c r="E275" s="3257"/>
      <c r="F275" s="3257"/>
      <c r="G275" s="3257"/>
      <c r="H275" s="201">
        <v>8.0000000000000002E-3</v>
      </c>
      <c r="I275" s="201">
        <v>0.66700000000000004</v>
      </c>
      <c r="J275" s="201">
        <v>0</v>
      </c>
      <c r="K275" s="201">
        <v>8.2000000000000003E-2</v>
      </c>
      <c r="L275" s="201">
        <v>0.22500000000000001</v>
      </c>
      <c r="M275" s="1915">
        <v>1.7999999999999999E-2</v>
      </c>
      <c r="N275" s="2066"/>
    </row>
    <row r="276" spans="2:14" ht="12.75" customHeight="1">
      <c r="B276" s="3104" t="s">
        <v>31</v>
      </c>
      <c r="C276" s="3257"/>
      <c r="D276" s="3257"/>
      <c r="E276" s="3257"/>
      <c r="F276" s="3257"/>
      <c r="G276" s="3257"/>
      <c r="H276" s="201">
        <v>2.5000000000000001E-2</v>
      </c>
      <c r="I276" s="201">
        <v>0.75600000000000001</v>
      </c>
      <c r="J276" s="201">
        <v>0</v>
      </c>
      <c r="K276" s="201">
        <v>4.2000000000000003E-2</v>
      </c>
      <c r="L276" s="201">
        <v>0.155</v>
      </c>
      <c r="M276" s="1915">
        <v>2.1000000000000001E-2</v>
      </c>
      <c r="N276" s="2066"/>
    </row>
    <row r="277" spans="2:14" ht="12.75" customHeight="1">
      <c r="B277" s="3104" t="s">
        <v>32</v>
      </c>
      <c r="C277" s="3257"/>
      <c r="D277" s="3257"/>
      <c r="E277" s="3257"/>
      <c r="F277" s="3257"/>
      <c r="G277" s="3257"/>
      <c r="H277" s="201">
        <v>1.0999999999999999E-2</v>
      </c>
      <c r="I277" s="201">
        <v>0.67300000000000004</v>
      </c>
      <c r="J277" s="201">
        <v>0</v>
      </c>
      <c r="K277" s="201">
        <v>7.3999999999999996E-2</v>
      </c>
      <c r="L277" s="201">
        <v>0.20899999999999999</v>
      </c>
      <c r="M277" s="1915">
        <v>3.4000000000000002E-2</v>
      </c>
      <c r="N277" s="2066"/>
    </row>
    <row r="278" spans="2:14" ht="12.75" customHeight="1">
      <c r="B278" s="3104" t="s">
        <v>33</v>
      </c>
      <c r="C278" s="3257"/>
      <c r="D278" s="3257"/>
      <c r="E278" s="3257"/>
      <c r="F278" s="3257"/>
      <c r="G278" s="3257"/>
      <c r="H278" s="201">
        <v>1.2999999999999999E-2</v>
      </c>
      <c r="I278" s="201">
        <v>0.63500000000000001</v>
      </c>
      <c r="J278" s="201">
        <v>1E-3</v>
      </c>
      <c r="K278" s="201">
        <v>7.0000000000000007E-2</v>
      </c>
      <c r="L278" s="201">
        <v>0.249</v>
      </c>
      <c r="M278" s="1915">
        <v>3.3000000000000002E-2</v>
      </c>
      <c r="N278" s="2066"/>
    </row>
    <row r="279" spans="2:14" ht="12.75" customHeight="1">
      <c r="B279" s="3104" t="s">
        <v>34</v>
      </c>
      <c r="C279" s="3257"/>
      <c r="D279" s="3257"/>
      <c r="E279" s="3257"/>
      <c r="F279" s="3257"/>
      <c r="G279" s="3257"/>
      <c r="H279" s="201">
        <v>8.0000000000000002E-3</v>
      </c>
      <c r="I279" s="201">
        <v>0.48899999999999999</v>
      </c>
      <c r="J279" s="201">
        <v>0</v>
      </c>
      <c r="K279" s="201">
        <v>0.151</v>
      </c>
      <c r="L279" s="201">
        <v>0.33100000000000002</v>
      </c>
      <c r="M279" s="1915">
        <v>2.1000000000000001E-2</v>
      </c>
      <c r="N279" s="2066"/>
    </row>
    <row r="280" spans="2:14" ht="12.75" customHeight="1">
      <c r="B280" s="3104" t="s">
        <v>35</v>
      </c>
      <c r="C280" s="3257"/>
      <c r="D280" s="3257"/>
      <c r="E280" s="3257"/>
      <c r="F280" s="3257"/>
      <c r="G280" s="3257"/>
      <c r="H280" s="201">
        <v>7.0000000000000001E-3</v>
      </c>
      <c r="I280" s="201">
        <v>0.51500000000000001</v>
      </c>
      <c r="J280" s="201">
        <v>0</v>
      </c>
      <c r="K280" s="201">
        <v>0.153</v>
      </c>
      <c r="L280" s="201">
        <v>0.29899999999999999</v>
      </c>
      <c r="M280" s="1915">
        <v>2.5999999999999999E-2</v>
      </c>
      <c r="N280" s="2066"/>
    </row>
    <row r="281" spans="2:14" ht="12.75" customHeight="1">
      <c r="B281" s="3104" t="s">
        <v>36</v>
      </c>
      <c r="C281" s="3257"/>
      <c r="D281" s="3257"/>
      <c r="E281" s="3257"/>
      <c r="F281" s="3257"/>
      <c r="G281" s="3257"/>
      <c r="H281" s="201">
        <v>1.0999999999999999E-2</v>
      </c>
      <c r="I281" s="201">
        <v>0.373</v>
      </c>
      <c r="J281" s="201">
        <v>3.0000000000000001E-3</v>
      </c>
      <c r="K281" s="201">
        <v>0.219</v>
      </c>
      <c r="L281" s="201">
        <v>0.371</v>
      </c>
      <c r="M281" s="1915">
        <v>2.4E-2</v>
      </c>
      <c r="N281" s="2066"/>
    </row>
    <row r="282" spans="2:14" ht="12.75" customHeight="1">
      <c r="B282" s="3104" t="s">
        <v>37</v>
      </c>
      <c r="C282" s="3257"/>
      <c r="D282" s="3257"/>
      <c r="E282" s="3257"/>
      <c r="F282" s="3257"/>
      <c r="G282" s="3257"/>
      <c r="H282" s="201">
        <v>7.0000000000000001E-3</v>
      </c>
      <c r="I282" s="201">
        <v>0.318</v>
      </c>
      <c r="J282" s="201">
        <v>0</v>
      </c>
      <c r="K282" s="201">
        <v>0.26900000000000002</v>
      </c>
      <c r="L282" s="201">
        <v>0.40699999999999997</v>
      </c>
      <c r="M282" s="1915">
        <v>0</v>
      </c>
      <c r="N282" s="2066"/>
    </row>
    <row r="283" spans="2:14" ht="12.75" customHeight="1">
      <c r="B283" s="3104" t="s">
        <v>38</v>
      </c>
      <c r="C283" s="3257"/>
      <c r="D283" s="3257"/>
      <c r="E283" s="3257"/>
      <c r="F283" s="3257"/>
      <c r="G283" s="3257"/>
      <c r="H283" s="201">
        <v>1.4E-2</v>
      </c>
      <c r="I283" s="201">
        <v>0.35599999999999998</v>
      </c>
      <c r="J283" s="201">
        <v>2E-3</v>
      </c>
      <c r="K283" s="440">
        <v>0.25600000000000001</v>
      </c>
      <c r="L283" s="440">
        <v>0.372</v>
      </c>
      <c r="M283" s="1915">
        <v>0</v>
      </c>
      <c r="N283" s="2066"/>
    </row>
    <row r="284" spans="2:14" ht="12.75" customHeight="1">
      <c r="B284" s="3104" t="s">
        <v>39</v>
      </c>
      <c r="C284" s="3257"/>
      <c r="D284" s="3257"/>
      <c r="E284" s="3257"/>
      <c r="F284" s="3257"/>
      <c r="G284" s="3257"/>
      <c r="H284" s="441">
        <v>0</v>
      </c>
      <c r="I284" s="201">
        <v>0</v>
      </c>
      <c r="J284" s="441">
        <v>0</v>
      </c>
      <c r="K284" s="442">
        <v>0</v>
      </c>
      <c r="L284" s="442">
        <v>0</v>
      </c>
      <c r="M284" s="1915">
        <v>0</v>
      </c>
      <c r="N284" s="2066"/>
    </row>
    <row r="285" spans="2:14" ht="12.75" customHeight="1">
      <c r="B285" s="3140" t="s">
        <v>42</v>
      </c>
      <c r="C285" s="3229"/>
      <c r="D285" s="3229"/>
      <c r="E285" s="3229"/>
      <c r="F285" s="3229"/>
      <c r="G285" s="3229"/>
      <c r="H285" s="202">
        <v>1.0999999999999999E-2</v>
      </c>
      <c r="I285" s="202">
        <v>0.44</v>
      </c>
      <c r="J285" s="202">
        <v>2E-3</v>
      </c>
      <c r="K285" s="202">
        <v>0.186</v>
      </c>
      <c r="L285" s="202">
        <v>0.33900000000000002</v>
      </c>
      <c r="M285" s="2575">
        <v>2.1999999999999999E-2</v>
      </c>
      <c r="N285" s="2067"/>
    </row>
    <row r="286" spans="2:14" ht="31.5" customHeight="1">
      <c r="B286" s="3328" t="s">
        <v>412</v>
      </c>
      <c r="C286" s="3259"/>
      <c r="D286" s="3259"/>
      <c r="E286" s="3259"/>
      <c r="F286" s="3259"/>
      <c r="G286" s="3259"/>
      <c r="H286" s="3259"/>
      <c r="I286" s="3259"/>
      <c r="J286" s="3259"/>
      <c r="K286" s="3259"/>
      <c r="L286" s="3259"/>
      <c r="M286" s="3259"/>
      <c r="N286" s="1"/>
    </row>
    <row r="287" spans="2:14" ht="12.75" customHeight="1">
      <c r="B287" s="1"/>
      <c r="C287" s="1"/>
      <c r="D287" s="1"/>
      <c r="E287" s="1"/>
      <c r="F287" s="1"/>
      <c r="G287" s="1"/>
      <c r="H287" s="1"/>
      <c r="I287" s="1"/>
      <c r="J287" s="1"/>
      <c r="K287" s="1"/>
      <c r="L287" s="1"/>
      <c r="M287" s="1"/>
      <c r="N287" s="1"/>
    </row>
    <row r="288" spans="2:14" ht="15" customHeight="1">
      <c r="B288" s="3216" t="s">
        <v>414</v>
      </c>
      <c r="C288" s="3207"/>
      <c r="D288" s="3207"/>
      <c r="E288" s="3207"/>
      <c r="F288" s="3207"/>
      <c r="G288" s="3207"/>
      <c r="H288" s="3241">
        <v>2023</v>
      </c>
      <c r="I288" s="3207"/>
      <c r="J288" s="3241">
        <v>2024</v>
      </c>
      <c r="K288" s="3207"/>
      <c r="L288" s="3241">
        <v>2025</v>
      </c>
      <c r="M288" s="3207"/>
      <c r="N288" s="443"/>
    </row>
    <row r="289" spans="2:13" ht="12.75" customHeight="1">
      <c r="B289" s="3207"/>
      <c r="C289" s="3207"/>
      <c r="D289" s="3207"/>
      <c r="E289" s="3207"/>
      <c r="F289" s="3207"/>
      <c r="G289" s="3207"/>
      <c r="H289" s="2052" t="s">
        <v>83</v>
      </c>
      <c r="I289" s="2053" t="s">
        <v>84</v>
      </c>
      <c r="J289" s="2052" t="s">
        <v>83</v>
      </c>
      <c r="K289" s="2041" t="s">
        <v>84</v>
      </c>
      <c r="L289" s="2052" t="s">
        <v>83</v>
      </c>
      <c r="M289" s="2041" t="s">
        <v>84</v>
      </c>
    </row>
    <row r="290" spans="2:13" ht="12.75" customHeight="1">
      <c r="B290" s="3102" t="s">
        <v>29</v>
      </c>
      <c r="C290" s="3223"/>
      <c r="D290" s="3223"/>
      <c r="E290" s="3223"/>
      <c r="F290" s="3223"/>
      <c r="G290" s="3223"/>
      <c r="H290" s="368">
        <v>1</v>
      </c>
      <c r="I290" s="176">
        <v>0</v>
      </c>
      <c r="J290" s="187">
        <v>1</v>
      </c>
      <c r="K290" s="1909">
        <v>0</v>
      </c>
      <c r="L290" s="433">
        <f>9/10</f>
        <v>0.9</v>
      </c>
      <c r="M290" s="420">
        <f>1/10</f>
        <v>0.1</v>
      </c>
    </row>
    <row r="291" spans="2:13" ht="12.75" customHeight="1">
      <c r="B291" s="3104" t="s">
        <v>30</v>
      </c>
      <c r="C291" s="3257"/>
      <c r="D291" s="3257"/>
      <c r="E291" s="3257"/>
      <c r="F291" s="3257"/>
      <c r="G291" s="3257"/>
      <c r="H291" s="187">
        <v>0.9285714285714286</v>
      </c>
      <c r="I291" s="176">
        <v>7.1428571428571425E-2</v>
      </c>
      <c r="J291" s="187">
        <v>0.85709999999999997</v>
      </c>
      <c r="K291" s="1909">
        <v>0.1429</v>
      </c>
      <c r="L291" s="419">
        <v>0.89810000000000001</v>
      </c>
      <c r="M291" s="420">
        <v>0.1019</v>
      </c>
    </row>
    <row r="292" spans="2:13" ht="12.75" customHeight="1">
      <c r="B292" s="3104" t="s">
        <v>32</v>
      </c>
      <c r="C292" s="3257"/>
      <c r="D292" s="3257"/>
      <c r="E292" s="3257"/>
      <c r="F292" s="3257"/>
      <c r="G292" s="3257"/>
      <c r="H292" s="187">
        <v>0.91304347826086951</v>
      </c>
      <c r="I292" s="176">
        <v>8.6956521739130432E-2</v>
      </c>
      <c r="J292" s="187">
        <v>0.91300000000000003</v>
      </c>
      <c r="K292" s="1909">
        <v>8.6999999999999994E-2</v>
      </c>
      <c r="L292" s="419">
        <v>0</v>
      </c>
      <c r="M292" s="420">
        <v>0</v>
      </c>
    </row>
    <row r="293" spans="2:13" ht="12.75" customHeight="1">
      <c r="B293" s="3104" t="s">
        <v>33</v>
      </c>
      <c r="C293" s="3257"/>
      <c r="D293" s="3257"/>
      <c r="E293" s="3257"/>
      <c r="F293" s="3257"/>
      <c r="G293" s="3257"/>
      <c r="H293" s="187">
        <v>0.63124999999999998</v>
      </c>
      <c r="I293" s="176">
        <v>0.36875000000000002</v>
      </c>
      <c r="J293" s="187">
        <v>0.94869999999999999</v>
      </c>
      <c r="K293" s="1909">
        <v>5.0999999999999997E-2</v>
      </c>
      <c r="L293" s="419">
        <v>0.92310000000000003</v>
      </c>
      <c r="M293" s="420">
        <v>7.6899999999999996E-2</v>
      </c>
    </row>
    <row r="294" spans="2:13" ht="12.75" customHeight="1">
      <c r="B294" s="3104" t="s">
        <v>34</v>
      </c>
      <c r="C294" s="3257"/>
      <c r="D294" s="3257"/>
      <c r="E294" s="3257"/>
      <c r="F294" s="3257"/>
      <c r="G294" s="3257"/>
      <c r="H294" s="187">
        <v>1</v>
      </c>
      <c r="I294" s="176">
        <v>0</v>
      </c>
      <c r="J294" s="187">
        <v>0.92859999999999998</v>
      </c>
      <c r="K294" s="1909">
        <v>7.1400000000000005E-2</v>
      </c>
      <c r="L294" s="419">
        <v>0.94340000000000002</v>
      </c>
      <c r="M294" s="420">
        <v>5.6599999999999998E-2</v>
      </c>
    </row>
    <row r="295" spans="2:13" ht="12.75" customHeight="1">
      <c r="B295" s="3104" t="s">
        <v>35</v>
      </c>
      <c r="C295" s="3257"/>
      <c r="D295" s="3257"/>
      <c r="E295" s="3257"/>
      <c r="F295" s="3257"/>
      <c r="G295" s="3257"/>
      <c r="H295" s="187">
        <v>0.32142857142857145</v>
      </c>
      <c r="I295" s="176">
        <v>0.6785714285714286</v>
      </c>
      <c r="J295" s="187">
        <v>0.6</v>
      </c>
      <c r="K295" s="1909">
        <v>0.4</v>
      </c>
      <c r="L295" s="419">
        <v>0.55259999999999998</v>
      </c>
      <c r="M295" s="420">
        <v>0.44740000000000002</v>
      </c>
    </row>
    <row r="296" spans="2:13" ht="12.75" customHeight="1">
      <c r="B296" s="3104" t="s">
        <v>36</v>
      </c>
      <c r="C296" s="3257"/>
      <c r="D296" s="3257"/>
      <c r="E296" s="3257"/>
      <c r="F296" s="3257"/>
      <c r="G296" s="3257"/>
      <c r="H296" s="187">
        <v>0.96817420435510892</v>
      </c>
      <c r="I296" s="176">
        <v>3.1825795644891124E-2</v>
      </c>
      <c r="J296" s="187">
        <v>0.97030000000000005</v>
      </c>
      <c r="K296" s="1909">
        <v>0.03</v>
      </c>
      <c r="L296" s="419">
        <v>0.89500000000000002</v>
      </c>
      <c r="M296" s="420">
        <v>0.105</v>
      </c>
    </row>
    <row r="297" spans="2:13" ht="12.75" customHeight="1">
      <c r="B297" s="3104" t="s">
        <v>38</v>
      </c>
      <c r="C297" s="3257"/>
      <c r="D297" s="3257"/>
      <c r="E297" s="3257"/>
      <c r="F297" s="3257"/>
      <c r="G297" s="3257"/>
      <c r="H297" s="187">
        <v>0.93333333333333335</v>
      </c>
      <c r="I297" s="176">
        <v>6.6666666666666666E-2</v>
      </c>
      <c r="J297" s="187">
        <v>0.90700000000000003</v>
      </c>
      <c r="K297" s="1909">
        <v>9.2999999999999999E-2</v>
      </c>
      <c r="L297" s="419">
        <v>0</v>
      </c>
      <c r="M297" s="420">
        <v>0</v>
      </c>
    </row>
    <row r="298" spans="2:13" ht="12.75" customHeight="1">
      <c r="B298" s="3140" t="s">
        <v>42</v>
      </c>
      <c r="C298" s="3229"/>
      <c r="D298" s="3229"/>
      <c r="E298" s="3229"/>
      <c r="F298" s="3229"/>
      <c r="G298" s="3229"/>
      <c r="H298" s="370">
        <v>0.89058039961941005</v>
      </c>
      <c r="I298" s="2016">
        <v>0.10941960038058991</v>
      </c>
      <c r="J298" s="370">
        <v>0.88990000000000002</v>
      </c>
      <c r="K298" s="2016">
        <v>0.1101</v>
      </c>
      <c r="L298" s="421">
        <v>0.88600000000000001</v>
      </c>
      <c r="M298" s="422">
        <v>0.114</v>
      </c>
    </row>
    <row r="299" spans="2:13" ht="20.25" customHeight="1">
      <c r="B299" s="3317" t="s">
        <v>415</v>
      </c>
      <c r="C299" s="3231"/>
      <c r="D299" s="3231"/>
      <c r="E299" s="3231"/>
      <c r="F299" s="3231"/>
      <c r="G299" s="3231"/>
      <c r="H299" s="3231"/>
      <c r="I299" s="3231"/>
      <c r="J299" s="3231"/>
      <c r="K299" s="3231"/>
      <c r="L299" s="3231"/>
      <c r="M299" s="3231"/>
    </row>
    <row r="300" spans="2:13" ht="12.75" customHeight="1">
      <c r="B300" s="1"/>
      <c r="C300" s="1"/>
      <c r="D300" s="1"/>
      <c r="E300" s="1"/>
      <c r="F300" s="1"/>
      <c r="G300" s="1"/>
      <c r="H300" s="1"/>
      <c r="I300" s="1"/>
      <c r="J300" s="1"/>
      <c r="K300" s="1"/>
      <c r="L300" s="1"/>
      <c r="M300" s="1"/>
    </row>
    <row r="301" spans="2:13" ht="15" customHeight="1">
      <c r="B301" s="3216" t="s">
        <v>416</v>
      </c>
      <c r="C301" s="3207"/>
      <c r="D301" s="3207"/>
      <c r="E301" s="3241">
        <v>2023</v>
      </c>
      <c r="F301" s="3207"/>
      <c r="G301" s="3247"/>
      <c r="H301" s="3345">
        <v>2024</v>
      </c>
      <c r="I301" s="3207"/>
      <c r="J301" s="3281"/>
      <c r="K301" s="3345">
        <v>2025</v>
      </c>
      <c r="L301" s="3207"/>
      <c r="M301" s="3281"/>
    </row>
    <row r="302" spans="2:13" ht="12.75" customHeight="1">
      <c r="B302" s="3207"/>
      <c r="C302" s="2992"/>
      <c r="D302" s="3207"/>
      <c r="E302" s="3308" t="s">
        <v>107</v>
      </c>
      <c r="F302" s="3311" t="s">
        <v>108</v>
      </c>
      <c r="G302" s="3314" t="s">
        <v>109</v>
      </c>
      <c r="H302" s="3346" t="s">
        <v>107</v>
      </c>
      <c r="I302" s="3340" t="s">
        <v>108</v>
      </c>
      <c r="J302" s="3341" t="s">
        <v>109</v>
      </c>
      <c r="K302" s="3346" t="s">
        <v>107</v>
      </c>
      <c r="L302" s="3340" t="s">
        <v>108</v>
      </c>
      <c r="M302" s="3341" t="s">
        <v>109</v>
      </c>
    </row>
    <row r="303" spans="2:13" ht="12.75" customHeight="1">
      <c r="B303" s="3207"/>
      <c r="C303" s="2992"/>
      <c r="D303" s="3207"/>
      <c r="E303" s="3309"/>
      <c r="F303" s="3312"/>
      <c r="G303" s="3315"/>
      <c r="H303" s="3309"/>
      <c r="I303" s="3312"/>
      <c r="J303" s="3342"/>
      <c r="K303" s="3309"/>
      <c r="L303" s="3312"/>
      <c r="M303" s="3342"/>
    </row>
    <row r="304" spans="2:13" ht="12.75" customHeight="1">
      <c r="B304" s="3344"/>
      <c r="C304" s="3344"/>
      <c r="D304" s="3344"/>
      <c r="E304" s="3310"/>
      <c r="F304" s="3313"/>
      <c r="G304" s="3316"/>
      <c r="H304" s="3310"/>
      <c r="I304" s="3313"/>
      <c r="J304" s="3343"/>
      <c r="K304" s="3310"/>
      <c r="L304" s="3313"/>
      <c r="M304" s="3343"/>
    </row>
    <row r="305" spans="2:13" ht="12.75" customHeight="1">
      <c r="B305" s="3347" t="s">
        <v>29</v>
      </c>
      <c r="C305" s="3261"/>
      <c r="D305" s="3261"/>
      <c r="E305" s="423">
        <v>0</v>
      </c>
      <c r="F305" s="424">
        <v>0</v>
      </c>
      <c r="G305" s="2055">
        <v>1</v>
      </c>
      <c r="H305" s="423">
        <v>0</v>
      </c>
      <c r="I305" s="2057">
        <v>0.5</v>
      </c>
      <c r="J305" s="2055">
        <v>0.5</v>
      </c>
      <c r="K305" s="1885">
        <v>0</v>
      </c>
      <c r="L305" s="444">
        <v>0.5</v>
      </c>
      <c r="M305" s="1886">
        <v>0.5</v>
      </c>
    </row>
    <row r="306" spans="2:13" ht="12.75" customHeight="1">
      <c r="B306" s="3104" t="s">
        <v>30</v>
      </c>
      <c r="C306" s="3257"/>
      <c r="D306" s="3257"/>
      <c r="E306" s="187">
        <v>0</v>
      </c>
      <c r="F306" s="175">
        <v>0.53846153846153844</v>
      </c>
      <c r="G306" s="1909">
        <v>0.46153846153846156</v>
      </c>
      <c r="H306" s="166">
        <v>0</v>
      </c>
      <c r="I306" s="2068">
        <v>0.57299999999999995</v>
      </c>
      <c r="J306" s="1909">
        <v>0.42699999999999999</v>
      </c>
      <c r="K306" s="1900">
        <v>0</v>
      </c>
      <c r="L306" s="445">
        <v>0.70399999999999996</v>
      </c>
      <c r="M306" s="136">
        <v>0.29599999999999999</v>
      </c>
    </row>
    <row r="307" spans="2:13" ht="12.75" customHeight="1">
      <c r="B307" s="3104" t="s">
        <v>32</v>
      </c>
      <c r="C307" s="3257"/>
      <c r="D307" s="3257"/>
      <c r="E307" s="187">
        <v>4.3478260869565216E-2</v>
      </c>
      <c r="F307" s="175">
        <v>0.82608695652173914</v>
      </c>
      <c r="G307" s="1909">
        <v>0.13043478260869565</v>
      </c>
      <c r="H307" s="187">
        <v>4.3499999999999997E-2</v>
      </c>
      <c r="I307" s="175">
        <v>0.78259999999999996</v>
      </c>
      <c r="J307" s="1909">
        <v>0.1739</v>
      </c>
      <c r="K307" s="135">
        <v>0</v>
      </c>
      <c r="L307" s="188">
        <v>0.66700000000000004</v>
      </c>
      <c r="M307" s="136">
        <v>0.33300000000000002</v>
      </c>
    </row>
    <row r="308" spans="2:13" ht="12.75" customHeight="1">
      <c r="B308" s="3104" t="s">
        <v>33</v>
      </c>
      <c r="C308" s="3257"/>
      <c r="D308" s="3257"/>
      <c r="E308" s="187">
        <v>7.4999999999999997E-2</v>
      </c>
      <c r="F308" s="175">
        <v>0.61875000000000002</v>
      </c>
      <c r="G308" s="1909">
        <v>0.30625000000000002</v>
      </c>
      <c r="H308" s="166">
        <v>9.3700000000000006E-2</v>
      </c>
      <c r="I308" s="175">
        <v>0.60619999999999996</v>
      </c>
      <c r="J308" s="1909">
        <v>0.3</v>
      </c>
      <c r="K308" s="1900">
        <v>5.4100000000000002E-2</v>
      </c>
      <c r="L308" s="188">
        <v>0.67569999999999997</v>
      </c>
      <c r="M308" s="136">
        <v>0.27029999999999998</v>
      </c>
    </row>
    <row r="309" spans="2:13" ht="12.75" customHeight="1">
      <c r="B309" s="3104" t="s">
        <v>34</v>
      </c>
      <c r="C309" s="3257"/>
      <c r="D309" s="3257"/>
      <c r="E309" s="187">
        <v>0.15384615384615385</v>
      </c>
      <c r="F309" s="175">
        <v>0.53846153846153844</v>
      </c>
      <c r="G309" s="1909">
        <v>0.30769230769230771</v>
      </c>
      <c r="H309" s="187">
        <v>0.21429999999999999</v>
      </c>
      <c r="I309" s="175">
        <v>0.5</v>
      </c>
      <c r="J309" s="1909">
        <v>0.28570000000000001</v>
      </c>
      <c r="K309" s="135">
        <v>3.1699999999999999E-2</v>
      </c>
      <c r="L309" s="188">
        <v>0.62</v>
      </c>
      <c r="M309" s="136">
        <v>0.35</v>
      </c>
    </row>
    <row r="310" spans="2:13" ht="12.75" customHeight="1">
      <c r="B310" s="3104" t="s">
        <v>35</v>
      </c>
      <c r="C310" s="3257"/>
      <c r="D310" s="3257"/>
      <c r="E310" s="187">
        <v>7.1428571428571425E-2</v>
      </c>
      <c r="F310" s="175">
        <v>0.6428571428571429</v>
      </c>
      <c r="G310" s="1909">
        <v>0.2857142857142857</v>
      </c>
      <c r="H310" s="187">
        <v>0.13639999999999999</v>
      </c>
      <c r="I310" s="175">
        <v>0.63639999999999997</v>
      </c>
      <c r="J310" s="1909">
        <v>0.2273</v>
      </c>
      <c r="K310" s="135">
        <v>0.14499999999999999</v>
      </c>
      <c r="L310" s="188">
        <v>0.59419999999999995</v>
      </c>
      <c r="M310" s="136">
        <v>0.26100000000000001</v>
      </c>
    </row>
    <row r="311" spans="2:13" ht="12.75" customHeight="1">
      <c r="B311" s="3104" t="s">
        <v>36</v>
      </c>
      <c r="C311" s="3257"/>
      <c r="D311" s="3257"/>
      <c r="E311" s="187">
        <v>0.19095477386934673</v>
      </c>
      <c r="F311" s="175">
        <v>0.47906197654941374</v>
      </c>
      <c r="G311" s="1909">
        <v>0.32998324958123953</v>
      </c>
      <c r="H311" s="187">
        <v>0.21690000000000001</v>
      </c>
      <c r="I311" s="175">
        <v>0.5</v>
      </c>
      <c r="J311" s="1909">
        <v>0.28310000000000002</v>
      </c>
      <c r="K311" s="135">
        <v>0.27100000000000002</v>
      </c>
      <c r="L311" s="188">
        <v>0.48899999999999999</v>
      </c>
      <c r="M311" s="136">
        <v>0.24</v>
      </c>
    </row>
    <row r="312" spans="2:13" ht="12.75" customHeight="1">
      <c r="B312" s="3104" t="s">
        <v>38</v>
      </c>
      <c r="C312" s="3257"/>
      <c r="D312" s="3257"/>
      <c r="E312" s="2960">
        <v>1</v>
      </c>
      <c r="F312" s="175">
        <v>0</v>
      </c>
      <c r="G312" s="1909">
        <v>0</v>
      </c>
      <c r="H312" s="2960">
        <v>1</v>
      </c>
      <c r="I312" s="175">
        <v>0</v>
      </c>
      <c r="J312" s="1909">
        <v>0</v>
      </c>
      <c r="K312" s="135">
        <v>0</v>
      </c>
      <c r="L312" s="188">
        <v>0</v>
      </c>
      <c r="M312" s="136">
        <v>0</v>
      </c>
    </row>
    <row r="313" spans="2:13" ht="12.75" customHeight="1">
      <c r="B313" s="3140" t="s">
        <v>42</v>
      </c>
      <c r="C313" s="3229"/>
      <c r="D313" s="3229"/>
      <c r="E313" s="370">
        <v>0.16745956232159848</v>
      </c>
      <c r="F313" s="179">
        <v>0.50142721217887731</v>
      </c>
      <c r="G313" s="2016">
        <v>0.33111322549952427</v>
      </c>
      <c r="H313" s="370">
        <v>0.186</v>
      </c>
      <c r="I313" s="179">
        <v>0.5171</v>
      </c>
      <c r="J313" s="2016">
        <v>0.30959999999999999</v>
      </c>
      <c r="K313" s="141">
        <v>0.19600000000000001</v>
      </c>
      <c r="L313" s="446">
        <v>0.54600000000000004</v>
      </c>
      <c r="M313" s="142">
        <v>0.25800000000000001</v>
      </c>
    </row>
    <row r="314" spans="2:13" ht="20.25" customHeight="1">
      <c r="B314" s="3145" t="s">
        <v>417</v>
      </c>
      <c r="C314" s="3231"/>
      <c r="D314" s="3231"/>
      <c r="E314" s="3231"/>
      <c r="F314" s="3231"/>
      <c r="G314" s="3231"/>
      <c r="H314" s="3231"/>
      <c r="I314" s="3231"/>
      <c r="J314" s="3231"/>
      <c r="K314" s="3231"/>
      <c r="L314" s="3231"/>
      <c r="M314" s="3231"/>
    </row>
    <row r="315" spans="2:13" ht="12.75" customHeight="1">
      <c r="B315" s="1"/>
      <c r="C315" s="1"/>
      <c r="D315" s="1"/>
      <c r="E315" s="1"/>
      <c r="F315" s="1"/>
      <c r="G315" s="1"/>
      <c r="H315" s="1"/>
      <c r="I315" s="1"/>
      <c r="J315" s="1"/>
      <c r="K315" s="1"/>
      <c r="L315" s="1"/>
      <c r="M315" s="1"/>
    </row>
    <row r="316" spans="2:13" ht="12.75" customHeight="1">
      <c r="B316" s="1"/>
      <c r="C316" s="1"/>
      <c r="D316" s="1"/>
      <c r="E316" s="1"/>
      <c r="F316" s="1"/>
      <c r="G316" s="1"/>
      <c r="H316" s="1"/>
      <c r="I316" s="1"/>
      <c r="J316" s="1"/>
      <c r="K316" s="1"/>
      <c r="L316" s="1"/>
      <c r="M316" s="1"/>
    </row>
    <row r="317" spans="2:13" ht="12.75" customHeight="1">
      <c r="B317" s="1801" t="s">
        <v>146</v>
      </c>
      <c r="C317" s="1801"/>
      <c r="D317" s="1801"/>
      <c r="E317" s="1801"/>
      <c r="F317" s="1801"/>
      <c r="G317" s="1801"/>
      <c r="H317" s="1801"/>
      <c r="I317" s="1801"/>
      <c r="J317" s="1801"/>
      <c r="K317" s="1801"/>
      <c r="L317" s="1801"/>
      <c r="M317" s="1801"/>
    </row>
    <row r="318" spans="2:13" ht="12.75" customHeight="1">
      <c r="B318" s="1"/>
      <c r="C318" s="1"/>
      <c r="D318" s="1"/>
      <c r="E318" s="1"/>
      <c r="F318" s="1"/>
      <c r="G318" s="1"/>
      <c r="H318" s="1"/>
      <c r="I318" s="1"/>
      <c r="J318" s="1"/>
      <c r="K318" s="1"/>
      <c r="L318" s="1"/>
      <c r="M318" s="1"/>
    </row>
    <row r="319" spans="2:13" ht="15" customHeight="1">
      <c r="B319" s="3216" t="s">
        <v>418</v>
      </c>
      <c r="C319" s="3207"/>
      <c r="D319" s="3207"/>
      <c r="E319" s="3207"/>
      <c r="F319" s="3207"/>
      <c r="G319" s="3235"/>
      <c r="H319" s="3232" t="s">
        <v>419</v>
      </c>
      <c r="I319" s="3207"/>
      <c r="J319" s="3207"/>
      <c r="K319" s="1"/>
      <c r="L319" s="1"/>
      <c r="M319" s="1"/>
    </row>
    <row r="320" spans="2:13" ht="12.75" customHeight="1">
      <c r="B320" s="3248"/>
      <c r="C320" s="3248"/>
      <c r="D320" s="3248"/>
      <c r="E320" s="3248"/>
      <c r="F320" s="3248"/>
      <c r="G320" s="3220"/>
      <c r="H320" s="2001">
        <v>2023</v>
      </c>
      <c r="I320" s="447">
        <v>2024</v>
      </c>
      <c r="J320" s="448">
        <v>2025</v>
      </c>
      <c r="K320" s="1"/>
      <c r="L320" s="1"/>
      <c r="M320" s="1"/>
    </row>
    <row r="321" spans="2:10" ht="12.75" customHeight="1">
      <c r="B321" s="3102" t="s">
        <v>29</v>
      </c>
      <c r="C321" s="3223"/>
      <c r="D321" s="3223"/>
      <c r="E321" s="3223"/>
      <c r="F321" s="3223"/>
      <c r="G321" s="3224"/>
      <c r="H321" s="2069">
        <v>0.93143766863393607</v>
      </c>
      <c r="I321" s="449">
        <v>1.0580000000000001</v>
      </c>
      <c r="J321" s="2965">
        <v>1.077</v>
      </c>
    </row>
    <row r="322" spans="2:10" ht="12.75" customHeight="1">
      <c r="B322" s="3104" t="s">
        <v>30</v>
      </c>
      <c r="C322" s="3257"/>
      <c r="D322" s="3257"/>
      <c r="E322" s="3257"/>
      <c r="F322" s="3257"/>
      <c r="G322" s="3300"/>
      <c r="H322" s="2070">
        <v>1.3336995525924276</v>
      </c>
      <c r="I322" s="450">
        <v>1.2170000000000001</v>
      </c>
      <c r="J322" s="451">
        <v>1.256</v>
      </c>
    </row>
    <row r="323" spans="2:10" ht="12.75" customHeight="1">
      <c r="B323" s="3104" t="s">
        <v>31</v>
      </c>
      <c r="C323" s="3257"/>
      <c r="D323" s="3257"/>
      <c r="E323" s="3257"/>
      <c r="F323" s="3257"/>
      <c r="G323" s="3300"/>
      <c r="H323" s="2070">
        <v>0.93989711335241266</v>
      </c>
      <c r="I323" s="450">
        <v>0.95199999999999996</v>
      </c>
      <c r="J323" s="451">
        <v>0.94599999999999995</v>
      </c>
    </row>
    <row r="324" spans="2:10" ht="12.75" customHeight="1">
      <c r="B324" s="3104" t="s">
        <v>32</v>
      </c>
      <c r="C324" s="3257"/>
      <c r="D324" s="3257"/>
      <c r="E324" s="3257"/>
      <c r="F324" s="3257"/>
      <c r="G324" s="3300"/>
      <c r="H324" s="2070">
        <v>0.94846322874180455</v>
      </c>
      <c r="I324" s="450">
        <v>0.95</v>
      </c>
      <c r="J324" s="451">
        <v>0.93799999999999994</v>
      </c>
    </row>
    <row r="325" spans="2:10" ht="12.75" customHeight="1">
      <c r="B325" s="3104" t="s">
        <v>33</v>
      </c>
      <c r="C325" s="3257"/>
      <c r="D325" s="3257"/>
      <c r="E325" s="3257"/>
      <c r="F325" s="3257"/>
      <c r="G325" s="3300"/>
      <c r="H325" s="2070">
        <v>0.93850214905214924</v>
      </c>
      <c r="I325" s="450">
        <v>0.94799999999999995</v>
      </c>
      <c r="J325" s="451">
        <v>0.93700000000000006</v>
      </c>
    </row>
    <row r="326" spans="2:10" ht="12.75" customHeight="1">
      <c r="B326" s="3104" t="s">
        <v>34</v>
      </c>
      <c r="C326" s="3257"/>
      <c r="D326" s="3257"/>
      <c r="E326" s="3257"/>
      <c r="F326" s="3257"/>
      <c r="G326" s="3300"/>
      <c r="H326" s="2070">
        <v>0.8949913042915848</v>
      </c>
      <c r="I326" s="450">
        <v>0.878</v>
      </c>
      <c r="J326" s="451">
        <v>0.89800000000000002</v>
      </c>
    </row>
    <row r="327" spans="2:10" ht="12.75" customHeight="1">
      <c r="B327" s="3104" t="s">
        <v>35</v>
      </c>
      <c r="C327" s="3257"/>
      <c r="D327" s="3257"/>
      <c r="E327" s="3257"/>
      <c r="F327" s="3257"/>
      <c r="G327" s="3300"/>
      <c r="H327" s="2070">
        <v>0.91489744099611925</v>
      </c>
      <c r="I327" s="450">
        <v>0.92</v>
      </c>
      <c r="J327" s="451">
        <v>0.91400000000000003</v>
      </c>
    </row>
    <row r="328" spans="2:10" ht="12.75" customHeight="1">
      <c r="B328" s="3104" t="s">
        <v>36</v>
      </c>
      <c r="C328" s="3257"/>
      <c r="D328" s="3257"/>
      <c r="E328" s="3257"/>
      <c r="F328" s="3257"/>
      <c r="G328" s="3300"/>
      <c r="H328" s="2070">
        <v>0.86561138676004568</v>
      </c>
      <c r="I328" s="450">
        <v>0.84499999999999997</v>
      </c>
      <c r="J328" s="451">
        <v>0.84199999999999997</v>
      </c>
    </row>
    <row r="329" spans="2:10" ht="12.75" customHeight="1">
      <c r="B329" s="3104" t="s">
        <v>37</v>
      </c>
      <c r="C329" s="3257"/>
      <c r="D329" s="3257"/>
      <c r="E329" s="3257"/>
      <c r="F329" s="3257"/>
      <c r="G329" s="3300"/>
      <c r="H329" s="2070">
        <v>1</v>
      </c>
      <c r="I329" s="450">
        <v>1</v>
      </c>
      <c r="J329" s="451">
        <v>0.69799999999999995</v>
      </c>
    </row>
    <row r="330" spans="2:10" ht="12.75" customHeight="1">
      <c r="B330" s="3104" t="s">
        <v>38</v>
      </c>
      <c r="C330" s="3257"/>
      <c r="D330" s="3257"/>
      <c r="E330" s="3257"/>
      <c r="F330" s="3257"/>
      <c r="G330" s="3300"/>
      <c r="H330" s="2070">
        <v>0.86637380903055383</v>
      </c>
      <c r="I330" s="450">
        <v>0.88200000000000001</v>
      </c>
      <c r="J330" s="451">
        <v>0.82599999999999996</v>
      </c>
    </row>
    <row r="331" spans="2:10" ht="12.75" customHeight="1">
      <c r="B331" s="3104" t="s">
        <v>39</v>
      </c>
      <c r="C331" s="3257"/>
      <c r="D331" s="3257"/>
      <c r="E331" s="3257"/>
      <c r="F331" s="3257"/>
      <c r="G331" s="3300"/>
      <c r="H331" s="2070">
        <v>1</v>
      </c>
      <c r="I331" s="450">
        <v>1</v>
      </c>
      <c r="J331" s="451">
        <v>0</v>
      </c>
    </row>
    <row r="332" spans="2:10" ht="12.75" customHeight="1">
      <c r="B332" s="3140" t="s">
        <v>148</v>
      </c>
      <c r="C332" s="3229"/>
      <c r="D332" s="3229"/>
      <c r="E332" s="3229"/>
      <c r="F332" s="3229"/>
      <c r="G332" s="3301"/>
      <c r="H332" s="2071">
        <v>1.0193183498059426</v>
      </c>
      <c r="I332" s="452">
        <v>0.93600000000000005</v>
      </c>
      <c r="J332" s="2966">
        <v>0.90300000000000002</v>
      </c>
    </row>
    <row r="333" spans="2:10" ht="15" customHeight="1">
      <c r="B333" s="3157" t="s">
        <v>420</v>
      </c>
      <c r="C333" s="3254"/>
      <c r="D333" s="3254"/>
      <c r="E333" s="3254"/>
      <c r="F333" s="3254"/>
      <c r="G333" s="3254"/>
      <c r="H333" s="3254"/>
      <c r="I333" s="3254"/>
      <c r="J333" s="3254"/>
    </row>
    <row r="334" spans="2:10" ht="7.5" customHeight="1">
      <c r="B334" s="2992"/>
      <c r="C334" s="2992"/>
      <c r="D334" s="2992"/>
      <c r="E334" s="2992"/>
      <c r="F334" s="2992"/>
      <c r="G334" s="2992"/>
      <c r="H334" s="2992"/>
      <c r="I334" s="2992"/>
      <c r="J334" s="2992"/>
    </row>
    <row r="335" spans="2:10" ht="8.25" customHeight="1">
      <c r="B335" s="2992"/>
      <c r="C335" s="2992"/>
      <c r="D335" s="2992"/>
      <c r="E335" s="2992"/>
      <c r="F335" s="2992"/>
      <c r="G335" s="2992"/>
      <c r="H335" s="2992"/>
      <c r="I335" s="2992"/>
      <c r="J335" s="2992"/>
    </row>
    <row r="336" spans="2:10" ht="7.5" customHeight="1">
      <c r="B336" s="2992"/>
      <c r="C336" s="2992"/>
      <c r="D336" s="2992"/>
      <c r="E336" s="2992"/>
      <c r="F336" s="2992"/>
      <c r="G336" s="2992"/>
      <c r="H336" s="2992"/>
      <c r="I336" s="2992"/>
      <c r="J336" s="2992"/>
    </row>
    <row r="337" spans="2:13" ht="5.25" customHeight="1">
      <c r="B337" s="2992"/>
      <c r="C337" s="2992"/>
      <c r="D337" s="2992"/>
      <c r="E337" s="2992"/>
      <c r="F337" s="2992"/>
      <c r="G337" s="2992"/>
      <c r="H337" s="2992"/>
      <c r="I337" s="2992"/>
      <c r="J337" s="2992"/>
      <c r="K337" s="1"/>
      <c r="L337" s="1"/>
      <c r="M337" s="1"/>
    </row>
    <row r="338" spans="2:13" ht="1.5" customHeight="1">
      <c r="B338" s="3277"/>
      <c r="C338" s="3277"/>
      <c r="D338" s="3277"/>
      <c r="E338" s="3277"/>
      <c r="F338" s="3277"/>
      <c r="G338" s="3277"/>
      <c r="H338" s="3277"/>
      <c r="I338" s="3277"/>
      <c r="J338" s="3277"/>
      <c r="K338" s="1"/>
      <c r="L338" s="1"/>
      <c r="M338" s="1"/>
    </row>
    <row r="339" spans="2:13" ht="12.75" customHeight="1">
      <c r="B339" s="1"/>
      <c r="C339" s="1"/>
      <c r="D339" s="1"/>
      <c r="E339" s="1"/>
      <c r="F339" s="1"/>
      <c r="G339" s="1"/>
      <c r="H339" s="1"/>
      <c r="I339" s="1"/>
      <c r="J339" s="1"/>
      <c r="K339" s="1"/>
      <c r="L339" s="1"/>
      <c r="M339" s="1"/>
    </row>
    <row r="340" spans="2:13" ht="15" customHeight="1">
      <c r="B340" s="3216" t="s">
        <v>421</v>
      </c>
      <c r="C340" s="3207"/>
      <c r="D340" s="3207"/>
      <c r="E340" s="3207"/>
      <c r="F340" s="3207"/>
      <c r="G340" s="3235"/>
      <c r="H340" s="3232" t="s">
        <v>422</v>
      </c>
      <c r="I340" s="3207"/>
      <c r="J340" s="3207"/>
      <c r="K340" s="3288" t="s">
        <v>393</v>
      </c>
      <c r="L340" s="3207"/>
      <c r="M340" s="3207"/>
    </row>
    <row r="341" spans="2:13" ht="12.75" customHeight="1">
      <c r="B341" s="3248"/>
      <c r="C341" s="3248"/>
      <c r="D341" s="3248"/>
      <c r="E341" s="3248"/>
      <c r="F341" s="3248"/>
      <c r="G341" s="3220"/>
      <c r="H341" s="2001">
        <v>2023</v>
      </c>
      <c r="I341" s="2072">
        <v>2024</v>
      </c>
      <c r="J341" s="2072">
        <v>2025</v>
      </c>
      <c r="K341" s="2002">
        <v>2023</v>
      </c>
      <c r="L341" s="453">
        <v>2024</v>
      </c>
      <c r="M341" s="454">
        <v>2025</v>
      </c>
    </row>
    <row r="342" spans="2:13" ht="15.75" customHeight="1">
      <c r="B342" s="3347" t="s">
        <v>29</v>
      </c>
      <c r="C342" s="3261"/>
      <c r="D342" s="3261"/>
      <c r="E342" s="3261"/>
      <c r="F342" s="3261"/>
      <c r="G342" s="3349"/>
      <c r="H342" s="3350">
        <v>1.3626</v>
      </c>
      <c r="I342" s="3352">
        <v>0.33</v>
      </c>
      <c r="J342" s="3353">
        <v>1.26E-2</v>
      </c>
      <c r="K342" s="455">
        <v>1</v>
      </c>
      <c r="L342" s="456">
        <v>1</v>
      </c>
      <c r="M342" s="457">
        <v>1</v>
      </c>
    </row>
    <row r="343" spans="2:13" ht="12.75" customHeight="1">
      <c r="B343" s="3104" t="s">
        <v>30</v>
      </c>
      <c r="C343" s="3257"/>
      <c r="D343" s="3257"/>
      <c r="E343" s="3257"/>
      <c r="F343" s="3257"/>
      <c r="G343" s="3300"/>
      <c r="H343" s="3351"/>
      <c r="I343" s="3351"/>
      <c r="J343" s="3354"/>
      <c r="K343" s="458">
        <v>1</v>
      </c>
      <c r="L343" s="459">
        <v>1</v>
      </c>
      <c r="M343" s="460">
        <v>1</v>
      </c>
    </row>
    <row r="344" spans="2:13" ht="12.75" customHeight="1">
      <c r="B344" s="3104" t="s">
        <v>32</v>
      </c>
      <c r="C344" s="3257"/>
      <c r="D344" s="3257"/>
      <c r="E344" s="3257"/>
      <c r="F344" s="3257"/>
      <c r="G344" s="3300"/>
      <c r="H344" s="2073">
        <v>1.1100000000000001</v>
      </c>
      <c r="I344" s="2074">
        <v>0.14000000000000001</v>
      </c>
      <c r="J344" s="461" t="s">
        <v>46</v>
      </c>
      <c r="K344" s="458">
        <v>1</v>
      </c>
      <c r="L344" s="459">
        <v>1</v>
      </c>
      <c r="M344" s="460">
        <v>1</v>
      </c>
    </row>
    <row r="345" spans="2:13" ht="12.75" customHeight="1">
      <c r="B345" s="3104" t="s">
        <v>33</v>
      </c>
      <c r="C345" s="3257"/>
      <c r="D345" s="3257"/>
      <c r="E345" s="3257"/>
      <c r="F345" s="3257"/>
      <c r="G345" s="3300"/>
      <c r="H345" s="2073" t="s">
        <v>46</v>
      </c>
      <c r="I345" s="2074" t="s">
        <v>46</v>
      </c>
      <c r="J345" s="462" t="s">
        <v>46</v>
      </c>
      <c r="K345" s="458">
        <v>1</v>
      </c>
      <c r="L345" s="459">
        <v>1</v>
      </c>
      <c r="M345" s="460">
        <v>1</v>
      </c>
    </row>
    <row r="346" spans="2:13" ht="12.75" customHeight="1">
      <c r="B346" s="3104" t="s">
        <v>34</v>
      </c>
      <c r="C346" s="3257"/>
      <c r="D346" s="3257"/>
      <c r="E346" s="3257"/>
      <c r="F346" s="3257"/>
      <c r="G346" s="3300"/>
      <c r="H346" s="2073" t="s">
        <v>46</v>
      </c>
      <c r="I346" s="2074" t="s">
        <v>46</v>
      </c>
      <c r="J346" s="462">
        <v>1.34E-2</v>
      </c>
      <c r="K346" s="458">
        <v>1</v>
      </c>
      <c r="L346" s="459">
        <v>1</v>
      </c>
      <c r="M346" s="460">
        <v>1</v>
      </c>
    </row>
    <row r="347" spans="2:13" ht="12.75" customHeight="1">
      <c r="B347" s="3104" t="s">
        <v>35</v>
      </c>
      <c r="C347" s="3257"/>
      <c r="D347" s="3257"/>
      <c r="E347" s="3257"/>
      <c r="F347" s="3257"/>
      <c r="G347" s="3300"/>
      <c r="H347" s="2073">
        <v>1.073</v>
      </c>
      <c r="I347" s="2074">
        <v>4.7E-2</v>
      </c>
      <c r="J347" s="462">
        <v>1.0200000000000001E-2</v>
      </c>
      <c r="K347" s="458">
        <v>1</v>
      </c>
      <c r="L347" s="459">
        <v>1</v>
      </c>
      <c r="M347" s="460">
        <v>1</v>
      </c>
    </row>
    <row r="348" spans="2:13" ht="12.75" customHeight="1">
      <c r="B348" s="3104" t="s">
        <v>36</v>
      </c>
      <c r="C348" s="3257"/>
      <c r="D348" s="3257"/>
      <c r="E348" s="3257"/>
      <c r="F348" s="3257"/>
      <c r="G348" s="3300"/>
      <c r="H348" s="2073" t="s">
        <v>46</v>
      </c>
      <c r="I348" s="2074" t="s">
        <v>46</v>
      </c>
      <c r="J348" s="462">
        <v>8.3000000000000001E-3</v>
      </c>
      <c r="K348" s="458">
        <v>1</v>
      </c>
      <c r="L348" s="459">
        <v>1</v>
      </c>
      <c r="M348" s="460">
        <v>1</v>
      </c>
    </row>
    <row r="349" spans="2:13" ht="12.75" customHeight="1">
      <c r="B349" s="3140" t="s">
        <v>42</v>
      </c>
      <c r="C349" s="3229"/>
      <c r="D349" s="3229"/>
      <c r="E349" s="3229"/>
      <c r="F349" s="3229"/>
      <c r="G349" s="3301"/>
      <c r="H349" s="2075" t="s">
        <v>41</v>
      </c>
      <c r="I349" s="2076" t="s">
        <v>41</v>
      </c>
      <c r="J349" s="463" t="s">
        <v>41</v>
      </c>
      <c r="K349" s="464">
        <v>1</v>
      </c>
      <c r="L349" s="465">
        <v>1</v>
      </c>
      <c r="M349" s="466">
        <v>1</v>
      </c>
    </row>
    <row r="350" spans="2:13" ht="15" customHeight="1">
      <c r="B350" s="3348" t="s">
        <v>423</v>
      </c>
      <c r="C350" s="3254"/>
      <c r="D350" s="3254"/>
      <c r="E350" s="3254"/>
      <c r="F350" s="3254"/>
      <c r="G350" s="3254"/>
      <c r="H350" s="3254"/>
      <c r="I350" s="3254"/>
      <c r="J350" s="3254"/>
      <c r="K350" s="3254"/>
      <c r="L350" s="3254"/>
      <c r="M350" s="3254"/>
    </row>
    <row r="351" spans="2:13" ht="12.75" customHeight="1">
      <c r="B351" s="2992"/>
      <c r="C351" s="2992"/>
      <c r="D351" s="2992"/>
      <c r="E351" s="2992"/>
      <c r="F351" s="2992"/>
      <c r="G351" s="2992"/>
      <c r="H351" s="2992"/>
      <c r="I351" s="2992"/>
      <c r="J351" s="2992"/>
      <c r="K351" s="2992"/>
      <c r="L351" s="2992"/>
      <c r="M351" s="2992"/>
    </row>
    <row r="352" spans="2:13" ht="12.75" customHeight="1">
      <c r="B352" s="2992"/>
      <c r="C352" s="2992"/>
      <c r="D352" s="2992"/>
      <c r="E352" s="2992"/>
      <c r="F352" s="2992"/>
      <c r="G352" s="2992"/>
      <c r="H352" s="2992"/>
      <c r="I352" s="2992"/>
      <c r="J352" s="2992"/>
      <c r="K352" s="2992"/>
      <c r="L352" s="2992"/>
      <c r="M352" s="2992"/>
    </row>
    <row r="353" spans="2:13" ht="15" customHeight="1">
      <c r="B353" s="2077"/>
      <c r="C353" s="2077"/>
      <c r="D353" s="2077"/>
      <c r="E353" s="2077"/>
      <c r="F353" s="2077"/>
      <c r="G353" s="2077"/>
      <c r="H353" s="2077"/>
      <c r="I353" s="2077"/>
      <c r="J353" s="2077"/>
      <c r="K353" s="2077"/>
      <c r="L353" s="2077"/>
      <c r="M353" s="2077"/>
    </row>
    <row r="357" spans="2:13" ht="31.5" customHeight="1">
      <c r="B357" s="338" t="s">
        <v>155</v>
      </c>
      <c r="C357" s="6"/>
      <c r="D357" s="6"/>
      <c r="E357" s="6"/>
      <c r="F357" s="6"/>
      <c r="G357" s="6"/>
      <c r="H357" s="6"/>
      <c r="I357" s="6"/>
      <c r="J357" s="6"/>
      <c r="K357" s="6"/>
      <c r="L357" s="6"/>
      <c r="M357" s="6"/>
    </row>
    <row r="358" spans="2:13" ht="12.75" customHeight="1">
      <c r="B358" s="1"/>
      <c r="C358" s="1"/>
      <c r="D358" s="1"/>
      <c r="E358" s="1"/>
      <c r="F358" s="1"/>
      <c r="G358" s="1"/>
      <c r="H358" s="1"/>
      <c r="I358" s="1"/>
      <c r="J358" s="1"/>
      <c r="K358" s="1"/>
      <c r="L358" s="1"/>
      <c r="M358" s="1"/>
    </row>
    <row r="359" spans="2:13" ht="12.75" customHeight="1">
      <c r="B359" s="1"/>
      <c r="C359" s="1"/>
      <c r="D359" s="1"/>
      <c r="E359" s="1"/>
      <c r="F359" s="1"/>
      <c r="G359" s="1"/>
      <c r="H359" s="1"/>
      <c r="I359" s="1"/>
      <c r="J359" s="1"/>
      <c r="K359" s="1"/>
      <c r="L359" s="1"/>
      <c r="M359" s="1"/>
    </row>
    <row r="360" spans="2:13" ht="12.75" customHeight="1">
      <c r="B360" s="1801" t="s">
        <v>156</v>
      </c>
      <c r="C360" s="1801"/>
      <c r="D360" s="1801"/>
      <c r="E360" s="1801"/>
      <c r="F360" s="1801"/>
      <c r="G360" s="1801"/>
      <c r="H360" s="1801"/>
      <c r="I360" s="1801"/>
      <c r="J360" s="1801"/>
      <c r="K360" s="1801"/>
      <c r="L360" s="1801"/>
      <c r="M360" s="1801"/>
    </row>
    <row r="361" spans="2:13" ht="12.75" customHeight="1">
      <c r="B361" s="1"/>
      <c r="C361" s="1"/>
      <c r="D361" s="1"/>
      <c r="E361" s="1"/>
      <c r="F361" s="1"/>
      <c r="G361" s="1"/>
      <c r="H361" s="1"/>
      <c r="I361" s="1"/>
      <c r="J361" s="1"/>
      <c r="K361" s="1"/>
      <c r="L361" s="1"/>
      <c r="M361" s="1"/>
    </row>
    <row r="362" spans="2:13" ht="15" customHeight="1">
      <c r="B362" s="3216" t="s">
        <v>424</v>
      </c>
      <c r="C362" s="3207"/>
      <c r="D362" s="3207"/>
      <c r="E362" s="3241">
        <v>2023</v>
      </c>
      <c r="F362" s="3207"/>
      <c r="G362" s="3235"/>
      <c r="H362" s="3221">
        <v>2024</v>
      </c>
      <c r="I362" s="3207"/>
      <c r="J362" s="3235"/>
      <c r="K362" s="3221">
        <v>2025</v>
      </c>
      <c r="L362" s="3207"/>
      <c r="M362" s="3207"/>
    </row>
    <row r="363" spans="2:13" ht="27.75" customHeight="1">
      <c r="B363" s="3207"/>
      <c r="C363" s="3207"/>
      <c r="D363" s="3207"/>
      <c r="E363" s="2005" t="s">
        <v>158</v>
      </c>
      <c r="F363" s="467" t="s">
        <v>159</v>
      </c>
      <c r="G363" s="2006" t="s">
        <v>148</v>
      </c>
      <c r="H363" s="2005" t="s">
        <v>158</v>
      </c>
      <c r="I363" s="467" t="s">
        <v>159</v>
      </c>
      <c r="J363" s="2007" t="s">
        <v>148</v>
      </c>
      <c r="K363" s="2005" t="s">
        <v>158</v>
      </c>
      <c r="L363" s="467" t="s">
        <v>159</v>
      </c>
      <c r="M363" s="2007" t="s">
        <v>148</v>
      </c>
    </row>
    <row r="364" spans="2:13" ht="14.25">
      <c r="B364" s="3222" t="s">
        <v>160</v>
      </c>
      <c r="C364" s="3223"/>
      <c r="D364" s="3223"/>
      <c r="E364" s="468">
        <v>22549546</v>
      </c>
      <c r="F364" s="469">
        <v>22001402</v>
      </c>
      <c r="G364" s="2078">
        <v>44550948</v>
      </c>
      <c r="H364" s="468">
        <v>22379911.68</v>
      </c>
      <c r="I364" s="469">
        <v>27784987.32</v>
      </c>
      <c r="J364" s="2078">
        <v>50164899</v>
      </c>
      <c r="K364" s="2079">
        <v>21180560</v>
      </c>
      <c r="L364" s="2080">
        <v>28405770</v>
      </c>
      <c r="M364" s="2081">
        <v>49586330</v>
      </c>
    </row>
    <row r="365" spans="2:13" ht="14.25">
      <c r="B365" s="3092" t="s">
        <v>161</v>
      </c>
      <c r="C365" s="3215"/>
      <c r="D365" s="3215"/>
      <c r="E365" s="3336">
        <v>53</v>
      </c>
      <c r="F365" s="3337">
        <v>41</v>
      </c>
      <c r="G365" s="3329">
        <v>94</v>
      </c>
      <c r="H365" s="3336">
        <v>47</v>
      </c>
      <c r="I365" s="3337">
        <v>81</v>
      </c>
      <c r="J365" s="3329">
        <v>128</v>
      </c>
      <c r="K365" s="3331">
        <v>82</v>
      </c>
      <c r="L365" s="3333">
        <v>64</v>
      </c>
      <c r="M365" s="3335">
        <v>146</v>
      </c>
    </row>
    <row r="366" spans="2:13" ht="14.25">
      <c r="B366" s="3261"/>
      <c r="C366" s="3261"/>
      <c r="D366" s="3261"/>
      <c r="E366" s="3332"/>
      <c r="F366" s="3334"/>
      <c r="G366" s="3330"/>
      <c r="H366" s="3332"/>
      <c r="I366" s="3334"/>
      <c r="J366" s="3330"/>
      <c r="K366" s="3332"/>
      <c r="L366" s="3334"/>
      <c r="M366" s="3330"/>
    </row>
    <row r="367" spans="2:13" ht="14.25">
      <c r="B367" s="3092" t="s">
        <v>162</v>
      </c>
      <c r="C367" s="3215"/>
      <c r="D367" s="3215"/>
      <c r="E367" s="3336">
        <v>9</v>
      </c>
      <c r="F367" s="3337">
        <v>4</v>
      </c>
      <c r="G367" s="3329">
        <v>13</v>
      </c>
      <c r="H367" s="3336">
        <v>6</v>
      </c>
      <c r="I367" s="3337">
        <v>7</v>
      </c>
      <c r="J367" s="3329">
        <v>13</v>
      </c>
      <c r="K367" s="3331">
        <v>1</v>
      </c>
      <c r="L367" s="3333">
        <v>0</v>
      </c>
      <c r="M367" s="3335">
        <v>1</v>
      </c>
    </row>
    <row r="368" spans="2:13" ht="14.25">
      <c r="B368" s="3261"/>
      <c r="C368" s="3261"/>
      <c r="D368" s="3261"/>
      <c r="E368" s="3332"/>
      <c r="F368" s="3334"/>
      <c r="G368" s="3330"/>
      <c r="H368" s="3332"/>
      <c r="I368" s="3334"/>
      <c r="J368" s="3330"/>
      <c r="K368" s="3332"/>
      <c r="L368" s="3334"/>
      <c r="M368" s="3330"/>
    </row>
    <row r="369" spans="2:17" ht="14.25">
      <c r="B369" s="3104" t="s">
        <v>163</v>
      </c>
      <c r="C369" s="3257"/>
      <c r="D369" s="3257"/>
      <c r="E369" s="211">
        <v>2</v>
      </c>
      <c r="F369" s="212">
        <v>2</v>
      </c>
      <c r="G369" s="1922">
        <v>4</v>
      </c>
      <c r="H369" s="211">
        <v>0</v>
      </c>
      <c r="I369" s="212">
        <v>0</v>
      </c>
      <c r="J369" s="1922">
        <v>0</v>
      </c>
      <c r="K369" s="215">
        <v>1</v>
      </c>
      <c r="L369" s="216">
        <v>1</v>
      </c>
      <c r="M369" s="217">
        <v>2</v>
      </c>
    </row>
    <row r="370" spans="2:17" ht="14.25">
      <c r="B370" s="3092" t="s">
        <v>164</v>
      </c>
      <c r="C370" s="3215"/>
      <c r="D370" s="3215"/>
      <c r="E370" s="3336">
        <v>12956</v>
      </c>
      <c r="F370" s="3337">
        <v>13345</v>
      </c>
      <c r="G370" s="3329">
        <v>26301</v>
      </c>
      <c r="H370" s="3336">
        <f>(SUM(524+385))</f>
        <v>909</v>
      </c>
      <c r="I370" s="3337">
        <f>(SUM(1316+6000))</f>
        <v>7316</v>
      </c>
      <c r="J370" s="3329">
        <f>(SUM(H370+I370))</f>
        <v>8225</v>
      </c>
      <c r="K370" s="3331">
        <v>8592</v>
      </c>
      <c r="L370" s="3333">
        <v>6676</v>
      </c>
      <c r="M370" s="3335">
        <v>15286</v>
      </c>
    </row>
    <row r="371" spans="2:17" ht="14.25">
      <c r="B371" s="3261"/>
      <c r="C371" s="3261"/>
      <c r="D371" s="3261"/>
      <c r="E371" s="3332"/>
      <c r="F371" s="3334"/>
      <c r="G371" s="3330"/>
      <c r="H371" s="3332"/>
      <c r="I371" s="3334"/>
      <c r="J371" s="3330"/>
      <c r="K371" s="3332"/>
      <c r="L371" s="3334"/>
      <c r="M371" s="3330"/>
    </row>
    <row r="372" spans="2:17" ht="14.25">
      <c r="B372" s="3092" t="s">
        <v>165</v>
      </c>
      <c r="C372" s="3215"/>
      <c r="D372" s="3215"/>
      <c r="E372" s="3358">
        <v>0.47</v>
      </c>
      <c r="F372" s="3359">
        <v>0.37</v>
      </c>
      <c r="G372" s="3360">
        <v>0.42</v>
      </c>
      <c r="H372" s="3358">
        <v>0.42</v>
      </c>
      <c r="I372" s="3359">
        <v>0.57999999999999996</v>
      </c>
      <c r="J372" s="3360">
        <v>0.51</v>
      </c>
      <c r="K372" s="3355">
        <v>0.77</v>
      </c>
      <c r="L372" s="3356">
        <v>0.45</v>
      </c>
      <c r="M372" s="3357">
        <v>0.61</v>
      </c>
    </row>
    <row r="373" spans="2:17" ht="14.25">
      <c r="B373" s="3261"/>
      <c r="C373" s="3261"/>
      <c r="D373" s="3261"/>
      <c r="E373" s="3332"/>
      <c r="F373" s="3334"/>
      <c r="G373" s="3330"/>
      <c r="H373" s="3332"/>
      <c r="I373" s="3334"/>
      <c r="J373" s="3330"/>
      <c r="K373" s="3332"/>
      <c r="L373" s="3334"/>
      <c r="M373" s="3330"/>
    </row>
    <row r="374" spans="2:17" ht="14.25">
      <c r="B374" s="3092" t="s">
        <v>166</v>
      </c>
      <c r="C374" s="3215"/>
      <c r="D374" s="3215"/>
      <c r="E374" s="3358">
        <v>0.08</v>
      </c>
      <c r="F374" s="3359">
        <v>0.04</v>
      </c>
      <c r="G374" s="3360">
        <v>0.06</v>
      </c>
      <c r="H374" s="3358">
        <v>5.3999999999999999E-2</v>
      </c>
      <c r="I374" s="3359">
        <v>0.05</v>
      </c>
      <c r="J374" s="3360">
        <v>0.05</v>
      </c>
      <c r="K374" s="3355">
        <v>0.01</v>
      </c>
      <c r="L374" s="3356">
        <v>0</v>
      </c>
      <c r="M374" s="3357">
        <v>0.01</v>
      </c>
    </row>
    <row r="375" spans="2:17" ht="14.25">
      <c r="B375" s="3261"/>
      <c r="C375" s="3261"/>
      <c r="D375" s="3261"/>
      <c r="E375" s="3332"/>
      <c r="F375" s="3334"/>
      <c r="G375" s="3330"/>
      <c r="H375" s="3332"/>
      <c r="I375" s="3334"/>
      <c r="J375" s="3330"/>
      <c r="K375" s="3332"/>
      <c r="L375" s="3334"/>
      <c r="M375" s="3330"/>
    </row>
    <row r="376" spans="2:17" ht="14.25">
      <c r="B376" s="3104" t="s">
        <v>167</v>
      </c>
      <c r="C376" s="3257"/>
      <c r="D376" s="3257"/>
      <c r="E376" s="220">
        <v>0.02</v>
      </c>
      <c r="F376" s="221">
        <v>0.02</v>
      </c>
      <c r="G376" s="1923">
        <v>0.02</v>
      </c>
      <c r="H376" s="470">
        <v>0</v>
      </c>
      <c r="I376" s="471">
        <v>0</v>
      </c>
      <c r="J376" s="472">
        <v>0</v>
      </c>
      <c r="K376" s="225">
        <v>0.01</v>
      </c>
      <c r="L376" s="226">
        <v>0.01</v>
      </c>
      <c r="M376" s="227">
        <v>0.01</v>
      </c>
      <c r="N376" s="1870"/>
      <c r="O376" s="1870"/>
      <c r="P376" s="1870"/>
      <c r="Q376" s="1870"/>
    </row>
    <row r="377" spans="2:17" ht="14.25">
      <c r="B377" s="3106" t="s">
        <v>168</v>
      </c>
      <c r="C377" s="3229"/>
      <c r="D377" s="3229"/>
      <c r="E377" s="228">
        <v>114</v>
      </c>
      <c r="F377" s="229">
        <v>121</v>
      </c>
      <c r="G377" s="1925">
        <v>117</v>
      </c>
      <c r="H377" s="473">
        <v>8</v>
      </c>
      <c r="I377" s="474">
        <v>53</v>
      </c>
      <c r="J377" s="475">
        <v>33</v>
      </c>
      <c r="K377" s="233">
        <v>81</v>
      </c>
      <c r="L377" s="234">
        <v>47</v>
      </c>
      <c r="M377" s="235">
        <v>62</v>
      </c>
      <c r="N377" s="1870"/>
      <c r="O377" s="1870"/>
      <c r="P377" s="1870"/>
      <c r="Q377" s="1870"/>
    </row>
    <row r="378" spans="2:17" ht="15" customHeight="1">
      <c r="B378" s="3338" t="s">
        <v>425</v>
      </c>
      <c r="C378" s="2992"/>
      <c r="D378" s="2992"/>
      <c r="E378" s="2992"/>
      <c r="F378" s="2992"/>
      <c r="G378" s="2992"/>
      <c r="H378" s="2992"/>
      <c r="I378" s="2992"/>
      <c r="J378" s="2992"/>
      <c r="K378" s="2992"/>
      <c r="L378" s="2992"/>
      <c r="M378" s="2992"/>
      <c r="N378" s="1870"/>
      <c r="O378" s="1870"/>
      <c r="P378" s="1870"/>
      <c r="Q378" s="1870"/>
    </row>
    <row r="379" spans="2:17" ht="27.75" customHeight="1">
      <c r="B379" s="2992"/>
      <c r="C379" s="2992"/>
      <c r="D379" s="2992"/>
      <c r="E379" s="2992"/>
      <c r="F379" s="2992"/>
      <c r="G379" s="2992"/>
      <c r="H379" s="2992"/>
      <c r="I379" s="2992"/>
      <c r="J379" s="2992"/>
      <c r="K379" s="2992"/>
      <c r="L379" s="2992"/>
      <c r="M379" s="2992"/>
    </row>
    <row r="380" spans="2:17" ht="49.5" customHeight="1">
      <c r="B380" s="3277"/>
      <c r="C380" s="3277"/>
      <c r="D380" s="3277"/>
      <c r="E380" s="3277"/>
      <c r="F380" s="3277"/>
      <c r="G380" s="3277"/>
      <c r="H380" s="3277"/>
      <c r="I380" s="3277"/>
      <c r="J380" s="3277"/>
      <c r="K380" s="3277"/>
      <c r="L380" s="3277"/>
      <c r="M380" s="3277"/>
    </row>
    <row r="381" spans="2:17" ht="12.75" customHeight="1">
      <c r="B381" s="8"/>
      <c r="C381" s="8"/>
      <c r="D381" s="8"/>
      <c r="E381" s="8"/>
      <c r="F381" s="8"/>
      <c r="G381" s="8"/>
      <c r="H381" s="8"/>
      <c r="I381" s="8"/>
      <c r="J381" s="8"/>
      <c r="K381" s="8"/>
      <c r="L381" s="8"/>
      <c r="M381" s="8"/>
    </row>
    <row r="382" spans="2:17" ht="12.75" customHeight="1">
      <c r="B382" s="3216" t="s">
        <v>426</v>
      </c>
      <c r="C382" s="3207"/>
      <c r="D382" s="3207"/>
      <c r="E382" s="3241">
        <v>2023</v>
      </c>
      <c r="F382" s="3207"/>
      <c r="G382" s="3247"/>
      <c r="H382" s="3241">
        <v>2024</v>
      </c>
      <c r="I382" s="3207"/>
      <c r="J382" s="3339"/>
      <c r="K382" s="3241">
        <v>2025</v>
      </c>
      <c r="L382" s="3207"/>
      <c r="M382" s="3339"/>
    </row>
    <row r="383" spans="2:17" ht="27" customHeight="1">
      <c r="B383" s="3207"/>
      <c r="C383" s="3207"/>
      <c r="D383" s="3207"/>
      <c r="E383" s="2005" t="s">
        <v>158</v>
      </c>
      <c r="F383" s="467" t="s">
        <v>159</v>
      </c>
      <c r="G383" s="2006" t="s">
        <v>148</v>
      </c>
      <c r="H383" s="2005" t="s">
        <v>158</v>
      </c>
      <c r="I383" s="467" t="s">
        <v>159</v>
      </c>
      <c r="J383" s="477" t="s">
        <v>148</v>
      </c>
      <c r="K383" s="2005" t="s">
        <v>158</v>
      </c>
      <c r="L383" s="467" t="s">
        <v>159</v>
      </c>
      <c r="M383" s="477" t="s">
        <v>148</v>
      </c>
    </row>
    <row r="384" spans="2:17" ht="14.25">
      <c r="B384" s="3222" t="s">
        <v>160</v>
      </c>
      <c r="C384" s="3223"/>
      <c r="D384" s="3223"/>
      <c r="E384" s="468">
        <v>1601161</v>
      </c>
      <c r="F384" s="469">
        <v>274565</v>
      </c>
      <c r="G384" s="2078">
        <v>1875726</v>
      </c>
      <c r="H384" s="468">
        <v>1642329</v>
      </c>
      <c r="I384" s="469">
        <v>299714</v>
      </c>
      <c r="J384" s="2078">
        <v>1942043</v>
      </c>
      <c r="K384" s="2079">
        <v>1617497</v>
      </c>
      <c r="L384" s="2080">
        <v>302971</v>
      </c>
      <c r="M384" s="2081">
        <v>1920468</v>
      </c>
    </row>
    <row r="385" spans="2:13" ht="14.25">
      <c r="B385" s="3092" t="s">
        <v>161</v>
      </c>
      <c r="C385" s="3215"/>
      <c r="D385" s="3215"/>
      <c r="E385" s="3336">
        <v>120</v>
      </c>
      <c r="F385" s="3337">
        <v>12</v>
      </c>
      <c r="G385" s="3329">
        <v>132</v>
      </c>
      <c r="H385" s="3336">
        <v>20</v>
      </c>
      <c r="I385" s="3337">
        <v>8</v>
      </c>
      <c r="J385" s="3329">
        <v>28</v>
      </c>
      <c r="K385" s="3331">
        <v>36</v>
      </c>
      <c r="L385" s="3333">
        <v>5</v>
      </c>
      <c r="M385" s="3335">
        <v>41</v>
      </c>
    </row>
    <row r="386" spans="2:13" ht="14.25">
      <c r="B386" s="3261"/>
      <c r="C386" s="3261"/>
      <c r="D386" s="3261"/>
      <c r="E386" s="3332"/>
      <c r="F386" s="3334"/>
      <c r="G386" s="3330"/>
      <c r="H386" s="3332"/>
      <c r="I386" s="3334"/>
      <c r="J386" s="3330"/>
      <c r="K386" s="3332"/>
      <c r="L386" s="3334"/>
      <c r="M386" s="3330"/>
    </row>
    <row r="387" spans="2:13" ht="14.25">
      <c r="B387" s="3092" t="s">
        <v>162</v>
      </c>
      <c r="C387" s="3215"/>
      <c r="D387" s="3215"/>
      <c r="E387" s="3336">
        <v>0</v>
      </c>
      <c r="F387" s="3337">
        <v>0</v>
      </c>
      <c r="G387" s="3329">
        <v>0</v>
      </c>
      <c r="H387" s="3336">
        <v>1</v>
      </c>
      <c r="I387" s="3337">
        <v>0</v>
      </c>
      <c r="J387" s="3329">
        <v>1</v>
      </c>
      <c r="K387" s="3331">
        <v>0</v>
      </c>
      <c r="L387" s="3333">
        <v>3</v>
      </c>
      <c r="M387" s="3335">
        <v>3</v>
      </c>
    </row>
    <row r="388" spans="2:13" ht="14.25">
      <c r="B388" s="3261"/>
      <c r="C388" s="3261"/>
      <c r="D388" s="3261"/>
      <c r="E388" s="3332"/>
      <c r="F388" s="3334"/>
      <c r="G388" s="3330"/>
      <c r="H388" s="3332"/>
      <c r="I388" s="3334"/>
      <c r="J388" s="3330"/>
      <c r="K388" s="3332"/>
      <c r="L388" s="3334"/>
      <c r="M388" s="3330"/>
    </row>
    <row r="389" spans="2:13" ht="14.25">
      <c r="B389" s="3104" t="s">
        <v>163</v>
      </c>
      <c r="C389" s="3257"/>
      <c r="D389" s="3257"/>
      <c r="E389" s="211">
        <v>1</v>
      </c>
      <c r="F389" s="212">
        <v>0</v>
      </c>
      <c r="G389" s="1922">
        <v>1</v>
      </c>
      <c r="H389" s="211">
        <v>0</v>
      </c>
      <c r="I389" s="212">
        <v>0</v>
      </c>
      <c r="J389" s="1922">
        <v>0</v>
      </c>
      <c r="K389" s="215">
        <v>0</v>
      </c>
      <c r="L389" s="216">
        <v>0</v>
      </c>
      <c r="M389" s="217">
        <v>0</v>
      </c>
    </row>
    <row r="390" spans="2:13" ht="14.25">
      <c r="B390" s="3092" t="s">
        <v>164</v>
      </c>
      <c r="C390" s="3215"/>
      <c r="D390" s="3215"/>
      <c r="E390" s="3336">
        <v>755</v>
      </c>
      <c r="F390" s="3337">
        <v>232</v>
      </c>
      <c r="G390" s="3329">
        <v>987</v>
      </c>
      <c r="H390" s="3409">
        <v>653</v>
      </c>
      <c r="I390" s="3410">
        <v>256</v>
      </c>
      <c r="J390" s="3408">
        <v>909</v>
      </c>
      <c r="K390" s="3331">
        <v>1049</v>
      </c>
      <c r="L390" s="3333">
        <v>197</v>
      </c>
      <c r="M390" s="3335">
        <v>1246</v>
      </c>
    </row>
    <row r="391" spans="2:13" ht="14.25">
      <c r="B391" s="3261"/>
      <c r="C391" s="3261"/>
      <c r="D391" s="3261"/>
      <c r="E391" s="3332"/>
      <c r="F391" s="3334"/>
      <c r="G391" s="3330"/>
      <c r="H391" s="3332"/>
      <c r="I391" s="3334"/>
      <c r="J391" s="3330"/>
      <c r="K391" s="3332"/>
      <c r="L391" s="3334"/>
      <c r="M391" s="3330"/>
    </row>
    <row r="392" spans="2:13" ht="14.25">
      <c r="B392" s="3092" t="s">
        <v>165</v>
      </c>
      <c r="C392" s="3215"/>
      <c r="D392" s="3215"/>
      <c r="E392" s="3358">
        <v>14.989123517247796</v>
      </c>
      <c r="F392" s="3359">
        <v>8.74</v>
      </c>
      <c r="G392" s="3360">
        <v>14.074550334110633</v>
      </c>
      <c r="H392" s="3358">
        <v>2.44</v>
      </c>
      <c r="I392" s="3359">
        <v>5.34</v>
      </c>
      <c r="J392" s="3361">
        <v>2.88</v>
      </c>
      <c r="K392" s="3355">
        <v>4.45</v>
      </c>
      <c r="L392" s="3356">
        <v>3.3</v>
      </c>
      <c r="M392" s="3357">
        <v>4.2699999999999996</v>
      </c>
    </row>
    <row r="393" spans="2:13" ht="14.25">
      <c r="B393" s="3261"/>
      <c r="C393" s="3261"/>
      <c r="D393" s="3261"/>
      <c r="E393" s="3332"/>
      <c r="F393" s="3334"/>
      <c r="G393" s="3330"/>
      <c r="H393" s="3332"/>
      <c r="I393" s="3334"/>
      <c r="J393" s="3330"/>
      <c r="K393" s="3332"/>
      <c r="L393" s="3334"/>
      <c r="M393" s="3330"/>
    </row>
    <row r="394" spans="2:13" ht="14.25">
      <c r="B394" s="3092" t="s">
        <v>166</v>
      </c>
      <c r="C394" s="3215"/>
      <c r="D394" s="3215"/>
      <c r="E394" s="3358">
        <v>0</v>
      </c>
      <c r="F394" s="3359">
        <v>0</v>
      </c>
      <c r="G394" s="3360">
        <v>0</v>
      </c>
      <c r="H394" s="3358">
        <v>0.12</v>
      </c>
      <c r="I394" s="3359">
        <v>0</v>
      </c>
      <c r="J394" s="3360">
        <v>0.1</v>
      </c>
      <c r="K394" s="3355">
        <v>0</v>
      </c>
      <c r="L394" s="3356">
        <v>1.78</v>
      </c>
      <c r="M394" s="3357">
        <v>0.28000000000000003</v>
      </c>
    </row>
    <row r="395" spans="2:13" ht="14.25">
      <c r="B395" s="3261"/>
      <c r="C395" s="3261"/>
      <c r="D395" s="3261"/>
      <c r="E395" s="3332"/>
      <c r="F395" s="3334"/>
      <c r="G395" s="3330"/>
      <c r="H395" s="3332"/>
      <c r="I395" s="3334"/>
      <c r="J395" s="3330"/>
      <c r="K395" s="3332"/>
      <c r="L395" s="3334"/>
      <c r="M395" s="3330"/>
    </row>
    <row r="396" spans="2:13" ht="14.25">
      <c r="B396" s="3104" t="s">
        <v>167</v>
      </c>
      <c r="C396" s="3257"/>
      <c r="D396" s="3257"/>
      <c r="E396" s="220">
        <v>0.12</v>
      </c>
      <c r="F396" s="221">
        <v>0</v>
      </c>
      <c r="G396" s="1923">
        <v>0.11</v>
      </c>
      <c r="H396" s="220">
        <v>0</v>
      </c>
      <c r="I396" s="221">
        <v>0</v>
      </c>
      <c r="J396" s="1923">
        <v>0</v>
      </c>
      <c r="K396" s="225">
        <v>0</v>
      </c>
      <c r="L396" s="226">
        <v>0</v>
      </c>
      <c r="M396" s="227">
        <v>0</v>
      </c>
    </row>
    <row r="397" spans="2:13" ht="14.25">
      <c r="B397" s="3106" t="s">
        <v>168</v>
      </c>
      <c r="C397" s="3229"/>
      <c r="D397" s="3229"/>
      <c r="E397" s="228">
        <v>94</v>
      </c>
      <c r="F397" s="229">
        <v>169</v>
      </c>
      <c r="G397" s="1925">
        <v>105</v>
      </c>
      <c r="H397" s="228">
        <v>79.52</v>
      </c>
      <c r="I397" s="229">
        <v>170.83</v>
      </c>
      <c r="J397" s="1925">
        <v>93.61</v>
      </c>
      <c r="K397" s="473">
        <v>130</v>
      </c>
      <c r="L397" s="474">
        <v>130</v>
      </c>
      <c r="M397" s="475">
        <v>130</v>
      </c>
    </row>
    <row r="398" spans="2:13" ht="15" customHeight="1">
      <c r="B398" s="3130" t="s">
        <v>427</v>
      </c>
      <c r="C398" s="3254"/>
      <c r="D398" s="3254"/>
      <c r="E398" s="3254"/>
      <c r="F398" s="3254"/>
      <c r="G398" s="3254"/>
      <c r="H398" s="3254"/>
      <c r="I398" s="3254"/>
      <c r="J398" s="3254"/>
      <c r="K398" s="3254"/>
      <c r="L398" s="3254"/>
      <c r="M398" s="3254"/>
    </row>
    <row r="399" spans="2:13" ht="15" customHeight="1">
      <c r="B399" s="3207"/>
      <c r="C399" s="2992"/>
      <c r="D399" s="2992"/>
      <c r="E399" s="2992"/>
      <c r="F399" s="2992"/>
      <c r="G399" s="2992"/>
      <c r="H399" s="2992"/>
      <c r="I399" s="2992"/>
      <c r="J399" s="2992"/>
      <c r="K399" s="2992"/>
      <c r="L399" s="2992"/>
      <c r="M399" s="3207"/>
    </row>
    <row r="400" spans="2:13" ht="4.5" customHeight="1">
      <c r="B400" s="3277"/>
      <c r="C400" s="3277"/>
      <c r="D400" s="3277"/>
      <c r="E400" s="3277"/>
      <c r="F400" s="3277"/>
      <c r="G400" s="3277"/>
      <c r="H400" s="3277"/>
      <c r="I400" s="3277"/>
      <c r="J400" s="3277"/>
      <c r="K400" s="3277"/>
      <c r="L400" s="3277"/>
      <c r="M400" s="3277"/>
    </row>
    <row r="403" spans="2:41" ht="15" customHeight="1">
      <c r="B403" s="3383" t="s">
        <v>428</v>
      </c>
      <c r="C403" s="3207"/>
      <c r="D403" s="3207"/>
      <c r="E403" s="3207"/>
      <c r="F403" s="3207"/>
      <c r="G403" s="3207"/>
      <c r="H403" s="3207"/>
      <c r="I403" s="3207"/>
      <c r="J403" s="3207"/>
      <c r="K403" s="3207"/>
      <c r="L403" s="3207"/>
      <c r="M403" s="3207"/>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row>
    <row r="404" spans="2:41" ht="12.75" customHeight="1">
      <c r="B404" s="3207"/>
      <c r="C404" s="3207"/>
      <c r="D404" s="3207"/>
      <c r="E404" s="3207"/>
      <c r="F404" s="3207"/>
      <c r="G404" s="3207"/>
      <c r="H404" s="3207"/>
      <c r="I404" s="3207"/>
      <c r="J404" s="3207"/>
      <c r="K404" s="3207"/>
      <c r="L404" s="3207"/>
      <c r="M404" s="3207"/>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row>
    <row r="405" spans="2:41" ht="12.7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row>
    <row r="406" spans="2:41" ht="15" customHeight="1">
      <c r="B406" s="3216" t="s">
        <v>429</v>
      </c>
      <c r="C406" s="3207"/>
      <c r="D406" s="3207"/>
      <c r="E406" s="3207"/>
      <c r="F406" s="3207"/>
      <c r="G406" s="3207"/>
      <c r="H406" s="3241">
        <v>2023</v>
      </c>
      <c r="I406" s="3247"/>
      <c r="J406" s="3241">
        <v>2024</v>
      </c>
      <c r="K406" s="3235"/>
      <c r="L406" s="3232">
        <v>2025</v>
      </c>
      <c r="M406" s="3407"/>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row>
    <row r="407" spans="2:41" ht="12.75" customHeight="1">
      <c r="B407" s="3248"/>
      <c r="C407" s="3248"/>
      <c r="D407" s="3248"/>
      <c r="E407" s="3248"/>
      <c r="F407" s="3248"/>
      <c r="G407" s="3248"/>
      <c r="H407" s="2052" t="s">
        <v>158</v>
      </c>
      <c r="I407" s="2053" t="s">
        <v>159</v>
      </c>
      <c r="J407" s="2052" t="s">
        <v>158</v>
      </c>
      <c r="K407" s="2041" t="s">
        <v>159</v>
      </c>
      <c r="L407" s="2052" t="s">
        <v>158</v>
      </c>
      <c r="M407" s="479" t="s">
        <v>159</v>
      </c>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row>
    <row r="408" spans="2:41" ht="12.75" customHeight="1">
      <c r="B408" s="3347" t="s">
        <v>430</v>
      </c>
      <c r="C408" s="3261"/>
      <c r="D408" s="3261"/>
      <c r="E408" s="3261"/>
      <c r="F408" s="3261"/>
      <c r="G408" s="3261"/>
      <c r="H408" s="480">
        <v>2.2217554547158112</v>
      </c>
      <c r="I408" s="2082">
        <v>0.68921253983716058</v>
      </c>
      <c r="J408" s="480">
        <v>3.8</v>
      </c>
      <c r="K408" s="2082">
        <v>1.86</v>
      </c>
      <c r="L408" s="480">
        <v>4.04</v>
      </c>
      <c r="M408" s="2082">
        <v>2.06</v>
      </c>
      <c r="N408" s="481"/>
      <c r="O408" s="279"/>
      <c r="P408" s="279"/>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row>
    <row r="409" spans="2:41" ht="12.75" customHeight="1">
      <c r="B409" s="3104" t="s">
        <v>431</v>
      </c>
      <c r="C409" s="3257"/>
      <c r="D409" s="3257"/>
      <c r="E409" s="3257"/>
      <c r="F409" s="3257"/>
      <c r="G409" s="3257"/>
      <c r="H409" s="480">
        <v>0.4672739646822936</v>
      </c>
      <c r="I409" s="2082">
        <v>0.37181202807004715</v>
      </c>
      <c r="J409" s="480">
        <v>0.42</v>
      </c>
      <c r="K409" s="2082">
        <v>0.57999999999999996</v>
      </c>
      <c r="L409" s="482">
        <v>0.77</v>
      </c>
      <c r="M409" s="483">
        <v>0.45</v>
      </c>
      <c r="N409" s="484"/>
      <c r="O409" s="279"/>
      <c r="P409" s="279"/>
      <c r="Q409" s="1"/>
      <c r="R409" s="1"/>
      <c r="S409" s="1"/>
      <c r="T409" s="1"/>
      <c r="U409" s="1"/>
      <c r="V409" s="1"/>
      <c r="W409" s="1802"/>
      <c r="X409" s="1802"/>
      <c r="Y409" s="1802"/>
      <c r="Z409" s="1802"/>
      <c r="AA409" s="1802"/>
      <c r="AB409" s="1802"/>
      <c r="AC409" s="1802"/>
      <c r="AD409" s="1802"/>
      <c r="AE409" s="1802"/>
      <c r="AF409" s="1802"/>
      <c r="AG409" s="1802"/>
      <c r="AH409" s="1802"/>
      <c r="AI409" s="1802"/>
      <c r="AJ409" s="1802"/>
      <c r="AK409" s="1802"/>
      <c r="AL409" s="1802"/>
      <c r="AM409" s="1802"/>
      <c r="AN409" s="1802"/>
      <c r="AO409" s="1802"/>
    </row>
    <row r="410" spans="2:41" ht="12.75" customHeight="1">
      <c r="B410" s="3106" t="s">
        <v>432</v>
      </c>
      <c r="C410" s="3229"/>
      <c r="D410" s="3229"/>
      <c r="E410" s="3229"/>
      <c r="F410" s="3229"/>
      <c r="G410" s="3229"/>
      <c r="H410" s="485">
        <v>1.7632979799331833E-2</v>
      </c>
      <c r="I410" s="2083">
        <v>1.813717210097791E-2</v>
      </c>
      <c r="J410" s="485">
        <v>0</v>
      </c>
      <c r="K410" s="2083">
        <v>0</v>
      </c>
      <c r="L410" s="485">
        <v>0.01</v>
      </c>
      <c r="M410" s="2083">
        <v>0.01</v>
      </c>
      <c r="N410" s="1"/>
      <c r="O410" s="279"/>
      <c r="P410" s="279"/>
      <c r="Q410" s="1"/>
      <c r="R410" s="1"/>
      <c r="S410" s="1"/>
      <c r="T410" s="1"/>
      <c r="U410" s="1"/>
      <c r="V410" s="1"/>
      <c r="W410" s="1802"/>
      <c r="X410" s="1802"/>
      <c r="Y410" s="1802"/>
      <c r="Z410" s="1802"/>
      <c r="AA410" s="1802"/>
      <c r="AB410" s="1802"/>
      <c r="AC410" s="1802"/>
      <c r="AD410" s="1802"/>
      <c r="AE410" s="1802"/>
      <c r="AF410" s="1802"/>
      <c r="AG410" s="1802"/>
      <c r="AH410" s="1802"/>
      <c r="AI410" s="1802"/>
      <c r="AJ410" s="3406"/>
      <c r="AK410" s="3207"/>
      <c r="AL410" s="3207"/>
      <c r="AM410" s="3207"/>
      <c r="AN410" s="3207"/>
      <c r="AO410" s="3207"/>
    </row>
    <row r="411" spans="2:41" ht="18" customHeight="1">
      <c r="B411" s="3291" t="s">
        <v>433</v>
      </c>
      <c r="C411" s="3231"/>
      <c r="D411" s="3231"/>
      <c r="E411" s="3231"/>
      <c r="F411" s="3231"/>
      <c r="G411" s="3231"/>
      <c r="H411" s="3231"/>
      <c r="I411" s="3231"/>
      <c r="J411" s="3231"/>
      <c r="K411" s="3231"/>
      <c r="L411" s="3231"/>
      <c r="M411" s="3231"/>
      <c r="N411" s="1"/>
      <c r="O411" s="1"/>
      <c r="P411" s="1"/>
      <c r="Q411" s="1"/>
      <c r="R411" s="1"/>
      <c r="S411" s="1"/>
      <c r="T411" s="1"/>
      <c r="U411" s="1"/>
      <c r="V411" s="1802"/>
      <c r="W411" s="3406"/>
      <c r="X411" s="3207"/>
      <c r="Y411" s="3207"/>
      <c r="Z411" s="3207"/>
      <c r="AA411" s="3207"/>
      <c r="AB411" s="3207"/>
      <c r="AC411" s="1802"/>
      <c r="AD411" s="1802"/>
      <c r="AE411" s="1802"/>
    </row>
    <row r="412" spans="2:41" ht="12.75" customHeight="1">
      <c r="B412" s="8"/>
      <c r="C412" s="8"/>
      <c r="D412" s="8"/>
      <c r="E412" s="8"/>
      <c r="F412" s="8"/>
      <c r="G412" s="8"/>
      <c r="H412" s="8"/>
      <c r="I412" s="8"/>
      <c r="J412" s="8"/>
      <c r="K412" s="8"/>
      <c r="L412" s="8"/>
      <c r="M412" s="8"/>
      <c r="N412" s="1"/>
      <c r="O412" s="1"/>
      <c r="P412" s="1"/>
      <c r="Q412" s="1"/>
      <c r="R412" s="1"/>
      <c r="S412" s="1"/>
      <c r="T412" s="1"/>
      <c r="U412" s="1"/>
      <c r="V412" s="1802"/>
      <c r="W412" s="3406"/>
      <c r="X412" s="3207"/>
      <c r="Y412" s="3207"/>
      <c r="Z412" s="3207"/>
      <c r="AA412" s="3207"/>
      <c r="AB412" s="3207"/>
      <c r="AC412" s="1802"/>
      <c r="AD412" s="1802"/>
      <c r="AE412" s="1802"/>
    </row>
    <row r="413" spans="2:41" ht="15" customHeight="1">
      <c r="B413" s="3216" t="s">
        <v>434</v>
      </c>
      <c r="C413" s="3207"/>
      <c r="D413" s="3207"/>
      <c r="E413" s="3207"/>
      <c r="F413" s="3207"/>
      <c r="G413" s="3207"/>
      <c r="H413" s="3241">
        <v>2023</v>
      </c>
      <c r="I413" s="3247"/>
      <c r="J413" s="3241">
        <v>2024</v>
      </c>
      <c r="K413" s="3235"/>
      <c r="L413" s="3232">
        <v>2025</v>
      </c>
      <c r="M413" s="3407"/>
      <c r="N413" s="1"/>
      <c r="O413" s="1"/>
      <c r="P413" s="1"/>
      <c r="Q413" s="1"/>
      <c r="R413" s="1"/>
      <c r="S413" s="1"/>
      <c r="T413" s="1"/>
      <c r="U413" s="1"/>
      <c r="V413" s="1802"/>
      <c r="W413" s="3406"/>
      <c r="X413" s="3207"/>
      <c r="Y413" s="3207"/>
      <c r="Z413" s="3207"/>
      <c r="AA413" s="3207"/>
      <c r="AB413" s="3207"/>
      <c r="AC413" s="1802"/>
      <c r="AD413" s="1802"/>
      <c r="AE413" s="1802"/>
    </row>
    <row r="414" spans="2:41" ht="12.75" customHeight="1">
      <c r="B414" s="3248"/>
      <c r="C414" s="3248"/>
      <c r="D414" s="3248"/>
      <c r="E414" s="3248"/>
      <c r="F414" s="3248"/>
      <c r="G414" s="3248"/>
      <c r="H414" s="2052" t="s">
        <v>158</v>
      </c>
      <c r="I414" s="2053" t="s">
        <v>159</v>
      </c>
      <c r="J414" s="2052" t="s">
        <v>158</v>
      </c>
      <c r="K414" s="2041" t="s">
        <v>159</v>
      </c>
      <c r="L414" s="2052" t="s">
        <v>158</v>
      </c>
      <c r="M414" s="479" t="s">
        <v>159</v>
      </c>
      <c r="N414" s="1"/>
      <c r="O414" s="1"/>
      <c r="P414" s="1"/>
      <c r="Q414" s="1"/>
      <c r="R414" s="1"/>
      <c r="S414" s="1"/>
      <c r="T414" s="1"/>
      <c r="U414" s="1"/>
      <c r="V414" s="1802"/>
      <c r="W414" s="3406"/>
      <c r="X414" s="3207"/>
      <c r="Y414" s="3207"/>
      <c r="Z414" s="3207"/>
      <c r="AA414" s="3207"/>
      <c r="AB414" s="3207"/>
      <c r="AC414" s="1802"/>
      <c r="AD414" s="1802"/>
      <c r="AE414" s="1802"/>
    </row>
    <row r="415" spans="2:41" ht="12.75" customHeight="1">
      <c r="B415" s="3411" t="s">
        <v>430</v>
      </c>
      <c r="C415" s="3261"/>
      <c r="D415" s="3261"/>
      <c r="E415" s="3261"/>
      <c r="F415" s="3261"/>
      <c r="G415" s="3261"/>
      <c r="H415" s="480">
        <v>31.23</v>
      </c>
      <c r="I415" s="2082">
        <v>1.4568499262469725</v>
      </c>
      <c r="J415" s="480">
        <v>36.659999999999997</v>
      </c>
      <c r="K415" s="2082">
        <v>0.67</v>
      </c>
      <c r="L415" s="480">
        <v>1.81</v>
      </c>
      <c r="M415" s="2082">
        <v>0</v>
      </c>
      <c r="N415" s="486"/>
      <c r="O415" s="1"/>
      <c r="P415" s="1"/>
      <c r="Q415" s="1"/>
      <c r="R415" s="1"/>
      <c r="S415" s="279"/>
      <c r="T415" s="279"/>
      <c r="U415" s="1"/>
      <c r="V415" s="1802"/>
      <c r="W415" s="1"/>
      <c r="X415" s="1"/>
      <c r="Y415" s="1"/>
      <c r="Z415" s="1"/>
      <c r="AA415" s="1"/>
      <c r="AB415" s="1"/>
      <c r="AC415" s="1"/>
      <c r="AD415" s="1"/>
      <c r="AE415" s="1"/>
    </row>
    <row r="416" spans="2:41" ht="12.75" customHeight="1">
      <c r="B416" s="3125" t="s">
        <v>431</v>
      </c>
      <c r="C416" s="3257"/>
      <c r="D416" s="3257"/>
      <c r="E416" s="3257"/>
      <c r="F416" s="3257"/>
      <c r="G416" s="3257"/>
      <c r="H416" s="480">
        <v>14.99</v>
      </c>
      <c r="I416" s="2082">
        <v>8.7410995574818351</v>
      </c>
      <c r="J416" s="480">
        <v>2.44</v>
      </c>
      <c r="K416" s="2082">
        <v>5.34</v>
      </c>
      <c r="L416" s="480">
        <v>4.45</v>
      </c>
      <c r="M416" s="2082">
        <v>3.3</v>
      </c>
      <c r="N416" s="1"/>
      <c r="O416" s="1"/>
      <c r="P416" s="1"/>
      <c r="Q416" s="1"/>
      <c r="R416" s="1"/>
      <c r="S416" s="487"/>
      <c r="T416" s="279"/>
      <c r="U416" s="1"/>
      <c r="V416" s="1802"/>
      <c r="W416" s="1"/>
      <c r="X416" s="1"/>
      <c r="Y416" s="1"/>
      <c r="Z416" s="1"/>
      <c r="AA416" s="1"/>
      <c r="AB416" s="1"/>
      <c r="AC416" s="1"/>
      <c r="AD416" s="1"/>
      <c r="AE416" s="1"/>
    </row>
    <row r="417" spans="2:13" ht="12.75" customHeight="1">
      <c r="B417" s="3127" t="s">
        <v>435</v>
      </c>
      <c r="C417" s="3229"/>
      <c r="D417" s="3229"/>
      <c r="E417" s="3229"/>
      <c r="F417" s="3229"/>
      <c r="G417" s="3229"/>
      <c r="H417" s="485">
        <v>0.12490936264373163</v>
      </c>
      <c r="I417" s="2083">
        <v>0</v>
      </c>
      <c r="J417" s="485">
        <v>0</v>
      </c>
      <c r="K417" s="2083">
        <v>0</v>
      </c>
      <c r="L417" s="488">
        <v>0</v>
      </c>
      <c r="M417" s="489">
        <v>0</v>
      </c>
    </row>
    <row r="418" spans="2:13" ht="21" customHeight="1">
      <c r="B418" s="3412" t="s">
        <v>436</v>
      </c>
      <c r="C418" s="3231"/>
      <c r="D418" s="3231"/>
      <c r="E418" s="3231"/>
      <c r="F418" s="3231"/>
      <c r="G418" s="3231"/>
      <c r="H418" s="3231"/>
      <c r="I418" s="3231"/>
      <c r="J418" s="3231"/>
      <c r="K418" s="3231"/>
      <c r="L418" s="3231"/>
      <c r="M418" s="3231"/>
    </row>
    <row r="419" spans="2:13" ht="12.75" customHeight="1">
      <c r="B419" s="8"/>
      <c r="C419" s="8"/>
      <c r="D419" s="8"/>
      <c r="E419" s="8"/>
      <c r="F419" s="8"/>
      <c r="G419" s="8"/>
      <c r="H419" s="8"/>
      <c r="I419" s="8"/>
      <c r="J419" s="8"/>
      <c r="K419" s="8"/>
      <c r="L419" s="8"/>
      <c r="M419" s="8"/>
    </row>
    <row r="420" spans="2:13" ht="12.75" customHeight="1">
      <c r="B420" s="1"/>
      <c r="C420" s="1"/>
      <c r="D420" s="1"/>
      <c r="E420" s="1"/>
      <c r="F420" s="1"/>
      <c r="G420" s="1"/>
      <c r="H420" s="1"/>
      <c r="I420" s="1"/>
      <c r="J420" s="1"/>
      <c r="K420" s="1"/>
      <c r="L420" s="1"/>
      <c r="M420" s="1"/>
    </row>
    <row r="421" spans="2:13" ht="12.75" customHeight="1">
      <c r="B421" s="1"/>
      <c r="C421" s="1"/>
      <c r="D421" s="1"/>
      <c r="E421" s="1"/>
      <c r="F421" s="1"/>
      <c r="G421" s="1"/>
      <c r="H421" s="1"/>
      <c r="I421" s="1"/>
      <c r="J421" s="1"/>
      <c r="K421" s="1"/>
      <c r="L421" s="1"/>
      <c r="M421" s="1"/>
    </row>
    <row r="422" spans="2:13" ht="12.75" customHeight="1">
      <c r="B422" s="1"/>
      <c r="C422" s="1"/>
      <c r="D422" s="1"/>
      <c r="E422" s="1"/>
      <c r="F422" s="1"/>
      <c r="G422" s="1"/>
      <c r="H422" s="1"/>
      <c r="I422" s="1"/>
      <c r="J422" s="1"/>
      <c r="K422" s="1"/>
      <c r="L422" s="1"/>
      <c r="M422" s="1"/>
    </row>
    <row r="423" spans="2:13" ht="24" customHeight="1">
      <c r="B423" s="338" t="s">
        <v>172</v>
      </c>
      <c r="C423" s="6"/>
      <c r="D423" s="6"/>
      <c r="E423" s="6"/>
      <c r="F423" s="6"/>
      <c r="G423" s="6"/>
      <c r="H423" s="6"/>
      <c r="I423" s="6"/>
      <c r="J423" s="6"/>
      <c r="K423" s="6"/>
      <c r="L423" s="6"/>
      <c r="M423" s="6"/>
    </row>
    <row r="424" spans="2:13" ht="12.75" customHeight="1">
      <c r="B424" s="1"/>
      <c r="C424" s="1"/>
      <c r="D424" s="1"/>
      <c r="E424" s="1"/>
      <c r="F424" s="1"/>
      <c r="G424" s="1"/>
      <c r="H424" s="1"/>
      <c r="I424" s="1"/>
      <c r="J424" s="1"/>
      <c r="K424" s="1"/>
      <c r="L424" s="1"/>
      <c r="M424" s="1"/>
    </row>
    <row r="425" spans="2:13" ht="12.75" customHeight="1">
      <c r="B425" s="1"/>
      <c r="C425" s="1"/>
      <c r="D425" s="1"/>
      <c r="E425" s="1"/>
      <c r="F425" s="1"/>
      <c r="G425" s="1"/>
      <c r="H425" s="1"/>
      <c r="I425" s="1"/>
      <c r="J425" s="1"/>
      <c r="K425" s="1"/>
      <c r="L425" s="1"/>
      <c r="M425" s="1"/>
    </row>
    <row r="426" spans="2:13" ht="22.5" customHeight="1">
      <c r="B426" s="3413" t="s">
        <v>173</v>
      </c>
      <c r="C426" s="3207"/>
      <c r="D426" s="3207"/>
      <c r="E426" s="3207"/>
      <c r="F426" s="3207"/>
      <c r="G426" s="3207"/>
      <c r="H426" s="3207"/>
      <c r="I426" s="1801"/>
      <c r="J426" s="1801"/>
      <c r="K426" s="1801"/>
      <c r="L426" s="1801"/>
      <c r="M426" s="1801"/>
    </row>
    <row r="427" spans="2:13" ht="12.75" customHeight="1">
      <c r="B427" s="1"/>
      <c r="C427" s="1"/>
      <c r="D427" s="1"/>
      <c r="E427" s="1"/>
      <c r="F427" s="1"/>
      <c r="G427" s="1"/>
      <c r="H427" s="1"/>
      <c r="I427" s="1"/>
      <c r="J427" s="1"/>
      <c r="K427" s="1"/>
      <c r="L427" s="1"/>
      <c r="M427" s="1"/>
    </row>
    <row r="428" spans="2:13" ht="12.75" customHeight="1">
      <c r="B428" s="3318" t="s">
        <v>437</v>
      </c>
      <c r="C428" s="3207"/>
      <c r="D428" s="3207"/>
      <c r="E428" s="3402">
        <v>2023</v>
      </c>
      <c r="F428" s="3241">
        <v>2024</v>
      </c>
      <c r="G428" s="3288">
        <v>2025</v>
      </c>
      <c r="H428" s="1"/>
      <c r="I428" s="1"/>
      <c r="J428" s="8"/>
      <c r="K428" s="1"/>
      <c r="L428" s="1"/>
      <c r="M428" s="1"/>
    </row>
    <row r="429" spans="2:13" ht="18" customHeight="1">
      <c r="B429" s="3207"/>
      <c r="C429" s="3207"/>
      <c r="D429" s="3207"/>
      <c r="E429" s="3403"/>
      <c r="F429" s="3295"/>
      <c r="G429" s="3295"/>
      <c r="H429" s="1"/>
      <c r="I429" s="8"/>
      <c r="J429" s="1"/>
      <c r="K429" s="1"/>
      <c r="L429" s="1"/>
      <c r="M429" s="1"/>
    </row>
    <row r="430" spans="2:13" ht="15" customHeight="1">
      <c r="B430" s="3102" t="s">
        <v>175</v>
      </c>
      <c r="C430" s="3223"/>
      <c r="D430" s="3223"/>
      <c r="E430" s="1927">
        <v>2347</v>
      </c>
      <c r="F430" s="1927">
        <v>2389</v>
      </c>
      <c r="G430" s="236">
        <v>2416</v>
      </c>
      <c r="H430" s="1"/>
      <c r="I430" s="1"/>
      <c r="J430" s="8"/>
      <c r="K430" s="1"/>
      <c r="L430" s="1"/>
      <c r="M430" s="1"/>
    </row>
    <row r="431" spans="2:13" ht="16.5" customHeight="1">
      <c r="B431" s="3405" t="s">
        <v>176</v>
      </c>
      <c r="C431" s="3229"/>
      <c r="D431" s="3229"/>
      <c r="E431" s="237">
        <v>15511.48359</v>
      </c>
      <c r="F431" s="237">
        <v>18048.8</v>
      </c>
      <c r="G431" s="1928">
        <v>15060.8</v>
      </c>
      <c r="H431" s="1"/>
      <c r="I431" s="1"/>
      <c r="J431" s="8"/>
      <c r="K431" s="1"/>
      <c r="L431" s="1"/>
      <c r="M431" s="1"/>
    </row>
    <row r="432" spans="2:13" ht="12.75" customHeight="1">
      <c r="B432" s="8"/>
      <c r="C432" s="8"/>
      <c r="D432" s="8"/>
      <c r="E432" s="8"/>
      <c r="F432" s="8"/>
      <c r="G432" s="8"/>
      <c r="H432" s="1"/>
      <c r="I432" s="1"/>
      <c r="J432" s="8"/>
      <c r="K432" s="1"/>
      <c r="L432" s="1"/>
      <c r="M432" s="1"/>
    </row>
    <row r="433" spans="2:13" ht="27.75" customHeight="1">
      <c r="B433" s="3318" t="s">
        <v>438</v>
      </c>
      <c r="C433" s="3207"/>
      <c r="D433" s="3207"/>
      <c r="E433" s="3402">
        <v>2023</v>
      </c>
      <c r="F433" s="3241">
        <v>2024</v>
      </c>
      <c r="G433" s="3288">
        <v>2025</v>
      </c>
      <c r="H433" s="1"/>
      <c r="I433" s="1877"/>
      <c r="J433" s="1873"/>
      <c r="K433" s="1877"/>
      <c r="L433" s="1877"/>
      <c r="M433" s="1877"/>
    </row>
    <row r="434" spans="2:13" ht="12.75" customHeight="1">
      <c r="B434" s="3207"/>
      <c r="C434" s="3207"/>
      <c r="D434" s="3207"/>
      <c r="E434" s="3403"/>
      <c r="F434" s="3295"/>
      <c r="G434" s="3295"/>
      <c r="H434" s="1"/>
      <c r="I434" s="1877"/>
      <c r="J434" s="1873"/>
      <c r="K434" s="1877"/>
      <c r="L434" s="1877"/>
      <c r="M434" s="1877"/>
    </row>
    <row r="435" spans="2:13" ht="15" customHeight="1">
      <c r="B435" s="3102" t="s">
        <v>175</v>
      </c>
      <c r="C435" s="3223"/>
      <c r="D435" s="3223"/>
      <c r="E435" s="1927">
        <v>4111</v>
      </c>
      <c r="F435" s="1927">
        <v>4198</v>
      </c>
      <c r="G435" s="236">
        <v>4370</v>
      </c>
      <c r="H435" s="1"/>
      <c r="I435" s="1877"/>
      <c r="J435" s="1877"/>
      <c r="K435" s="1877"/>
      <c r="L435" s="1877"/>
      <c r="M435" s="1877"/>
    </row>
    <row r="436" spans="2:13" ht="15" customHeight="1">
      <c r="B436" s="3405" t="s">
        <v>439</v>
      </c>
      <c r="C436" s="3229"/>
      <c r="D436" s="3229"/>
      <c r="E436" s="237">
        <f>542.5722014+302.0982414</f>
        <v>844.67044280000005</v>
      </c>
      <c r="F436" s="237">
        <v>46324</v>
      </c>
      <c r="G436" s="2084">
        <v>549679.19999999995</v>
      </c>
      <c r="H436" s="490"/>
      <c r="I436" s="1"/>
      <c r="J436" s="1"/>
      <c r="K436" s="1"/>
      <c r="L436" s="1"/>
      <c r="M436" s="1"/>
    </row>
    <row r="437" spans="2:13" ht="12.75" customHeight="1">
      <c r="B437" s="1"/>
      <c r="C437" s="1"/>
      <c r="D437" s="1"/>
      <c r="E437" s="1"/>
      <c r="F437" s="1"/>
      <c r="G437" s="1"/>
      <c r="H437" s="1"/>
      <c r="I437" s="1"/>
      <c r="J437" s="1"/>
      <c r="K437" s="1"/>
      <c r="L437" s="1"/>
      <c r="M437" s="1"/>
    </row>
    <row r="438" spans="2:13" ht="12.75" customHeight="1">
      <c r="B438" s="1801" t="s">
        <v>178</v>
      </c>
      <c r="C438" s="1801"/>
      <c r="D438" s="1801"/>
      <c r="E438" s="1801"/>
      <c r="F438" s="1801"/>
      <c r="G438" s="1801"/>
      <c r="H438" s="1801"/>
      <c r="I438" s="1801"/>
      <c r="J438" s="1801"/>
      <c r="K438" s="1801"/>
      <c r="L438" s="1801"/>
      <c r="M438" s="1801"/>
    </row>
    <row r="439" spans="2:13" ht="12.75" customHeight="1">
      <c r="B439" s="1"/>
      <c r="C439" s="1"/>
      <c r="D439" s="1"/>
      <c r="E439" s="1"/>
      <c r="F439" s="1"/>
      <c r="G439" s="1"/>
      <c r="H439" s="1"/>
      <c r="I439" s="1"/>
      <c r="J439" s="1"/>
      <c r="K439" s="1"/>
      <c r="L439" s="1"/>
      <c r="M439" s="1"/>
    </row>
    <row r="440" spans="2:13" ht="15" customHeight="1">
      <c r="B440" s="3318" t="s">
        <v>440</v>
      </c>
      <c r="C440" s="3207"/>
      <c r="D440" s="3247"/>
      <c r="E440" s="3241" t="s">
        <v>441</v>
      </c>
      <c r="F440" s="3207"/>
      <c r="G440" s="3207"/>
      <c r="H440" s="3288" t="s">
        <v>392</v>
      </c>
      <c r="I440" s="3207"/>
      <c r="J440" s="3207"/>
      <c r="K440" s="3288" t="s">
        <v>393</v>
      </c>
      <c r="L440" s="3207"/>
      <c r="M440" s="3207"/>
    </row>
    <row r="441" spans="2:13" ht="12.75" customHeight="1">
      <c r="B441" s="3207"/>
      <c r="C441" s="2992"/>
      <c r="D441" s="3247"/>
      <c r="E441" s="3264">
        <v>2023</v>
      </c>
      <c r="F441" s="3266">
        <v>2024</v>
      </c>
      <c r="G441" s="3266">
        <v>2025</v>
      </c>
      <c r="H441" s="3264">
        <v>2023</v>
      </c>
      <c r="I441" s="3266">
        <v>2024</v>
      </c>
      <c r="J441" s="3268">
        <v>2025</v>
      </c>
      <c r="K441" s="3264">
        <v>2023</v>
      </c>
      <c r="L441" s="3266">
        <v>2024</v>
      </c>
      <c r="M441" s="3268">
        <v>2025</v>
      </c>
    </row>
    <row r="442" spans="2:13" ht="12.75" customHeight="1">
      <c r="B442" s="3248"/>
      <c r="C442" s="3248"/>
      <c r="D442" s="3279"/>
      <c r="E442" s="3265"/>
      <c r="F442" s="3267"/>
      <c r="G442" s="3267"/>
      <c r="H442" s="3265"/>
      <c r="I442" s="3267"/>
      <c r="J442" s="3269"/>
      <c r="K442" s="3265"/>
      <c r="L442" s="3267"/>
      <c r="M442" s="3269"/>
    </row>
    <row r="443" spans="2:13" ht="12.75" customHeight="1">
      <c r="B443" s="3102" t="s">
        <v>181</v>
      </c>
      <c r="C443" s="3223"/>
      <c r="D443" s="3223"/>
      <c r="E443" s="2085">
        <v>0.27300000000000002</v>
      </c>
      <c r="F443" s="491">
        <v>0.253</v>
      </c>
      <c r="G443" s="492">
        <v>0.21199999999999999</v>
      </c>
      <c r="H443" s="2055">
        <v>0.1145</v>
      </c>
      <c r="I443" s="2086">
        <v>8.2000000000000003E-2</v>
      </c>
      <c r="J443" s="2948">
        <v>0.4</v>
      </c>
      <c r="K443" s="2087">
        <v>0.70599999999999996</v>
      </c>
      <c r="L443" s="493">
        <v>0.69099999999999995</v>
      </c>
      <c r="M443" s="494">
        <v>0.73599999999999999</v>
      </c>
    </row>
    <row r="444" spans="2:13" ht="12.75" customHeight="1">
      <c r="B444" s="3104" t="s">
        <v>182</v>
      </c>
      <c r="C444" s="3257"/>
      <c r="D444" s="3257"/>
      <c r="E444" s="166">
        <v>0.55500000000000005</v>
      </c>
      <c r="F444" s="495">
        <v>0.433</v>
      </c>
      <c r="G444" s="496">
        <v>0.495</v>
      </c>
      <c r="H444" s="2088">
        <v>0.41830000000000001</v>
      </c>
      <c r="I444" s="497">
        <v>0.23</v>
      </c>
      <c r="J444" s="2949">
        <v>0.49</v>
      </c>
      <c r="K444" s="2088">
        <v>0.13100000000000001</v>
      </c>
      <c r="L444" s="498">
        <v>0.122</v>
      </c>
      <c r="M444" s="499">
        <v>0.26400000000000001</v>
      </c>
    </row>
    <row r="445" spans="2:13" ht="12.75" customHeight="1">
      <c r="B445" s="3151" t="s">
        <v>148</v>
      </c>
      <c r="C445" s="3229"/>
      <c r="D445" s="3229"/>
      <c r="E445" s="2089">
        <v>0.23200000000000001</v>
      </c>
      <c r="F445" s="500">
        <v>0.29699999999999999</v>
      </c>
      <c r="G445" s="501">
        <v>0.28399999999999997</v>
      </c>
      <c r="H445" s="2090">
        <v>0.53280000000000005</v>
      </c>
      <c r="I445" s="502">
        <v>0.312</v>
      </c>
      <c r="J445" s="2950">
        <v>0.46700000000000003</v>
      </c>
      <c r="K445" s="2090">
        <v>0.83699999999999997</v>
      </c>
      <c r="L445" s="503">
        <v>0.82399999999999995</v>
      </c>
      <c r="M445" s="504">
        <v>0.82399999999999995</v>
      </c>
    </row>
    <row r="446" spans="2:13" ht="18.75" customHeight="1">
      <c r="B446" s="3090" t="s">
        <v>442</v>
      </c>
      <c r="C446" s="3231"/>
      <c r="D446" s="3231"/>
      <c r="E446" s="3231"/>
      <c r="F446" s="3231"/>
      <c r="G446" s="3231"/>
      <c r="H446" s="3231"/>
      <c r="I446" s="3231"/>
      <c r="J446" s="3231"/>
      <c r="K446" s="3231"/>
      <c r="L446" s="3231"/>
      <c r="M446" s="3231"/>
    </row>
    <row r="447" spans="2:13" ht="12.75" customHeight="1">
      <c r="B447" s="1"/>
      <c r="C447" s="1"/>
      <c r="D447" s="1"/>
      <c r="E447" s="1"/>
      <c r="F447" s="1"/>
      <c r="G447" s="1"/>
      <c r="H447" s="1"/>
      <c r="I447" s="1"/>
      <c r="J447" s="1"/>
      <c r="K447" s="1"/>
      <c r="L447" s="1"/>
      <c r="M447" s="1"/>
    </row>
    <row r="448" spans="2:13" ht="12.75" customHeight="1">
      <c r="B448" s="1"/>
      <c r="C448" s="1"/>
      <c r="D448" s="1"/>
      <c r="E448" s="1"/>
      <c r="F448" s="1"/>
      <c r="G448" s="1"/>
      <c r="H448" s="1"/>
      <c r="I448" s="1"/>
      <c r="J448" s="1"/>
      <c r="K448" s="1"/>
      <c r="L448" s="1"/>
      <c r="M448" s="1"/>
    </row>
    <row r="449" spans="2:13" ht="12.75" customHeight="1">
      <c r="B449" s="1"/>
      <c r="C449" s="1"/>
      <c r="D449" s="1"/>
      <c r="E449" s="1"/>
      <c r="F449" s="1"/>
      <c r="G449" s="1"/>
      <c r="H449" s="1"/>
      <c r="I449" s="1"/>
      <c r="J449" s="1"/>
      <c r="K449" s="1"/>
      <c r="L449" s="1"/>
      <c r="M449" s="1"/>
    </row>
    <row r="450" spans="2:13" ht="16.5" customHeight="1">
      <c r="B450" s="3383" t="s">
        <v>443</v>
      </c>
      <c r="C450" s="3207"/>
      <c r="D450" s="3207"/>
      <c r="E450" s="3207"/>
      <c r="F450" s="3207"/>
      <c r="G450" s="3207"/>
      <c r="H450" s="3207"/>
      <c r="I450" s="3207"/>
      <c r="J450" s="3207"/>
      <c r="K450" s="3207"/>
      <c r="L450" s="3207"/>
      <c r="M450" s="3207"/>
    </row>
    <row r="451" spans="2:13" ht="12.75" customHeight="1">
      <c r="B451" s="1"/>
      <c r="C451" s="1"/>
      <c r="D451" s="1"/>
      <c r="E451" s="1"/>
      <c r="F451" s="1"/>
      <c r="G451" s="1"/>
      <c r="H451" s="1"/>
      <c r="I451" s="1"/>
      <c r="J451" s="1"/>
      <c r="K451" s="1"/>
      <c r="L451" s="1"/>
      <c r="M451" s="1"/>
    </row>
    <row r="452" spans="2:13" ht="15" customHeight="1">
      <c r="B452" s="3414" t="s">
        <v>444</v>
      </c>
      <c r="C452" s="3207"/>
      <c r="D452" s="3207"/>
      <c r="E452" s="3207"/>
      <c r="F452" s="3207"/>
      <c r="G452" s="3207"/>
      <c r="H452" s="3207"/>
      <c r="I452" s="3207"/>
      <c r="J452" s="3207"/>
      <c r="K452" s="3207"/>
      <c r="L452" s="3207"/>
      <c r="M452" s="3207"/>
    </row>
    <row r="453" spans="2:13" ht="12.75" customHeight="1">
      <c r="B453" s="3207"/>
      <c r="C453" s="2992"/>
      <c r="D453" s="2992"/>
      <c r="E453" s="2992"/>
      <c r="F453" s="2992"/>
      <c r="G453" s="2992"/>
      <c r="H453" s="2992"/>
      <c r="I453" s="2992"/>
      <c r="J453" s="2992"/>
      <c r="K453" s="2992"/>
      <c r="L453" s="2992"/>
      <c r="M453" s="3207"/>
    </row>
    <row r="454" spans="2:13" ht="12.75" customHeight="1">
      <c r="B454" s="3207"/>
      <c r="C454" s="2992"/>
      <c r="D454" s="2992"/>
      <c r="E454" s="2992"/>
      <c r="F454" s="2992"/>
      <c r="G454" s="2992"/>
      <c r="H454" s="2992"/>
      <c r="I454" s="2992"/>
      <c r="J454" s="2992"/>
      <c r="K454" s="2992"/>
      <c r="L454" s="2992"/>
      <c r="M454" s="3207"/>
    </row>
    <row r="455" spans="2:13" ht="12.75" customHeight="1">
      <c r="B455" s="3207"/>
      <c r="C455" s="2992"/>
      <c r="D455" s="2992"/>
      <c r="E455" s="2992"/>
      <c r="F455" s="2992"/>
      <c r="G455" s="2992"/>
      <c r="H455" s="2992"/>
      <c r="I455" s="2992"/>
      <c r="J455" s="2992"/>
      <c r="K455" s="2992"/>
      <c r="L455" s="2992"/>
      <c r="M455" s="3207"/>
    </row>
    <row r="456" spans="2:13" ht="12.75" customHeight="1">
      <c r="B456" s="3207"/>
      <c r="C456" s="2992"/>
      <c r="D456" s="2992"/>
      <c r="E456" s="2992"/>
      <c r="F456" s="2992"/>
      <c r="G456" s="2992"/>
      <c r="H456" s="2992"/>
      <c r="I456" s="2992"/>
      <c r="J456" s="2992"/>
      <c r="K456" s="2992"/>
      <c r="L456" s="2992"/>
      <c r="M456" s="3207"/>
    </row>
    <row r="457" spans="2:13" ht="12.75" customHeight="1">
      <c r="B457" s="3207"/>
      <c r="C457" s="2992"/>
      <c r="D457" s="2992"/>
      <c r="E457" s="2992"/>
      <c r="F457" s="2992"/>
      <c r="G457" s="2992"/>
      <c r="H457" s="2992"/>
      <c r="I457" s="2992"/>
      <c r="J457" s="2992"/>
      <c r="K457" s="2992"/>
      <c r="L457" s="2992"/>
      <c r="M457" s="3207"/>
    </row>
    <row r="458" spans="2:13" ht="12.75" customHeight="1">
      <c r="B458" s="3207"/>
      <c r="C458" s="2992"/>
      <c r="D458" s="2992"/>
      <c r="E458" s="2992"/>
      <c r="F458" s="2992"/>
      <c r="G458" s="2992"/>
      <c r="H458" s="2992"/>
      <c r="I458" s="2992"/>
      <c r="J458" s="2992"/>
      <c r="K458" s="2992"/>
      <c r="L458" s="2992"/>
      <c r="M458" s="3207"/>
    </row>
    <row r="459" spans="2:13" ht="12.75" customHeight="1">
      <c r="B459" s="3207"/>
      <c r="C459" s="2992"/>
      <c r="D459" s="2992"/>
      <c r="E459" s="2992"/>
      <c r="F459" s="2992"/>
      <c r="G459" s="2992"/>
      <c r="H459" s="2992"/>
      <c r="I459" s="2992"/>
      <c r="J459" s="2992"/>
      <c r="K459" s="2992"/>
      <c r="L459" s="2992"/>
      <c r="M459" s="3207"/>
    </row>
    <row r="460" spans="2:13" ht="12.75" customHeight="1">
      <c r="B460" s="3207"/>
      <c r="C460" s="2992"/>
      <c r="D460" s="2992"/>
      <c r="E460" s="2992"/>
      <c r="F460" s="2992"/>
      <c r="G460" s="2992"/>
      <c r="H460" s="2992"/>
      <c r="I460" s="2992"/>
      <c r="J460" s="2992"/>
      <c r="K460" s="2992"/>
      <c r="L460" s="2992"/>
      <c r="M460" s="3207"/>
    </row>
    <row r="461" spans="2:13" ht="213" customHeight="1">
      <c r="B461" s="3207"/>
      <c r="C461" s="3207"/>
      <c r="D461" s="3207"/>
      <c r="E461" s="3207"/>
      <c r="F461" s="3207"/>
      <c r="G461" s="3207"/>
      <c r="H461" s="3207"/>
      <c r="I461" s="3207"/>
      <c r="J461" s="3207"/>
      <c r="K461" s="3207"/>
      <c r="L461" s="3207"/>
      <c r="M461" s="3207"/>
    </row>
    <row r="462" spans="2:13" ht="12.75" customHeight="1">
      <c r="B462" s="1"/>
      <c r="C462" s="1"/>
      <c r="D462" s="1"/>
      <c r="E462" s="1"/>
      <c r="F462" s="1"/>
      <c r="G462" s="1"/>
      <c r="H462" s="1"/>
      <c r="I462" s="1"/>
      <c r="J462" s="1"/>
      <c r="K462" s="1"/>
      <c r="L462" s="1"/>
      <c r="M462" s="1"/>
    </row>
    <row r="463" spans="2:13" ht="12.75" customHeight="1">
      <c r="B463" s="1"/>
      <c r="C463" s="1"/>
      <c r="D463" s="1"/>
      <c r="E463" s="1"/>
      <c r="F463" s="1"/>
      <c r="G463" s="1"/>
      <c r="H463" s="1"/>
      <c r="I463" s="1"/>
      <c r="J463" s="1"/>
      <c r="K463" s="1"/>
      <c r="L463" s="1"/>
      <c r="M463" s="1"/>
    </row>
    <row r="464" spans="2:13" ht="12.75" customHeight="1">
      <c r="B464" s="1"/>
      <c r="C464" s="1"/>
      <c r="D464" s="1"/>
      <c r="E464" s="1"/>
      <c r="F464" s="1"/>
      <c r="G464" s="1"/>
      <c r="H464" s="1"/>
      <c r="I464" s="1"/>
      <c r="J464" s="1"/>
      <c r="K464" s="1"/>
      <c r="L464" s="1"/>
      <c r="M464" s="1"/>
    </row>
    <row r="465" spans="2:13" ht="12.75" customHeight="1">
      <c r="B465" s="1"/>
      <c r="C465" s="1"/>
      <c r="D465" s="1"/>
      <c r="E465" s="1"/>
      <c r="F465" s="1"/>
      <c r="G465" s="1"/>
      <c r="H465" s="1"/>
      <c r="I465" s="1"/>
      <c r="J465" s="1"/>
      <c r="K465" s="1"/>
      <c r="L465" s="1"/>
      <c r="M465" s="1"/>
    </row>
    <row r="466" spans="2:13" ht="29.25" customHeight="1">
      <c r="B466" s="338" t="s">
        <v>196</v>
      </c>
      <c r="C466" s="6"/>
      <c r="D466" s="6"/>
      <c r="E466" s="6"/>
      <c r="F466" s="6"/>
      <c r="G466" s="6"/>
      <c r="H466" s="6"/>
      <c r="I466" s="6"/>
      <c r="J466" s="6"/>
      <c r="K466" s="6"/>
      <c r="L466" s="6"/>
      <c r="M466" s="6"/>
    </row>
    <row r="467" spans="2:13" ht="12.75" customHeight="1">
      <c r="B467" s="1"/>
      <c r="C467" s="1"/>
      <c r="D467" s="1"/>
      <c r="E467" s="1"/>
      <c r="F467" s="1"/>
      <c r="G467" s="1"/>
      <c r="H467" s="1"/>
      <c r="I467" s="1"/>
      <c r="J467" s="1"/>
      <c r="K467" s="1"/>
      <c r="L467" s="1"/>
      <c r="M467" s="1"/>
    </row>
    <row r="468" spans="2:13" ht="12.75" customHeight="1">
      <c r="B468" s="1"/>
      <c r="C468" s="1"/>
      <c r="D468" s="1"/>
      <c r="E468" s="1"/>
      <c r="F468" s="1"/>
      <c r="G468" s="1"/>
      <c r="H468" s="1"/>
      <c r="I468" s="1"/>
      <c r="J468" s="1"/>
      <c r="K468" s="1"/>
      <c r="L468" s="1"/>
      <c r="M468" s="1"/>
    </row>
    <row r="469" spans="2:13" ht="12.75" customHeight="1">
      <c r="B469" s="1800" t="s">
        <v>445</v>
      </c>
      <c r="C469" s="1801"/>
      <c r="D469" s="1801"/>
      <c r="E469" s="1801"/>
      <c r="F469" s="1801"/>
      <c r="G469" s="1801"/>
      <c r="H469" s="1801"/>
      <c r="I469" s="1801"/>
      <c r="J469" s="1801"/>
      <c r="K469" s="1801"/>
      <c r="L469" s="1801"/>
      <c r="M469" s="1801"/>
    </row>
    <row r="470" spans="2:13" ht="12.75" customHeight="1">
      <c r="B470" s="1"/>
      <c r="C470" s="1"/>
      <c r="D470" s="1"/>
      <c r="E470" s="1"/>
      <c r="F470" s="1"/>
      <c r="G470" s="1"/>
      <c r="H470" s="1"/>
      <c r="I470" s="1"/>
      <c r="J470" s="1"/>
      <c r="K470" s="1"/>
      <c r="L470" s="1"/>
      <c r="M470" s="1"/>
    </row>
    <row r="471" spans="2:13" ht="23.25" customHeight="1">
      <c r="B471" s="3415" t="s">
        <v>446</v>
      </c>
      <c r="C471" s="3248"/>
      <c r="D471" s="3248"/>
      <c r="E471" s="3248"/>
      <c r="F471" s="3248"/>
      <c r="G471" s="3248"/>
      <c r="H471" s="3248"/>
      <c r="I471" s="3248"/>
      <c r="J471" s="3279"/>
      <c r="K471" s="365">
        <v>2023</v>
      </c>
      <c r="L471" s="365">
        <v>2024</v>
      </c>
      <c r="M471" s="2003">
        <v>2025</v>
      </c>
    </row>
    <row r="472" spans="2:13" ht="15.75" customHeight="1">
      <c r="B472" s="3416" t="s">
        <v>199</v>
      </c>
      <c r="C472" s="3283"/>
      <c r="D472" s="3283"/>
      <c r="E472" s="3283"/>
      <c r="F472" s="3283"/>
      <c r="G472" s="3283"/>
      <c r="H472" s="3283"/>
      <c r="I472" s="3283"/>
      <c r="J472" s="3283"/>
      <c r="K472" s="3283"/>
      <c r="L472" s="3283"/>
      <c r="M472" s="3283"/>
    </row>
    <row r="473" spans="2:13" ht="12.75" customHeight="1">
      <c r="B473" s="3147" t="s">
        <v>200</v>
      </c>
      <c r="C473" s="3284"/>
      <c r="D473" s="3284"/>
      <c r="E473" s="3284"/>
      <c r="F473" s="3284"/>
      <c r="G473" s="3284"/>
      <c r="H473" s="3284"/>
      <c r="I473" s="3284"/>
      <c r="J473" s="3284"/>
      <c r="K473" s="2091">
        <v>21596162.809999999</v>
      </c>
      <c r="L473" s="2091">
        <v>18219721</v>
      </c>
      <c r="M473" s="2091">
        <v>17916390.108363602</v>
      </c>
    </row>
    <row r="474" spans="2:13" ht="12.75" customHeight="1">
      <c r="B474" s="505" t="s">
        <v>447</v>
      </c>
      <c r="C474" s="505"/>
      <c r="D474" s="505"/>
      <c r="E474" s="505"/>
      <c r="F474" s="505"/>
      <c r="G474" s="505"/>
      <c r="H474" s="505"/>
      <c r="I474" s="505"/>
      <c r="J474" s="505"/>
      <c r="K474" s="2091">
        <v>207476</v>
      </c>
      <c r="L474" s="2091">
        <v>221186</v>
      </c>
      <c r="M474" s="2091">
        <v>190882.28513520001</v>
      </c>
    </row>
    <row r="475" spans="2:13" ht="12.75" customHeight="1">
      <c r="B475" s="3149" t="s">
        <v>201</v>
      </c>
      <c r="C475" s="3257"/>
      <c r="D475" s="3257"/>
      <c r="E475" s="3257"/>
      <c r="F475" s="3257"/>
      <c r="G475" s="3257"/>
      <c r="H475" s="3257"/>
      <c r="I475" s="3257"/>
      <c r="J475" s="3257"/>
      <c r="K475" s="1936">
        <v>12928776.73</v>
      </c>
      <c r="L475" s="1936">
        <v>13150263</v>
      </c>
      <c r="M475" s="1936">
        <v>12191130.0379944</v>
      </c>
    </row>
    <row r="476" spans="2:13" ht="12.75" customHeight="1">
      <c r="B476" s="3149" t="s">
        <v>206</v>
      </c>
      <c r="C476" s="3257"/>
      <c r="D476" s="3257"/>
      <c r="E476" s="3257"/>
      <c r="F476" s="3257"/>
      <c r="G476" s="3257"/>
      <c r="H476" s="3257"/>
      <c r="I476" s="3257"/>
      <c r="J476" s="3257"/>
      <c r="K476" s="1936">
        <v>23011389.190000001</v>
      </c>
      <c r="L476" s="1936">
        <v>23799248</v>
      </c>
      <c r="M476" s="1936">
        <v>18731319.068581205</v>
      </c>
    </row>
    <row r="477" spans="2:13" ht="12.75" customHeight="1">
      <c r="B477" s="3149" t="s">
        <v>207</v>
      </c>
      <c r="C477" s="3257"/>
      <c r="D477" s="3257"/>
      <c r="E477" s="3257"/>
      <c r="F477" s="3257"/>
      <c r="G477" s="3257"/>
      <c r="H477" s="3257"/>
      <c r="I477" s="3257"/>
      <c r="J477" s="3257"/>
      <c r="K477" s="1936">
        <v>6777726.6500000004</v>
      </c>
      <c r="L477" s="1936">
        <v>6377222</v>
      </c>
      <c r="M477" s="1936">
        <v>7269228.1759536015</v>
      </c>
    </row>
    <row r="478" spans="2:13" ht="12.75" customHeight="1">
      <c r="B478" s="3149" t="s">
        <v>448</v>
      </c>
      <c r="C478" s="3257"/>
      <c r="D478" s="3257"/>
      <c r="E478" s="3257"/>
      <c r="F478" s="3257"/>
      <c r="G478" s="3257"/>
      <c r="H478" s="3257"/>
      <c r="I478" s="3257"/>
      <c r="J478" s="3257"/>
      <c r="K478" s="1936">
        <v>4774489.66</v>
      </c>
      <c r="L478" s="1936">
        <v>5856201</v>
      </c>
      <c r="M478" s="1936">
        <v>5209743.6033047996</v>
      </c>
    </row>
    <row r="479" spans="2:13" ht="12.75" customHeight="1">
      <c r="B479" s="1854" t="s">
        <v>449</v>
      </c>
      <c r="C479" s="1854"/>
      <c r="D479" s="1854"/>
      <c r="E479" s="1854"/>
      <c r="F479" s="1854"/>
      <c r="G479" s="1854"/>
      <c r="H479" s="1854"/>
      <c r="I479" s="1854"/>
      <c r="J479" s="1854"/>
      <c r="K479" s="1936">
        <v>0</v>
      </c>
      <c r="L479" s="1936">
        <v>1215070</v>
      </c>
      <c r="M479" s="1936">
        <v>1882976.3099531999</v>
      </c>
    </row>
    <row r="480" spans="2:13" ht="12.75" customHeight="1">
      <c r="B480" s="3149" t="s">
        <v>450</v>
      </c>
      <c r="C480" s="3257"/>
      <c r="D480" s="3257"/>
      <c r="E480" s="3257"/>
      <c r="F480" s="3257"/>
      <c r="G480" s="3257"/>
      <c r="H480" s="3257"/>
      <c r="I480" s="3257"/>
      <c r="J480" s="3257"/>
      <c r="K480" s="1936">
        <v>132314.46</v>
      </c>
      <c r="L480" s="1936">
        <v>178738</v>
      </c>
      <c r="M480" s="1936">
        <v>213843.69</v>
      </c>
    </row>
    <row r="481" spans="2:13" ht="12.75" customHeight="1">
      <c r="B481" s="3149" t="s">
        <v>212</v>
      </c>
      <c r="C481" s="3257"/>
      <c r="D481" s="3257"/>
      <c r="E481" s="3257"/>
      <c r="F481" s="3257"/>
      <c r="G481" s="3257"/>
      <c r="H481" s="3257"/>
      <c r="I481" s="3257"/>
      <c r="J481" s="3257"/>
      <c r="K481" s="1936">
        <v>12674.9</v>
      </c>
      <c r="L481" s="1936">
        <v>14342</v>
      </c>
      <c r="M481" s="1936">
        <v>6631.04</v>
      </c>
    </row>
    <row r="482" spans="2:13" ht="12.75" customHeight="1">
      <c r="B482" s="3149" t="s">
        <v>213</v>
      </c>
      <c r="C482" s="3257"/>
      <c r="D482" s="3257"/>
      <c r="E482" s="3257"/>
      <c r="F482" s="3257"/>
      <c r="G482" s="3257"/>
      <c r="H482" s="3257"/>
      <c r="I482" s="3257"/>
      <c r="J482" s="3257"/>
      <c r="K482" s="1936">
        <v>33819230.32</v>
      </c>
      <c r="L482" s="1936">
        <v>18939377</v>
      </c>
      <c r="M482" s="1936">
        <v>15988238.325720007</v>
      </c>
    </row>
    <row r="483" spans="2:13" ht="12.75" customHeight="1">
      <c r="B483" s="3149" t="s">
        <v>214</v>
      </c>
      <c r="C483" s="3257"/>
      <c r="D483" s="3257"/>
      <c r="E483" s="3257"/>
      <c r="F483" s="3257"/>
      <c r="G483" s="3257"/>
      <c r="H483" s="3257"/>
      <c r="I483" s="3257"/>
      <c r="J483" s="3257"/>
      <c r="K483" s="1936">
        <v>202.34</v>
      </c>
      <c r="L483" s="1936">
        <v>167</v>
      </c>
      <c r="M483" s="1936">
        <v>45.63</v>
      </c>
    </row>
    <row r="484" spans="2:13" ht="12.75" customHeight="1">
      <c r="B484" s="1854" t="s">
        <v>205</v>
      </c>
      <c r="C484" s="1854"/>
      <c r="D484" s="1854"/>
      <c r="E484" s="1854"/>
      <c r="F484" s="1854"/>
      <c r="G484" s="1854"/>
      <c r="H484" s="1854"/>
      <c r="I484" s="1854"/>
      <c r="J484" s="1854"/>
      <c r="K484" s="2092">
        <v>26.595702000000006</v>
      </c>
      <c r="L484" s="2092">
        <v>19.086749999999999</v>
      </c>
      <c r="M484" s="1936">
        <v>25.140617999999996</v>
      </c>
    </row>
    <row r="485" spans="2:13" ht="12.75" customHeight="1">
      <c r="B485" s="3389" t="s">
        <v>220</v>
      </c>
      <c r="C485" s="3257"/>
      <c r="D485" s="3257"/>
      <c r="E485" s="3257"/>
      <c r="F485" s="3257"/>
      <c r="G485" s="3257"/>
      <c r="H485" s="3257"/>
      <c r="I485" s="3257"/>
      <c r="J485" s="3257"/>
      <c r="K485" s="506">
        <f>SUM(K473:K484)</f>
        <v>103260469.65570201</v>
      </c>
      <c r="L485" s="506">
        <v>87971555.378522798</v>
      </c>
      <c r="M485" s="2093">
        <f>SUM(M473:M484)</f>
        <v>79600453.415623993</v>
      </c>
    </row>
    <row r="486" spans="2:13" ht="12.75" customHeight="1">
      <c r="B486" s="3389" t="s">
        <v>221</v>
      </c>
      <c r="C486" s="3257"/>
      <c r="D486" s="3257"/>
      <c r="E486" s="3257"/>
      <c r="F486" s="3257"/>
      <c r="G486" s="3257"/>
      <c r="H486" s="3257"/>
      <c r="I486" s="3257"/>
      <c r="J486" s="3257"/>
      <c r="K486" s="2093">
        <v>0</v>
      </c>
      <c r="L486" s="2093">
        <v>19</v>
      </c>
      <c r="M486" s="2093">
        <v>129.46</v>
      </c>
    </row>
    <row r="487" spans="2:13" ht="12.75" customHeight="1">
      <c r="B487" s="3271" t="s">
        <v>224</v>
      </c>
      <c r="C487" s="3229"/>
      <c r="D487" s="3229"/>
      <c r="E487" s="3229"/>
      <c r="F487" s="3229"/>
      <c r="G487" s="3229"/>
      <c r="H487" s="3229"/>
      <c r="I487" s="3229"/>
      <c r="J487" s="3229"/>
      <c r="K487" s="2094">
        <f>K485+K486</f>
        <v>103260469.65570201</v>
      </c>
      <c r="L487" s="2094">
        <v>87971574.378522798</v>
      </c>
      <c r="M487" s="2095">
        <f>M486+M485</f>
        <v>79600582.875623986</v>
      </c>
    </row>
    <row r="488" spans="2:13" ht="12.75" customHeight="1">
      <c r="B488" s="3289" t="s">
        <v>225</v>
      </c>
      <c r="C488" s="3231"/>
      <c r="D488" s="3231"/>
      <c r="E488" s="3231"/>
      <c r="F488" s="3231"/>
      <c r="G488" s="3231"/>
      <c r="H488" s="3231"/>
      <c r="I488" s="3231"/>
      <c r="J488" s="3231"/>
      <c r="K488" s="3231"/>
      <c r="L488" s="3231"/>
      <c r="M488" s="3231"/>
    </row>
    <row r="489" spans="2:13" ht="12.75" customHeight="1">
      <c r="B489" s="3147" t="s">
        <v>226</v>
      </c>
      <c r="C489" s="3284"/>
      <c r="D489" s="3284"/>
      <c r="E489" s="3284"/>
      <c r="F489" s="3284"/>
      <c r="G489" s="3284"/>
      <c r="H489" s="3284"/>
      <c r="I489" s="3284"/>
      <c r="J489" s="3284"/>
      <c r="K489" s="2091">
        <v>0</v>
      </c>
      <c r="L489" s="2091">
        <v>0</v>
      </c>
      <c r="M489" s="2091">
        <v>0</v>
      </c>
    </row>
    <row r="490" spans="2:13" ht="12.75" customHeight="1">
      <c r="B490" s="3149" t="s">
        <v>227</v>
      </c>
      <c r="C490" s="3257"/>
      <c r="D490" s="3257"/>
      <c r="E490" s="3257"/>
      <c r="F490" s="3257"/>
      <c r="G490" s="3257"/>
      <c r="H490" s="3257"/>
      <c r="I490" s="3257"/>
      <c r="J490" s="3257"/>
      <c r="K490" s="1936">
        <v>136176.84</v>
      </c>
      <c r="L490" s="1936">
        <v>127248</v>
      </c>
      <c r="M490" s="1936">
        <v>130718.66399999999</v>
      </c>
    </row>
    <row r="491" spans="2:13" ht="12.75" customHeight="1">
      <c r="B491" s="3149" t="s">
        <v>228</v>
      </c>
      <c r="C491" s="3257"/>
      <c r="D491" s="3257"/>
      <c r="E491" s="3257"/>
      <c r="F491" s="3257"/>
      <c r="G491" s="3257"/>
      <c r="H491" s="3257"/>
      <c r="I491" s="3257"/>
      <c r="J491" s="3257"/>
      <c r="K491" s="1936">
        <v>10298528.529999999</v>
      </c>
      <c r="L491" s="1936">
        <v>10390298</v>
      </c>
      <c r="M491" s="1936">
        <v>9608571.922248004</v>
      </c>
    </row>
    <row r="492" spans="2:13" ht="12.75" customHeight="1">
      <c r="B492" s="1854" t="s">
        <v>451</v>
      </c>
      <c r="C492" s="1854"/>
      <c r="D492" s="1854"/>
      <c r="E492" s="1854"/>
      <c r="F492" s="1854"/>
      <c r="G492" s="1854"/>
      <c r="H492" s="1854"/>
      <c r="I492" s="1854"/>
      <c r="J492" s="1854"/>
      <c r="K492" s="2092">
        <v>1401742.8</v>
      </c>
      <c r="L492" s="2092">
        <v>1408759.2</v>
      </c>
      <c r="M492" s="1936">
        <v>1939473.68</v>
      </c>
    </row>
    <row r="493" spans="2:13" ht="12.75" customHeight="1">
      <c r="B493" s="1854" t="s">
        <v>452</v>
      </c>
      <c r="C493" s="1854"/>
      <c r="D493" s="1854"/>
      <c r="E493" s="1854"/>
      <c r="F493" s="1854"/>
      <c r="G493" s="1854"/>
      <c r="H493" s="1854"/>
      <c r="I493" s="1854"/>
      <c r="J493" s="1854"/>
      <c r="K493" s="2092">
        <v>2116465.2000000002</v>
      </c>
      <c r="L493" s="2092">
        <v>2132272.8000000003</v>
      </c>
      <c r="M493" s="1936">
        <v>11394257.98</v>
      </c>
    </row>
    <row r="494" spans="2:13" ht="12.75" customHeight="1">
      <c r="B494" s="3161" t="s">
        <v>229</v>
      </c>
      <c r="C494" s="3257"/>
      <c r="D494" s="3257"/>
      <c r="E494" s="3257"/>
      <c r="F494" s="3257"/>
      <c r="G494" s="3257"/>
      <c r="H494" s="3257"/>
      <c r="I494" s="3257"/>
      <c r="J494" s="3257"/>
      <c r="K494" s="507">
        <v>10434705.369999999</v>
      </c>
      <c r="L494" s="310">
        <f t="shared" ref="L494:M494" si="10">L490+L491</f>
        <v>10517546</v>
      </c>
      <c r="M494" s="310">
        <f t="shared" si="10"/>
        <v>9739290.5862480048</v>
      </c>
    </row>
    <row r="495" spans="2:13" ht="12.75" customHeight="1">
      <c r="B495" s="3143" t="s">
        <v>230</v>
      </c>
      <c r="C495" s="3229"/>
      <c r="D495" s="3229"/>
      <c r="E495" s="3229"/>
      <c r="F495" s="3229"/>
      <c r="G495" s="3229"/>
      <c r="H495" s="3229"/>
      <c r="I495" s="3229"/>
      <c r="J495" s="3229"/>
      <c r="K495" s="2096">
        <f t="shared" ref="K495:M495" si="11">K494+K487</f>
        <v>113695175.02570201</v>
      </c>
      <c r="L495" s="2096">
        <f t="shared" si="11"/>
        <v>98489120.378522798</v>
      </c>
      <c r="M495" s="1970">
        <f t="shared" si="11"/>
        <v>89339873.461871997</v>
      </c>
    </row>
    <row r="496" spans="2:13" ht="21" customHeight="1">
      <c r="B496" s="3317" t="s">
        <v>453</v>
      </c>
      <c r="C496" s="3231"/>
      <c r="D496" s="3231"/>
      <c r="E496" s="3231"/>
      <c r="F496" s="3231"/>
      <c r="G496" s="3231"/>
      <c r="H496" s="3231"/>
      <c r="I496" s="3231"/>
      <c r="J496" s="3231"/>
      <c r="K496" s="3231"/>
      <c r="L496" s="3231"/>
      <c r="M496" s="3231"/>
    </row>
    <row r="497" spans="2:13" ht="12.75" customHeight="1">
      <c r="B497" s="1"/>
      <c r="C497" s="1"/>
      <c r="D497" s="1"/>
      <c r="E497" s="1"/>
      <c r="F497" s="1"/>
      <c r="G497" s="1"/>
      <c r="H497" s="1"/>
      <c r="I497" s="1"/>
      <c r="J497" s="1"/>
      <c r="K497" s="1"/>
      <c r="L497" s="1"/>
      <c r="M497" s="1"/>
    </row>
    <row r="498" spans="2:13" ht="12.75" customHeight="1">
      <c r="B498" s="1"/>
      <c r="C498" s="1"/>
      <c r="D498" s="1"/>
      <c r="E498" s="1"/>
      <c r="F498" s="1"/>
      <c r="G498" s="1"/>
      <c r="H498" s="1"/>
      <c r="I498" s="1"/>
      <c r="J498" s="1"/>
      <c r="K498" s="1"/>
      <c r="L498" s="1"/>
      <c r="M498" s="1"/>
    </row>
    <row r="499" spans="2:13" ht="12.75" customHeight="1">
      <c r="B499" s="1800" t="s">
        <v>454</v>
      </c>
      <c r="C499" s="1801"/>
      <c r="D499" s="1801"/>
      <c r="E499" s="1801"/>
      <c r="F499" s="1801"/>
      <c r="G499" s="1801"/>
      <c r="H499" s="1801"/>
      <c r="I499" s="1801"/>
      <c r="J499" s="1801"/>
      <c r="K499" s="1801"/>
      <c r="L499" s="1801"/>
      <c r="M499" s="1801"/>
    </row>
    <row r="500" spans="2:13" ht="12.75" customHeight="1">
      <c r="B500" s="1"/>
      <c r="C500" s="1"/>
      <c r="D500" s="1"/>
      <c r="E500" s="1"/>
      <c r="F500" s="1"/>
      <c r="G500" s="1"/>
      <c r="H500" s="1"/>
      <c r="I500" s="1"/>
      <c r="J500" s="1"/>
      <c r="K500" s="1"/>
      <c r="L500" s="1"/>
      <c r="M500" s="1"/>
    </row>
    <row r="501" spans="2:13" ht="12.75" customHeight="1">
      <c r="B501" s="3216" t="s">
        <v>455</v>
      </c>
      <c r="C501" s="3207"/>
      <c r="D501" s="3207"/>
      <c r="E501" s="3402">
        <v>2023</v>
      </c>
      <c r="F501" s="3241">
        <v>2024</v>
      </c>
      <c r="G501" s="3288">
        <v>2025</v>
      </c>
      <c r="H501" s="1"/>
      <c r="I501" s="1"/>
      <c r="J501" s="8"/>
      <c r="K501" s="8"/>
      <c r="L501" s="8"/>
      <c r="M501" s="8"/>
    </row>
    <row r="502" spans="2:13" ht="12.75" hidden="1" customHeight="1">
      <c r="B502" s="3207"/>
      <c r="C502" s="2992"/>
      <c r="D502" s="3207"/>
      <c r="E502" s="3403"/>
      <c r="F502" s="3295"/>
      <c r="G502" s="3295"/>
      <c r="H502" s="1"/>
      <c r="I502" s="1"/>
      <c r="J502" s="8"/>
      <c r="K502" s="8"/>
      <c r="L502" s="8"/>
      <c r="M502" s="8"/>
    </row>
    <row r="503" spans="2:13" ht="12.75" customHeight="1">
      <c r="B503" s="3207"/>
      <c r="C503" s="3207"/>
      <c r="D503" s="3207"/>
      <c r="E503" s="3403"/>
      <c r="F503" s="3295"/>
      <c r="G503" s="3295"/>
      <c r="H503" s="1"/>
      <c r="I503" s="1"/>
      <c r="J503" s="8"/>
      <c r="K503" s="8"/>
      <c r="L503" s="8"/>
      <c r="M503" s="8"/>
    </row>
    <row r="504" spans="2:13" ht="18" customHeight="1">
      <c r="B504" s="3417" t="s">
        <v>456</v>
      </c>
      <c r="C504" s="3418"/>
      <c r="D504" s="3418"/>
      <c r="E504" s="2097">
        <v>6586765.224148795</v>
      </c>
      <c r="F504" s="2097">
        <v>5536739.4556500027</v>
      </c>
      <c r="G504" s="508">
        <v>7732386.5191668039</v>
      </c>
      <c r="H504" s="1"/>
      <c r="I504" s="1"/>
      <c r="J504" s="8"/>
      <c r="K504" s="8"/>
      <c r="L504" s="8"/>
      <c r="M504" s="8"/>
    </row>
    <row r="505" spans="2:13" ht="12.75" customHeight="1">
      <c r="B505" s="1"/>
      <c r="C505" s="1"/>
      <c r="D505" s="1"/>
      <c r="E505" s="1"/>
      <c r="F505" s="1"/>
      <c r="G505" s="1"/>
      <c r="H505" s="1"/>
      <c r="I505" s="1"/>
      <c r="J505" s="1"/>
      <c r="K505" s="1"/>
      <c r="L505" s="1"/>
      <c r="M505" s="1"/>
    </row>
    <row r="506" spans="2:13" ht="12.75" customHeight="1">
      <c r="B506" s="1"/>
      <c r="C506" s="1"/>
      <c r="D506" s="1"/>
      <c r="E506" s="1"/>
      <c r="F506" s="1"/>
      <c r="G506" s="1"/>
      <c r="H506" s="1"/>
      <c r="I506" s="1"/>
      <c r="J506" s="1"/>
      <c r="K506" s="1"/>
      <c r="L506" s="1"/>
      <c r="M506" s="1"/>
    </row>
    <row r="507" spans="2:13" ht="12.75" customHeight="1">
      <c r="B507" s="1800" t="s">
        <v>457</v>
      </c>
      <c r="C507" s="1801"/>
      <c r="D507" s="1801"/>
      <c r="E507" s="1801"/>
      <c r="F507" s="1801"/>
      <c r="G507" s="1801"/>
      <c r="H507" s="1801"/>
      <c r="I507" s="1801"/>
      <c r="J507" s="1801"/>
      <c r="K507" s="1801"/>
      <c r="L507" s="1801"/>
      <c r="M507" s="1801"/>
    </row>
    <row r="509" spans="2:13" ht="15.75" customHeight="1">
      <c r="B509" s="3216" t="s">
        <v>458</v>
      </c>
      <c r="C509" s="3207"/>
      <c r="D509" s="3207"/>
      <c r="E509" s="3402">
        <v>2023</v>
      </c>
      <c r="F509" s="3241">
        <v>2024</v>
      </c>
      <c r="G509" s="3288">
        <v>2025</v>
      </c>
      <c r="H509" s="1"/>
      <c r="I509" s="1"/>
      <c r="J509" s="1"/>
      <c r="K509" s="1"/>
      <c r="L509" s="1"/>
      <c r="M509" s="1"/>
    </row>
    <row r="510" spans="2:13" ht="15.75" customHeight="1">
      <c r="B510" s="3207"/>
      <c r="C510" s="3207"/>
      <c r="D510" s="3207"/>
      <c r="E510" s="3403"/>
      <c r="F510" s="3295"/>
      <c r="G510" s="3295"/>
      <c r="H510" s="1"/>
      <c r="I510" s="1"/>
      <c r="J510" s="1"/>
      <c r="K510" s="1"/>
      <c r="L510" s="1"/>
      <c r="M510" s="1"/>
    </row>
    <row r="511" spans="2:13" ht="15.75" customHeight="1">
      <c r="B511" s="3196" t="s">
        <v>459</v>
      </c>
      <c r="C511" s="3395"/>
      <c r="D511" s="3419"/>
      <c r="E511" s="3421">
        <v>22.55</v>
      </c>
      <c r="F511" s="3421">
        <v>19.37</v>
      </c>
      <c r="G511" s="3423">
        <v>25.99</v>
      </c>
      <c r="H511" s="1"/>
      <c r="I511" s="1"/>
      <c r="J511" s="1"/>
      <c r="K511" s="1"/>
      <c r="L511" s="1"/>
      <c r="M511" s="1"/>
    </row>
    <row r="512" spans="2:13" ht="12.75" customHeight="1">
      <c r="B512" s="3277"/>
      <c r="C512" s="3277"/>
      <c r="D512" s="3420"/>
      <c r="E512" s="3422"/>
      <c r="F512" s="3422"/>
      <c r="G512" s="3422"/>
      <c r="H512" s="1"/>
      <c r="I512" s="1"/>
      <c r="J512" s="1"/>
      <c r="K512" s="1"/>
      <c r="L512" s="1"/>
      <c r="M512" s="1"/>
    </row>
    <row r="513" spans="2:13" ht="15" customHeight="1">
      <c r="B513" s="3131" t="s">
        <v>460</v>
      </c>
      <c r="C513" s="3207"/>
      <c r="D513" s="3207"/>
      <c r="E513" s="3207"/>
      <c r="F513" s="3207"/>
      <c r="G513" s="3207"/>
      <c r="H513" s="1"/>
      <c r="I513" s="1"/>
      <c r="J513" s="1"/>
      <c r="K513" s="1"/>
      <c r="L513" s="1"/>
      <c r="M513" s="1"/>
    </row>
    <row r="514" spans="2:13" ht="6.75" customHeight="1">
      <c r="B514" s="3277"/>
      <c r="C514" s="3277"/>
      <c r="D514" s="3277"/>
      <c r="E514" s="3277"/>
      <c r="F514" s="3277"/>
      <c r="G514" s="3277"/>
      <c r="H514" s="509"/>
      <c r="I514" s="509"/>
      <c r="J514" s="1"/>
      <c r="K514" s="1"/>
      <c r="L514" s="1"/>
      <c r="M514" s="1"/>
    </row>
    <row r="515" spans="2:13" ht="12.75" customHeight="1">
      <c r="B515" s="1"/>
      <c r="C515" s="1"/>
      <c r="D515" s="1"/>
      <c r="E515" s="1"/>
      <c r="F515" s="1"/>
      <c r="G515" s="1"/>
      <c r="H515" s="1"/>
      <c r="I515" s="1"/>
      <c r="J515" s="1"/>
      <c r="K515" s="1"/>
      <c r="L515" s="1"/>
      <c r="M515" s="1"/>
    </row>
    <row r="516" spans="2:13" ht="12.75" customHeight="1">
      <c r="B516" s="1"/>
      <c r="C516" s="1"/>
      <c r="D516" s="1"/>
      <c r="E516" s="1"/>
      <c r="F516" s="1"/>
      <c r="G516" s="1"/>
      <c r="H516" s="1"/>
      <c r="I516" s="1"/>
      <c r="J516" s="1"/>
      <c r="K516" s="1"/>
      <c r="L516" s="1"/>
      <c r="M516" s="1"/>
    </row>
    <row r="517" spans="2:13" ht="12.75" customHeight="1">
      <c r="B517" s="1800" t="s">
        <v>239</v>
      </c>
      <c r="C517" s="1800"/>
      <c r="D517" s="1800"/>
      <c r="E517" s="1800"/>
      <c r="F517" s="1800"/>
      <c r="G517" s="1800"/>
      <c r="H517" s="1800"/>
      <c r="I517" s="1800"/>
      <c r="J517" s="1800"/>
      <c r="K517" s="1800"/>
      <c r="L517" s="1800"/>
      <c r="M517" s="1800"/>
    </row>
    <row r="518" spans="2:13" ht="12.75" customHeight="1">
      <c r="B518" s="1800" t="s">
        <v>240</v>
      </c>
      <c r="C518" s="1800"/>
      <c r="D518" s="1800"/>
      <c r="E518" s="1800"/>
      <c r="F518" s="1800"/>
      <c r="G518" s="1800"/>
      <c r="H518" s="1800"/>
      <c r="I518" s="1800"/>
      <c r="J518" s="1800"/>
      <c r="K518" s="1800"/>
      <c r="L518" s="1800"/>
      <c r="M518" s="1800"/>
    </row>
    <row r="519" spans="2:13" ht="12.75" customHeight="1">
      <c r="B519" s="1800" t="s">
        <v>241</v>
      </c>
      <c r="C519" s="1800"/>
      <c r="D519" s="1800"/>
      <c r="E519" s="1800"/>
      <c r="F519" s="1800"/>
      <c r="G519" s="1800"/>
      <c r="H519" s="1800"/>
      <c r="I519" s="1800"/>
      <c r="J519" s="1800"/>
      <c r="K519" s="1800"/>
      <c r="L519" s="1800"/>
      <c r="M519" s="1800"/>
    </row>
    <row r="520" spans="2:13" ht="12.75" customHeight="1">
      <c r="B520" s="1"/>
      <c r="C520" s="1"/>
      <c r="D520" s="1"/>
      <c r="E520" s="1"/>
      <c r="F520" s="1"/>
      <c r="G520" s="1"/>
      <c r="H520" s="1"/>
      <c r="I520" s="1"/>
      <c r="J520" s="1"/>
      <c r="K520" s="1"/>
      <c r="L520" s="1"/>
      <c r="M520" s="1"/>
    </row>
    <row r="521" spans="2:13" ht="15" customHeight="1">
      <c r="B521" s="3318" t="s">
        <v>461</v>
      </c>
      <c r="C521" s="3207"/>
      <c r="D521" s="3207"/>
      <c r="E521" s="3207"/>
      <c r="F521" s="3207"/>
      <c r="G521" s="3247"/>
      <c r="H521" s="3241" t="s">
        <v>441</v>
      </c>
      <c r="I521" s="3207"/>
      <c r="J521" s="3247"/>
      <c r="K521" s="3241" t="s">
        <v>462</v>
      </c>
      <c r="L521" s="3207"/>
      <c r="M521" s="3207"/>
    </row>
    <row r="522" spans="2:13" ht="12.75" customHeight="1">
      <c r="B522" s="3207"/>
      <c r="C522" s="3207"/>
      <c r="D522" s="3207"/>
      <c r="E522" s="3207"/>
      <c r="F522" s="3207"/>
      <c r="G522" s="3247"/>
      <c r="H522" s="2099">
        <v>2023</v>
      </c>
      <c r="I522" s="2041">
        <v>2024</v>
      </c>
      <c r="J522" s="393">
        <v>2025</v>
      </c>
      <c r="K522" s="2099">
        <v>2022</v>
      </c>
      <c r="L522" s="2041">
        <v>2023</v>
      </c>
      <c r="M522" s="510">
        <v>2025</v>
      </c>
    </row>
    <row r="523" spans="2:13" ht="12.75" customHeight="1">
      <c r="B523" s="3102" t="s">
        <v>244</v>
      </c>
      <c r="C523" s="3223"/>
      <c r="D523" s="3223"/>
      <c r="E523" s="3223"/>
      <c r="F523" s="3223"/>
      <c r="G523" s="3280"/>
      <c r="H523" s="2100">
        <v>8863168.1600000001</v>
      </c>
      <c r="I523" s="511">
        <v>8359365</v>
      </c>
      <c r="J523" s="512">
        <v>7149876.5599999996</v>
      </c>
      <c r="K523" s="513">
        <v>113254.25</v>
      </c>
      <c r="L523" s="2101">
        <v>117901</v>
      </c>
      <c r="M523" s="2101">
        <v>109147.21494999998</v>
      </c>
    </row>
    <row r="524" spans="2:13" ht="12.75" customHeight="1">
      <c r="B524" s="3104" t="s">
        <v>463</v>
      </c>
      <c r="C524" s="3257"/>
      <c r="D524" s="3257"/>
      <c r="E524" s="3257"/>
      <c r="F524" s="3257"/>
      <c r="G524" s="3287"/>
      <c r="H524" s="2102">
        <v>0</v>
      </c>
      <c r="I524" s="514">
        <v>0</v>
      </c>
      <c r="J524" s="515">
        <v>0</v>
      </c>
      <c r="K524" s="516">
        <v>6210.42</v>
      </c>
      <c r="L524" s="121">
        <v>5803</v>
      </c>
      <c r="M524" s="121">
        <v>3975.2998149999994</v>
      </c>
    </row>
    <row r="525" spans="2:13" ht="12.75" customHeight="1">
      <c r="B525" s="3106" t="s">
        <v>246</v>
      </c>
      <c r="C525" s="3229"/>
      <c r="D525" s="3229"/>
      <c r="E525" s="3229"/>
      <c r="F525" s="3229"/>
      <c r="G525" s="3276"/>
      <c r="H525" s="2103">
        <v>1955975.35</v>
      </c>
      <c r="I525" s="517">
        <v>3046173</v>
      </c>
      <c r="J525" s="518">
        <v>2385532.0499999998</v>
      </c>
      <c r="K525" s="519">
        <v>164184.85999999999</v>
      </c>
      <c r="L525" s="118">
        <v>926171</v>
      </c>
      <c r="M525" s="118">
        <v>1020554.5742670002</v>
      </c>
    </row>
    <row r="526" spans="2:13" ht="62.25" customHeight="1">
      <c r="B526" s="3424" t="s">
        <v>464</v>
      </c>
      <c r="C526" s="3272"/>
      <c r="D526" s="3272"/>
      <c r="E526" s="3272"/>
      <c r="F526" s="3272"/>
      <c r="G526" s="3272"/>
      <c r="H526" s="3272"/>
      <c r="I526" s="3272"/>
      <c r="J526" s="3272"/>
      <c r="K526" s="3272"/>
      <c r="L526" s="3272"/>
      <c r="M526" s="3272"/>
    </row>
    <row r="527" spans="2:13" ht="12.75" customHeight="1">
      <c r="B527" s="8"/>
      <c r="C527" s="8"/>
      <c r="D527" s="8"/>
      <c r="E527" s="8"/>
      <c r="F527" s="8"/>
      <c r="G527" s="8"/>
      <c r="H527" s="8"/>
      <c r="I527" s="8"/>
      <c r="J527" s="8"/>
      <c r="K527" s="8"/>
      <c r="L527" s="8"/>
      <c r="M527" s="8"/>
    </row>
    <row r="528" spans="2:13" ht="15" customHeight="1">
      <c r="B528" s="3216" t="s">
        <v>465</v>
      </c>
      <c r="C528" s="3207"/>
      <c r="D528" s="3207"/>
      <c r="E528" s="3402">
        <v>2023</v>
      </c>
      <c r="F528" s="3402">
        <v>2024</v>
      </c>
      <c r="G528" s="3288">
        <v>2025</v>
      </c>
      <c r="H528" s="1"/>
      <c r="I528" s="1"/>
      <c r="J528" s="1"/>
      <c r="K528" s="1"/>
      <c r="L528" s="1"/>
      <c r="M528" s="1"/>
    </row>
    <row r="529" spans="1:44" ht="15" customHeight="1">
      <c r="B529" s="3207"/>
      <c r="C529" s="2992"/>
      <c r="D529" s="3207"/>
      <c r="E529" s="3403"/>
      <c r="F529" s="3403"/>
      <c r="G529" s="3295"/>
      <c r="H529" s="1"/>
      <c r="I529" s="2104"/>
      <c r="J529" s="1"/>
      <c r="K529" s="1"/>
      <c r="L529" s="1"/>
      <c r="M529" s="1"/>
    </row>
    <row r="530" spans="1:44" ht="15.75" customHeight="1">
      <c r="B530" s="3207"/>
      <c r="C530" s="3207"/>
      <c r="D530" s="3207"/>
      <c r="E530" s="3403"/>
      <c r="F530" s="3403"/>
      <c r="G530" s="3295"/>
      <c r="I530" s="2104"/>
      <c r="J530" s="1"/>
      <c r="K530" s="1"/>
      <c r="L530" s="1"/>
      <c r="M530" s="1"/>
    </row>
    <row r="531" spans="1:44" ht="12.75" customHeight="1">
      <c r="B531" s="3102" t="s">
        <v>244</v>
      </c>
      <c r="C531" s="3223"/>
      <c r="D531" s="3223"/>
      <c r="E531" s="520">
        <v>906.72</v>
      </c>
      <c r="F531" s="1927">
        <v>1673</v>
      </c>
      <c r="G531" s="1927">
        <v>2120.1696029999998</v>
      </c>
      <c r="H531" s="1"/>
      <c r="I531" s="521"/>
      <c r="J531" s="1"/>
      <c r="K531" s="1"/>
      <c r="L531" s="1"/>
      <c r="M531" s="1"/>
    </row>
    <row r="532" spans="1:44" ht="12.75" customHeight="1">
      <c r="B532" s="3106" t="s">
        <v>246</v>
      </c>
      <c r="C532" s="3229"/>
      <c r="D532" s="3229"/>
      <c r="E532" s="1940">
        <v>45739.65</v>
      </c>
      <c r="F532" s="2105">
        <v>50163</v>
      </c>
      <c r="G532" s="2105">
        <v>60869</v>
      </c>
      <c r="H532" s="1"/>
      <c r="I532" s="1"/>
      <c r="J532" s="1"/>
      <c r="K532" s="1"/>
      <c r="L532" s="1"/>
      <c r="M532" s="1"/>
    </row>
    <row r="533" spans="1:44" ht="12.75" customHeight="1">
      <c r="B533" s="1"/>
      <c r="C533" s="1"/>
      <c r="D533" s="1"/>
      <c r="E533" s="1"/>
      <c r="F533" s="1"/>
      <c r="G533" s="1"/>
      <c r="H533" s="1"/>
      <c r="I533" s="1"/>
      <c r="J533" s="1"/>
      <c r="K533" s="1"/>
      <c r="L533" s="1"/>
      <c r="M533" s="1"/>
    </row>
    <row r="534" spans="1:44" ht="12.75" customHeight="1">
      <c r="B534" s="1800" t="s">
        <v>241</v>
      </c>
      <c r="C534" s="1800"/>
      <c r="D534" s="1800"/>
      <c r="E534" s="1800"/>
      <c r="F534" s="1800"/>
      <c r="G534" s="1800"/>
      <c r="H534" s="1800"/>
      <c r="I534" s="1800"/>
      <c r="J534" s="1800"/>
      <c r="K534" s="1800"/>
      <c r="L534" s="1800"/>
      <c r="M534" s="1800"/>
    </row>
    <row r="535" spans="1:44" ht="12.75" customHeight="1">
      <c r="B535" s="2106"/>
      <c r="C535" s="2106"/>
      <c r="D535" s="2106"/>
      <c r="E535" s="2106"/>
      <c r="F535" s="2106"/>
      <c r="G535" s="2106"/>
      <c r="H535" s="2106"/>
      <c r="I535" s="2106"/>
      <c r="J535" s="2106"/>
      <c r="K535" s="2106"/>
      <c r="L535" s="2106"/>
      <c r="M535" s="2106"/>
    </row>
    <row r="536" spans="1:44" ht="29.25" customHeight="1">
      <c r="B536" s="2107"/>
      <c r="C536" s="2107"/>
      <c r="D536" s="2107"/>
      <c r="E536" s="3288">
        <v>2025</v>
      </c>
      <c r="F536" s="3207"/>
      <c r="G536" s="1"/>
      <c r="H536" s="2107"/>
      <c r="I536" s="2107"/>
      <c r="J536" s="2108"/>
      <c r="K536" s="3221">
        <v>2025</v>
      </c>
      <c r="L536" s="3207"/>
      <c r="M536" s="1"/>
    </row>
    <row r="537" spans="1:44" ht="49.5" customHeight="1">
      <c r="B537" s="3368" t="s">
        <v>466</v>
      </c>
      <c r="C537" s="3344"/>
      <c r="D537" s="3369"/>
      <c r="E537" s="522" t="s">
        <v>467</v>
      </c>
      <c r="F537" s="2109" t="s">
        <v>468</v>
      </c>
      <c r="G537" s="1"/>
      <c r="H537" s="3368" t="s">
        <v>469</v>
      </c>
      <c r="I537" s="3344"/>
      <c r="J537" s="3369"/>
      <c r="K537" s="522" t="s">
        <v>467</v>
      </c>
      <c r="L537" s="2109" t="s">
        <v>468</v>
      </c>
      <c r="M537" s="1877"/>
    </row>
    <row r="538" spans="1:44" ht="14.25">
      <c r="A538" s="523"/>
      <c r="B538" s="3370" t="s">
        <v>470</v>
      </c>
      <c r="C538" s="3371"/>
      <c r="D538" s="3372"/>
      <c r="E538" s="524">
        <v>1741103.35</v>
      </c>
      <c r="F538" s="525">
        <v>0</v>
      </c>
      <c r="G538" s="8"/>
      <c r="H538" s="3370" t="s">
        <v>470</v>
      </c>
      <c r="I538" s="3371"/>
      <c r="J538" s="3373"/>
      <c r="K538" s="526">
        <v>827739</v>
      </c>
      <c r="L538" s="527">
        <v>0</v>
      </c>
      <c r="M538" s="1873"/>
      <c r="N538" s="523"/>
      <c r="O538" s="523"/>
      <c r="P538" s="523"/>
      <c r="Q538" s="523"/>
      <c r="R538" s="523"/>
      <c r="S538" s="523"/>
      <c r="T538" s="523"/>
      <c r="U538" s="523"/>
      <c r="V538" s="523"/>
      <c r="W538" s="523"/>
      <c r="X538" s="523"/>
      <c r="Y538" s="523"/>
      <c r="Z538" s="523"/>
      <c r="AA538" s="523"/>
      <c r="AB538" s="523"/>
      <c r="AC538" s="523"/>
      <c r="AD538" s="523"/>
      <c r="AE538" s="523"/>
      <c r="AF538" s="523"/>
      <c r="AG538" s="523"/>
      <c r="AH538" s="523"/>
      <c r="AI538" s="523"/>
      <c r="AJ538" s="523"/>
      <c r="AK538" s="523"/>
      <c r="AL538" s="523"/>
      <c r="AM538" s="523"/>
      <c r="AN538" s="523"/>
      <c r="AO538" s="523"/>
      <c r="AP538" s="523"/>
      <c r="AQ538" s="523"/>
      <c r="AR538" s="523"/>
    </row>
    <row r="539" spans="1:44" ht="14.25">
      <c r="A539" s="523"/>
      <c r="B539" s="3362" t="s">
        <v>471</v>
      </c>
      <c r="C539" s="3363"/>
      <c r="D539" s="3374"/>
      <c r="E539" s="528">
        <v>217396.02</v>
      </c>
      <c r="F539" s="2110">
        <v>0</v>
      </c>
      <c r="G539" s="8"/>
      <c r="H539" s="3362" t="s">
        <v>471</v>
      </c>
      <c r="I539" s="3363"/>
      <c r="J539" s="3364"/>
      <c r="K539" s="528">
        <v>51843.06</v>
      </c>
      <c r="L539" s="2110">
        <v>0</v>
      </c>
      <c r="M539" s="1873"/>
      <c r="N539" s="523"/>
      <c r="O539" s="523"/>
      <c r="P539" s="523"/>
      <c r="Q539" s="523"/>
      <c r="R539" s="523"/>
      <c r="S539" s="523"/>
      <c r="T539" s="523"/>
      <c r="U539" s="523"/>
      <c r="V539" s="523"/>
      <c r="W539" s="523"/>
      <c r="X539" s="523"/>
      <c r="Y539" s="523"/>
      <c r="Z539" s="523"/>
      <c r="AA539" s="523"/>
      <c r="AB539" s="523"/>
      <c r="AC539" s="523"/>
      <c r="AD539" s="523"/>
      <c r="AE539" s="523"/>
      <c r="AF539" s="523"/>
      <c r="AG539" s="523"/>
      <c r="AH539" s="523"/>
      <c r="AI539" s="523"/>
      <c r="AJ539" s="523"/>
      <c r="AK539" s="523"/>
      <c r="AL539" s="523"/>
      <c r="AM539" s="523"/>
      <c r="AN539" s="523"/>
      <c r="AO539" s="523"/>
      <c r="AP539" s="523"/>
      <c r="AQ539" s="523"/>
      <c r="AR539" s="523"/>
    </row>
    <row r="540" spans="1:44" ht="14.25">
      <c r="A540" s="523"/>
      <c r="B540" s="3362" t="s">
        <v>472</v>
      </c>
      <c r="C540" s="3363"/>
      <c r="D540" s="3374"/>
      <c r="E540" s="528">
        <v>81080.77</v>
      </c>
      <c r="F540" s="2110">
        <v>9916.24</v>
      </c>
      <c r="G540" s="8"/>
      <c r="H540" s="3362" t="s">
        <v>473</v>
      </c>
      <c r="I540" s="3363"/>
      <c r="J540" s="3364"/>
      <c r="K540" s="528">
        <v>59446.66</v>
      </c>
      <c r="L540" s="2110">
        <v>0</v>
      </c>
      <c r="M540" s="1873"/>
      <c r="N540" s="523"/>
      <c r="O540" s="523"/>
      <c r="P540" s="523"/>
      <c r="Q540" s="523"/>
      <c r="R540" s="523"/>
      <c r="S540" s="523"/>
      <c r="T540" s="523"/>
      <c r="U540" s="523"/>
      <c r="V540" s="523"/>
      <c r="W540" s="523"/>
      <c r="X540" s="523"/>
      <c r="Y540" s="523"/>
      <c r="Z540" s="523"/>
      <c r="AA540" s="523"/>
      <c r="AB540" s="523"/>
      <c r="AC540" s="523"/>
      <c r="AD540" s="523"/>
      <c r="AE540" s="523"/>
      <c r="AF540" s="523"/>
      <c r="AG540" s="523"/>
      <c r="AH540" s="523"/>
      <c r="AI540" s="523"/>
      <c r="AJ540" s="523"/>
      <c r="AK540" s="523"/>
      <c r="AL540" s="523"/>
      <c r="AM540" s="523"/>
      <c r="AN540" s="523"/>
      <c r="AO540" s="523"/>
      <c r="AP540" s="523"/>
      <c r="AQ540" s="523"/>
      <c r="AR540" s="523"/>
    </row>
    <row r="541" spans="1:44" ht="14.25">
      <c r="A541" s="523"/>
      <c r="B541" s="3362" t="s">
        <v>271</v>
      </c>
      <c r="C541" s="3363"/>
      <c r="D541" s="3374"/>
      <c r="E541" s="528">
        <v>21773.69</v>
      </c>
      <c r="F541" s="2110">
        <v>494.78</v>
      </c>
      <c r="G541" s="8"/>
      <c r="H541" s="3362" t="s">
        <v>271</v>
      </c>
      <c r="I541" s="3363"/>
      <c r="J541" s="3364"/>
      <c r="K541" s="528">
        <v>448.08</v>
      </c>
      <c r="L541" s="2110">
        <v>37.17</v>
      </c>
      <c r="M541" s="8"/>
      <c r="N541" s="523"/>
      <c r="O541" s="523"/>
      <c r="P541" s="523"/>
      <c r="Q541" s="523"/>
      <c r="R541" s="523"/>
      <c r="S541" s="523"/>
      <c r="T541" s="523"/>
      <c r="U541" s="523"/>
      <c r="V541" s="523"/>
      <c r="W541" s="523"/>
      <c r="X541" s="523"/>
      <c r="Y541" s="523"/>
      <c r="Z541" s="523"/>
      <c r="AA541" s="523"/>
      <c r="AB541" s="523"/>
      <c r="AC541" s="523"/>
      <c r="AD541" s="523"/>
      <c r="AE541" s="523"/>
      <c r="AF541" s="523"/>
      <c r="AG541" s="523"/>
      <c r="AH541" s="523"/>
      <c r="AI541" s="523"/>
      <c r="AJ541" s="523"/>
      <c r="AK541" s="523"/>
      <c r="AL541" s="523"/>
      <c r="AM541" s="523"/>
      <c r="AN541" s="523"/>
      <c r="AO541" s="523"/>
      <c r="AP541" s="523"/>
      <c r="AQ541" s="523"/>
      <c r="AR541" s="523"/>
    </row>
    <row r="542" spans="1:44" ht="14.25">
      <c r="A542" s="523"/>
      <c r="B542" s="3362" t="s">
        <v>474</v>
      </c>
      <c r="C542" s="3363"/>
      <c r="D542" s="3374"/>
      <c r="E542" s="528">
        <v>401.04</v>
      </c>
      <c r="F542" s="2110">
        <v>0</v>
      </c>
      <c r="G542" s="8"/>
      <c r="H542" s="3362" t="s">
        <v>473</v>
      </c>
      <c r="I542" s="3363"/>
      <c r="J542" s="3364"/>
      <c r="K542" s="528">
        <v>81077.23</v>
      </c>
      <c r="L542" s="2110">
        <v>177.15</v>
      </c>
      <c r="M542" s="8"/>
      <c r="N542" s="523"/>
      <c r="O542" s="523"/>
      <c r="P542" s="523"/>
      <c r="Q542" s="523"/>
      <c r="R542" s="523"/>
      <c r="S542" s="523"/>
      <c r="T542" s="523"/>
      <c r="U542" s="523"/>
      <c r="V542" s="523"/>
      <c r="W542" s="523"/>
      <c r="X542" s="523"/>
      <c r="Y542" s="523"/>
      <c r="Z542" s="523"/>
      <c r="AA542" s="523"/>
      <c r="AB542" s="523"/>
      <c r="AC542" s="523"/>
      <c r="AD542" s="523"/>
      <c r="AE542" s="523"/>
      <c r="AF542" s="523"/>
      <c r="AG542" s="523"/>
      <c r="AH542" s="523"/>
      <c r="AI542" s="523"/>
      <c r="AJ542" s="523"/>
      <c r="AK542" s="523"/>
      <c r="AL542" s="523"/>
      <c r="AM542" s="523"/>
      <c r="AN542" s="523"/>
      <c r="AO542" s="523"/>
      <c r="AP542" s="523"/>
      <c r="AQ542" s="523"/>
      <c r="AR542" s="523"/>
    </row>
    <row r="543" spans="1:44" ht="14.25">
      <c r="A543" s="523"/>
      <c r="B543" s="3362" t="s">
        <v>270</v>
      </c>
      <c r="C543" s="3363"/>
      <c r="D543" s="3374"/>
      <c r="E543" s="528">
        <v>306.38</v>
      </c>
      <c r="F543" s="2110">
        <v>46.93</v>
      </c>
      <c r="G543" s="8"/>
      <c r="H543" s="3375" t="s">
        <v>42</v>
      </c>
      <c r="I543" s="3376"/>
      <c r="J543" s="3377"/>
      <c r="K543" s="529">
        <f t="shared" ref="K543:L543" si="12">SUM(K538:K542)</f>
        <v>1020554.03</v>
      </c>
      <c r="L543" s="530">
        <f t="shared" si="12"/>
        <v>214.32</v>
      </c>
      <c r="M543" s="8"/>
      <c r="N543" s="523"/>
      <c r="O543" s="523"/>
      <c r="P543" s="523"/>
      <c r="Q543" s="523"/>
      <c r="R543" s="523"/>
      <c r="S543" s="523"/>
      <c r="T543" s="523"/>
      <c r="U543" s="523"/>
      <c r="V543" s="523"/>
      <c r="W543" s="523"/>
      <c r="X543" s="523"/>
      <c r="Y543" s="523"/>
      <c r="Z543" s="523"/>
      <c r="AA543" s="523"/>
      <c r="AB543" s="523"/>
      <c r="AC543" s="523"/>
      <c r="AD543" s="523"/>
      <c r="AE543" s="523"/>
      <c r="AF543" s="523"/>
      <c r="AG543" s="523"/>
      <c r="AH543" s="523"/>
      <c r="AI543" s="523"/>
      <c r="AJ543" s="523"/>
      <c r="AK543" s="523"/>
      <c r="AL543" s="523"/>
      <c r="AM543" s="523"/>
      <c r="AN543" s="523"/>
      <c r="AO543" s="523"/>
      <c r="AP543" s="523"/>
      <c r="AQ543" s="523"/>
      <c r="AR543" s="523"/>
    </row>
    <row r="544" spans="1:44" ht="13.5" customHeight="1">
      <c r="A544" s="523"/>
      <c r="B544" s="3362" t="s">
        <v>475</v>
      </c>
      <c r="C544" s="3363"/>
      <c r="D544" s="3374"/>
      <c r="E544" s="528">
        <v>0</v>
      </c>
      <c r="F544" s="2110">
        <v>0</v>
      </c>
      <c r="G544" s="8"/>
      <c r="H544" s="3365" t="s">
        <v>476</v>
      </c>
      <c r="I544" s="3366"/>
      <c r="J544" s="3366"/>
      <c r="K544" s="3366"/>
      <c r="L544" s="3366"/>
      <c r="M544" s="8"/>
      <c r="N544" s="523"/>
      <c r="O544" s="523"/>
      <c r="P544" s="523"/>
      <c r="Q544" s="523"/>
      <c r="R544" s="523"/>
      <c r="S544" s="523"/>
      <c r="T544" s="523"/>
      <c r="U544" s="523"/>
      <c r="V544" s="523"/>
      <c r="W544" s="523"/>
      <c r="X544" s="523"/>
      <c r="Y544" s="523"/>
      <c r="Z544" s="523"/>
      <c r="AA544" s="523"/>
      <c r="AB544" s="523"/>
      <c r="AC544" s="523"/>
      <c r="AD544" s="523"/>
      <c r="AE544" s="523"/>
      <c r="AF544" s="523"/>
      <c r="AG544" s="523"/>
      <c r="AH544" s="523"/>
      <c r="AI544" s="523"/>
      <c r="AJ544" s="523"/>
      <c r="AK544" s="523"/>
      <c r="AL544" s="523"/>
      <c r="AM544" s="523"/>
      <c r="AN544" s="523"/>
      <c r="AO544" s="523"/>
      <c r="AP544" s="523"/>
      <c r="AQ544" s="523"/>
      <c r="AR544" s="523"/>
    </row>
    <row r="545" spans="1:44" ht="14.25">
      <c r="A545" s="523"/>
      <c r="B545" s="3362" t="s">
        <v>477</v>
      </c>
      <c r="C545" s="3363"/>
      <c r="D545" s="3374"/>
      <c r="E545" s="528">
        <v>0</v>
      </c>
      <c r="F545" s="2110">
        <v>0</v>
      </c>
      <c r="G545" s="8"/>
      <c r="H545" s="3207"/>
      <c r="I545" s="2992"/>
      <c r="J545" s="2992"/>
      <c r="K545" s="2992"/>
      <c r="L545" s="3207"/>
      <c r="M545" s="8"/>
      <c r="N545" s="523"/>
      <c r="O545" s="523"/>
      <c r="P545" s="523"/>
      <c r="Q545" s="523"/>
      <c r="R545" s="523"/>
      <c r="S545" s="523"/>
      <c r="T545" s="523"/>
      <c r="U545" s="523"/>
      <c r="V545" s="523"/>
      <c r="W545" s="523"/>
      <c r="X545" s="523"/>
      <c r="Y545" s="523"/>
      <c r="Z545" s="523"/>
      <c r="AA545" s="523"/>
      <c r="AB545" s="523"/>
      <c r="AC545" s="523"/>
      <c r="AD545" s="523"/>
      <c r="AE545" s="523"/>
      <c r="AF545" s="523"/>
      <c r="AG545" s="523"/>
      <c r="AH545" s="523"/>
      <c r="AI545" s="523"/>
      <c r="AJ545" s="523"/>
      <c r="AK545" s="523"/>
      <c r="AL545" s="523"/>
      <c r="AM545" s="523"/>
      <c r="AN545" s="523"/>
      <c r="AO545" s="523"/>
      <c r="AP545" s="523"/>
      <c r="AQ545" s="523"/>
      <c r="AR545" s="523"/>
    </row>
    <row r="546" spans="1:44" ht="14.25">
      <c r="A546" s="523"/>
      <c r="B546" s="3362" t="s">
        <v>473</v>
      </c>
      <c r="C546" s="3363"/>
      <c r="D546" s="3374"/>
      <c r="E546" s="528">
        <v>323470.8</v>
      </c>
      <c r="F546" s="2110">
        <v>50196.86</v>
      </c>
      <c r="G546" s="8"/>
      <c r="H546" s="3207"/>
      <c r="I546" s="2992"/>
      <c r="J546" s="2992"/>
      <c r="K546" s="2992"/>
      <c r="L546" s="3207"/>
      <c r="M546" s="8"/>
      <c r="N546" s="523"/>
      <c r="O546" s="523"/>
      <c r="P546" s="523"/>
      <c r="Q546" s="523"/>
      <c r="R546" s="523"/>
      <c r="S546" s="523"/>
      <c r="T546" s="523"/>
      <c r="U546" s="523"/>
      <c r="V546" s="523"/>
      <c r="W546" s="523"/>
      <c r="X546" s="523"/>
      <c r="Y546" s="523"/>
      <c r="Z546" s="523"/>
      <c r="AA546" s="523"/>
      <c r="AB546" s="523"/>
      <c r="AC546" s="523"/>
      <c r="AD546" s="523"/>
      <c r="AE546" s="523"/>
      <c r="AF546" s="523"/>
      <c r="AG546" s="523"/>
      <c r="AH546" s="523"/>
      <c r="AI546" s="523"/>
      <c r="AJ546" s="523"/>
      <c r="AK546" s="523"/>
      <c r="AL546" s="523"/>
      <c r="AM546" s="523"/>
      <c r="AN546" s="523"/>
      <c r="AO546" s="523"/>
      <c r="AP546" s="523"/>
      <c r="AQ546" s="523"/>
      <c r="AR546" s="523"/>
    </row>
    <row r="547" spans="1:44" ht="14.25">
      <c r="A547" s="523"/>
      <c r="B547" s="3378" t="s">
        <v>42</v>
      </c>
      <c r="C547" s="3379"/>
      <c r="D547" s="3380"/>
      <c r="E547" s="531">
        <f t="shared" ref="E547:F547" si="13">SUM(E538:E546)</f>
        <v>2385532.0499999998</v>
      </c>
      <c r="F547" s="532">
        <f t="shared" si="13"/>
        <v>60654.81</v>
      </c>
      <c r="G547" s="8"/>
      <c r="H547" s="3367"/>
      <c r="I547" s="3367"/>
      <c r="J547" s="3367"/>
      <c r="K547" s="3367"/>
      <c r="L547" s="3367"/>
      <c r="M547" s="8"/>
      <c r="N547" s="523"/>
      <c r="O547" s="523"/>
      <c r="P547" s="523"/>
      <c r="Q547" s="523"/>
      <c r="R547" s="523"/>
      <c r="S547" s="523"/>
      <c r="T547" s="523"/>
      <c r="U547" s="523"/>
      <c r="V547" s="523"/>
      <c r="W547" s="523"/>
      <c r="X547" s="523"/>
      <c r="Y547" s="523"/>
      <c r="Z547" s="523"/>
      <c r="AA547" s="523"/>
      <c r="AB547" s="523"/>
      <c r="AC547" s="523"/>
      <c r="AD547" s="523"/>
      <c r="AE547" s="523"/>
      <c r="AF547" s="523"/>
      <c r="AG547" s="523"/>
      <c r="AH547" s="523"/>
      <c r="AI547" s="523"/>
      <c r="AJ547" s="523"/>
      <c r="AK547" s="523"/>
      <c r="AL547" s="523"/>
      <c r="AM547" s="523"/>
      <c r="AN547" s="523"/>
      <c r="AO547" s="523"/>
      <c r="AP547" s="523"/>
      <c r="AQ547" s="523"/>
      <c r="AR547" s="523"/>
    </row>
    <row r="548" spans="1:44" ht="27" customHeight="1">
      <c r="A548" s="523"/>
      <c r="B548" s="3425" t="s">
        <v>478</v>
      </c>
      <c r="C548" s="3426"/>
      <c r="D548" s="3426"/>
      <c r="E548" s="3426"/>
      <c r="F548" s="3426"/>
      <c r="G548" s="8"/>
      <c r="H548" s="8"/>
      <c r="I548" s="8"/>
      <c r="J548" s="8"/>
      <c r="K548" s="8"/>
      <c r="L548" s="8"/>
      <c r="M548" s="8"/>
      <c r="N548" s="523"/>
      <c r="O548" s="523"/>
      <c r="P548" s="523"/>
      <c r="Q548" s="523"/>
      <c r="R548" s="523"/>
      <c r="S548" s="523"/>
      <c r="T548" s="523"/>
      <c r="U548" s="523"/>
      <c r="V548" s="523"/>
      <c r="W548" s="523"/>
      <c r="X548" s="523"/>
      <c r="Y548" s="523"/>
      <c r="Z548" s="523"/>
      <c r="AA548" s="523"/>
      <c r="AB548" s="523"/>
      <c r="AC548" s="523"/>
      <c r="AD548" s="523"/>
      <c r="AE548" s="523"/>
      <c r="AF548" s="523"/>
      <c r="AG548" s="523"/>
      <c r="AH548" s="523"/>
      <c r="AI548" s="523"/>
      <c r="AJ548" s="523"/>
      <c r="AK548" s="523"/>
      <c r="AL548" s="523"/>
      <c r="AM548" s="523"/>
      <c r="AN548" s="523"/>
      <c r="AO548" s="523"/>
      <c r="AP548" s="523"/>
      <c r="AQ548" s="523"/>
      <c r="AR548" s="523"/>
    </row>
    <row r="549" spans="1:44" ht="12.75" customHeight="1">
      <c r="B549" s="1"/>
      <c r="C549" s="1"/>
      <c r="D549" s="1"/>
      <c r="E549" s="1"/>
      <c r="F549" s="1"/>
      <c r="G549" s="1"/>
      <c r="H549" s="1"/>
      <c r="I549" s="1"/>
      <c r="J549" s="1"/>
      <c r="K549" s="1"/>
      <c r="L549" s="1"/>
      <c r="M549" s="1"/>
    </row>
    <row r="550" spans="1:44" ht="12.75" customHeight="1">
      <c r="B550" s="1800" t="s">
        <v>479</v>
      </c>
      <c r="C550" s="1801"/>
      <c r="D550" s="1801"/>
      <c r="E550" s="1801"/>
      <c r="F550" s="1801"/>
      <c r="G550" s="1801"/>
      <c r="H550" s="1801"/>
      <c r="I550" s="1801"/>
      <c r="J550" s="1801"/>
      <c r="K550" s="1801"/>
      <c r="L550" s="1801"/>
      <c r="M550" s="1801"/>
    </row>
    <row r="551" spans="1:44" ht="12.75" customHeight="1">
      <c r="B551" s="1"/>
      <c r="C551" s="1"/>
      <c r="D551" s="1"/>
      <c r="E551" s="1"/>
      <c r="F551" s="1"/>
      <c r="G551" s="1"/>
      <c r="H551" s="1"/>
      <c r="I551" s="1"/>
      <c r="J551" s="1"/>
      <c r="K551" s="1"/>
      <c r="L551" s="1"/>
      <c r="M551" s="1"/>
    </row>
    <row r="552" spans="1:44" ht="45.75" customHeight="1">
      <c r="B552" s="3415" t="s">
        <v>480</v>
      </c>
      <c r="C552" s="3248"/>
      <c r="D552" s="3248"/>
      <c r="E552" s="3248"/>
      <c r="F552" s="3248"/>
      <c r="G552" s="3248"/>
      <c r="H552" s="3248"/>
      <c r="I552" s="3248"/>
      <c r="J552" s="533" t="s">
        <v>481</v>
      </c>
      <c r="K552" s="1986">
        <v>2023</v>
      </c>
      <c r="L552" s="1986">
        <v>2024</v>
      </c>
      <c r="M552" s="2008">
        <v>2025</v>
      </c>
    </row>
    <row r="553" spans="1:44" ht="12.75" customHeight="1">
      <c r="B553" s="3222" t="s">
        <v>482</v>
      </c>
      <c r="C553" s="3223"/>
      <c r="D553" s="3223"/>
      <c r="E553" s="3223"/>
      <c r="F553" s="3223"/>
      <c r="G553" s="3223"/>
      <c r="H553" s="3223"/>
      <c r="I553" s="3223"/>
      <c r="J553" s="534">
        <v>2.41</v>
      </c>
      <c r="K553" s="2111">
        <v>2.5220827813853237</v>
      </c>
      <c r="L553" s="2111">
        <v>2.36</v>
      </c>
      <c r="M553" s="535">
        <v>2.3685508949630298</v>
      </c>
    </row>
    <row r="554" spans="1:44" ht="12.75" customHeight="1">
      <c r="B554" s="3161" t="s">
        <v>483</v>
      </c>
      <c r="C554" s="3257"/>
      <c r="D554" s="3257"/>
      <c r="E554" s="3257"/>
      <c r="F554" s="3257"/>
      <c r="G554" s="3257"/>
      <c r="H554" s="3257"/>
      <c r="I554" s="3257"/>
      <c r="J554" s="536">
        <v>0.63</v>
      </c>
      <c r="K554" s="537">
        <v>0.20584468451450502</v>
      </c>
      <c r="L554" s="537">
        <v>0.2</v>
      </c>
      <c r="M554" s="2112">
        <v>0.19428599230112475</v>
      </c>
    </row>
    <row r="555" spans="1:44" ht="12.75" customHeight="1">
      <c r="B555" s="3161" t="s">
        <v>484</v>
      </c>
      <c r="C555" s="3257"/>
      <c r="D555" s="3257"/>
      <c r="E555" s="3257"/>
      <c r="F555" s="3257"/>
      <c r="G555" s="3257"/>
      <c r="H555" s="3257"/>
      <c r="I555" s="3257"/>
      <c r="J555" s="536">
        <v>2.1</v>
      </c>
      <c r="K555" s="537">
        <v>2.0726037504300576</v>
      </c>
      <c r="L555" s="537">
        <v>1.94</v>
      </c>
      <c r="M555" s="2112">
        <v>1.9484274509845589</v>
      </c>
    </row>
    <row r="556" spans="1:44" ht="12.75" customHeight="1">
      <c r="B556" s="3104" t="s">
        <v>485</v>
      </c>
      <c r="C556" s="3257"/>
      <c r="D556" s="3257"/>
      <c r="E556" s="3257"/>
      <c r="F556" s="3257"/>
      <c r="G556" s="3257"/>
      <c r="H556" s="3257"/>
      <c r="I556" s="3257"/>
      <c r="J556" s="538">
        <v>4152184</v>
      </c>
      <c r="K556" s="308">
        <v>3203021.594</v>
      </c>
      <c r="L556" s="308">
        <v>3441881</v>
      </c>
      <c r="M556" s="1936">
        <v>3215457.8229999999</v>
      </c>
    </row>
    <row r="557" spans="1:44" ht="12.75" customHeight="1">
      <c r="B557" s="3104" t="s">
        <v>486</v>
      </c>
      <c r="C557" s="3257"/>
      <c r="D557" s="3257"/>
      <c r="E557" s="3257"/>
      <c r="F557" s="3257"/>
      <c r="G557" s="3257"/>
      <c r="H557" s="3257"/>
      <c r="I557" s="3257"/>
      <c r="J557" s="538">
        <v>871394</v>
      </c>
      <c r="K557" s="308">
        <v>771224.88300000003</v>
      </c>
      <c r="L557" s="308">
        <v>838582</v>
      </c>
      <c r="M557" s="1936">
        <v>770114.18200000003</v>
      </c>
    </row>
    <row r="558" spans="1:44" ht="12.75" customHeight="1">
      <c r="B558" s="3104" t="s">
        <v>487</v>
      </c>
      <c r="C558" s="3257"/>
      <c r="D558" s="3257"/>
      <c r="E558" s="3257"/>
      <c r="F558" s="3257"/>
      <c r="G558" s="3257"/>
      <c r="H558" s="3257"/>
      <c r="I558" s="3257"/>
      <c r="J558" s="538">
        <v>5023578</v>
      </c>
      <c r="K558" s="308">
        <v>3974246.477</v>
      </c>
      <c r="L558" s="308">
        <v>4280463</v>
      </c>
      <c r="M558" s="1936">
        <v>3985572.0049999999</v>
      </c>
    </row>
    <row r="559" spans="1:44" ht="12.75" customHeight="1">
      <c r="B559" s="3104" t="s">
        <v>488</v>
      </c>
      <c r="C559" s="3257"/>
      <c r="D559" s="3257"/>
      <c r="E559" s="3257"/>
      <c r="F559" s="3257"/>
      <c r="G559" s="3257"/>
      <c r="H559" s="3257"/>
      <c r="I559" s="3257"/>
      <c r="J559" s="538">
        <v>10024216</v>
      </c>
      <c r="K559" s="308">
        <v>8078285.6106327726</v>
      </c>
      <c r="L559" s="308">
        <v>8134523</v>
      </c>
      <c r="M559" s="1936">
        <v>7615975.5043825293</v>
      </c>
    </row>
    <row r="560" spans="1:44" ht="12.75" customHeight="1">
      <c r="B560" s="3104" t="s">
        <v>489</v>
      </c>
      <c r="C560" s="3257"/>
      <c r="D560" s="3257"/>
      <c r="E560" s="3257"/>
      <c r="F560" s="3257"/>
      <c r="G560" s="3257"/>
      <c r="H560" s="3257"/>
      <c r="I560" s="3257"/>
      <c r="J560" s="538">
        <v>547147</v>
      </c>
      <c r="K560" s="308">
        <v>158752.54273087106</v>
      </c>
      <c r="L560" s="308">
        <v>171328</v>
      </c>
      <c r="M560" s="1936">
        <v>149622.39803503899</v>
      </c>
    </row>
    <row r="561" spans="2:13" ht="12.75" customHeight="1">
      <c r="B561" s="3106" t="s">
        <v>490</v>
      </c>
      <c r="C561" s="3229"/>
      <c r="D561" s="3229"/>
      <c r="E561" s="3229"/>
      <c r="F561" s="3229"/>
      <c r="G561" s="3229"/>
      <c r="H561" s="3229"/>
      <c r="I561" s="3229"/>
      <c r="J561" s="539">
        <v>10571363</v>
      </c>
      <c r="K561" s="366">
        <v>8237038.1533636432</v>
      </c>
      <c r="L561" s="366">
        <v>8305851</v>
      </c>
      <c r="M561" s="2004">
        <v>7765597.9024175676</v>
      </c>
    </row>
    <row r="562" spans="2:13" ht="12.75" customHeight="1">
      <c r="B562" s="1"/>
      <c r="C562" s="1"/>
      <c r="D562" s="1"/>
      <c r="E562" s="1"/>
      <c r="F562" s="1"/>
      <c r="G562" s="1"/>
      <c r="H562" s="1"/>
      <c r="I562" s="1"/>
      <c r="J562" s="1"/>
      <c r="K562" s="1"/>
      <c r="L562" s="1"/>
      <c r="M562" s="1"/>
    </row>
    <row r="563" spans="2:13" ht="12.75" customHeight="1">
      <c r="B563" s="1800" t="s">
        <v>239</v>
      </c>
      <c r="C563" s="1800"/>
      <c r="D563" s="1800"/>
      <c r="E563" s="1800"/>
      <c r="F563" s="1800"/>
      <c r="G563" s="1800"/>
      <c r="H563" s="1800"/>
      <c r="I563" s="1800"/>
      <c r="J563" s="1800"/>
      <c r="K563" s="1800"/>
      <c r="L563" s="1800"/>
      <c r="M563" s="1800"/>
    </row>
    <row r="564" spans="2:13" ht="12.75" customHeight="1">
      <c r="B564" s="1801" t="s">
        <v>491</v>
      </c>
      <c r="C564" s="1801"/>
      <c r="D564" s="1801"/>
      <c r="E564" s="1801"/>
      <c r="F564" s="1801"/>
      <c r="G564" s="1801"/>
      <c r="H564" s="1801"/>
      <c r="I564" s="1801"/>
      <c r="J564" s="1801"/>
      <c r="K564" s="1801"/>
      <c r="L564" s="1801"/>
      <c r="M564" s="1801"/>
    </row>
    <row r="565" spans="2:13" ht="12.75" customHeight="1">
      <c r="B565" s="1"/>
      <c r="C565" s="1"/>
      <c r="D565" s="1"/>
      <c r="E565" s="1"/>
      <c r="F565" s="1"/>
      <c r="G565" s="1"/>
      <c r="H565" s="1"/>
      <c r="I565" s="1"/>
      <c r="J565" s="1"/>
      <c r="K565" s="1"/>
      <c r="L565" s="1"/>
      <c r="M565" s="1"/>
    </row>
    <row r="566" spans="2:13" ht="15" customHeight="1">
      <c r="B566" s="3216" t="s">
        <v>492</v>
      </c>
      <c r="C566" s="3207"/>
      <c r="D566" s="3207"/>
      <c r="E566" s="3207"/>
      <c r="F566" s="3207"/>
      <c r="G566" s="3247"/>
      <c r="H566" s="3241" t="s">
        <v>441</v>
      </c>
      <c r="I566" s="3207"/>
      <c r="J566" s="3207"/>
      <c r="K566" s="3241" t="s">
        <v>462</v>
      </c>
      <c r="L566" s="3207"/>
      <c r="M566" s="3207"/>
    </row>
    <row r="567" spans="2:13" ht="12.75" customHeight="1">
      <c r="B567" s="3207"/>
      <c r="C567" s="3207"/>
      <c r="D567" s="3207"/>
      <c r="E567" s="3207"/>
      <c r="F567" s="3207"/>
      <c r="G567" s="3247"/>
      <c r="H567" s="2099">
        <v>2023</v>
      </c>
      <c r="I567" s="2041">
        <v>2024</v>
      </c>
      <c r="J567" s="540">
        <v>2025</v>
      </c>
      <c r="K567" s="2052">
        <v>2023</v>
      </c>
      <c r="L567" s="2041">
        <v>2024</v>
      </c>
      <c r="M567" s="540">
        <v>2025</v>
      </c>
    </row>
    <row r="568" spans="2:13" ht="12.75" customHeight="1">
      <c r="B568" s="3102" t="s">
        <v>493</v>
      </c>
      <c r="C568" s="3223"/>
      <c r="D568" s="3223"/>
      <c r="E568" s="3223"/>
      <c r="F568" s="3223"/>
      <c r="G568" s="3280"/>
      <c r="H568" s="2100">
        <v>8858632.5538139995</v>
      </c>
      <c r="I568" s="511">
        <v>8355509</v>
      </c>
      <c r="J568" s="2113">
        <v>7146769.7096239878</v>
      </c>
      <c r="K568" s="541">
        <v>113160.68</v>
      </c>
      <c r="L568" s="542">
        <v>117842</v>
      </c>
      <c r="M568" s="542">
        <v>109140.46654800003</v>
      </c>
    </row>
    <row r="569" spans="2:13" ht="12.75" customHeight="1">
      <c r="B569" s="3104" t="s">
        <v>494</v>
      </c>
      <c r="C569" s="3257"/>
      <c r="D569" s="3257"/>
      <c r="E569" s="3257"/>
      <c r="F569" s="3257"/>
      <c r="G569" s="3300"/>
      <c r="H569" s="2102">
        <v>1038.1810009999999</v>
      </c>
      <c r="I569" s="514">
        <v>293</v>
      </c>
      <c r="J569" s="2114">
        <v>347.02077199999974</v>
      </c>
      <c r="K569" s="361">
        <v>52.09</v>
      </c>
      <c r="L569" s="2019">
        <v>1</v>
      </c>
      <c r="M569" s="2019">
        <v>0.86951199999999995</v>
      </c>
    </row>
    <row r="570" spans="2:13" ht="12.75" customHeight="1">
      <c r="B570" s="3104" t="s">
        <v>495</v>
      </c>
      <c r="C570" s="3257"/>
      <c r="D570" s="3257"/>
      <c r="E570" s="3257"/>
      <c r="F570" s="3257"/>
      <c r="G570" s="3300"/>
      <c r="H570" s="2102">
        <v>1559.2603859999999</v>
      </c>
      <c r="I570" s="514">
        <v>734</v>
      </c>
      <c r="J570" s="2114">
        <v>723.22554500000001</v>
      </c>
      <c r="K570" s="361">
        <v>41.48</v>
      </c>
      <c r="L570" s="2019">
        <v>3</v>
      </c>
      <c r="M570" s="2019">
        <v>2.9359350000000006</v>
      </c>
    </row>
    <row r="571" spans="2:13" ht="12.75" customHeight="1">
      <c r="B571" s="3104" t="s">
        <v>496</v>
      </c>
      <c r="C571" s="3257"/>
      <c r="D571" s="3257"/>
      <c r="E571" s="3257"/>
      <c r="F571" s="3257"/>
      <c r="G571" s="3300"/>
      <c r="H571" s="2102">
        <v>1757.218568</v>
      </c>
      <c r="I571" s="514">
        <v>2830</v>
      </c>
      <c r="J571" s="2114">
        <v>2036.6017000000002</v>
      </c>
      <c r="K571" s="361">
        <v>0</v>
      </c>
      <c r="L571" s="2019">
        <v>54</v>
      </c>
      <c r="M571" s="2019">
        <v>2.9429549999999995</v>
      </c>
    </row>
    <row r="572" spans="2:13" ht="12.75" customHeight="1">
      <c r="B572" s="3104" t="s">
        <v>497</v>
      </c>
      <c r="C572" s="3257"/>
      <c r="D572" s="3257"/>
      <c r="E572" s="3257"/>
      <c r="F572" s="3257"/>
      <c r="G572" s="3300"/>
      <c r="H572" s="2102">
        <v>0</v>
      </c>
      <c r="I572" s="514">
        <v>0</v>
      </c>
      <c r="J572" s="2114">
        <v>0</v>
      </c>
      <c r="K572" s="361">
        <v>0</v>
      </c>
      <c r="L572" s="2019">
        <v>0</v>
      </c>
      <c r="M572" s="2019">
        <v>0</v>
      </c>
    </row>
    <row r="573" spans="2:13" ht="12.75" customHeight="1">
      <c r="B573" s="3104" t="s">
        <v>498</v>
      </c>
      <c r="C573" s="3257"/>
      <c r="D573" s="3257"/>
      <c r="E573" s="3257"/>
      <c r="F573" s="3257"/>
      <c r="G573" s="3300"/>
      <c r="H573" s="2102">
        <v>180.95</v>
      </c>
      <c r="I573" s="514">
        <v>0</v>
      </c>
      <c r="J573" s="2114">
        <v>0</v>
      </c>
      <c r="K573" s="361">
        <v>0</v>
      </c>
      <c r="L573" s="2019">
        <v>0</v>
      </c>
      <c r="M573" s="2019">
        <v>0</v>
      </c>
    </row>
    <row r="574" spans="2:13" ht="12.75" customHeight="1">
      <c r="B574" s="3104" t="s">
        <v>499</v>
      </c>
      <c r="C574" s="3257"/>
      <c r="D574" s="3257"/>
      <c r="E574" s="3257"/>
      <c r="F574" s="3257"/>
      <c r="G574" s="3300"/>
      <c r="H574" s="2102">
        <v>0</v>
      </c>
      <c r="I574" s="514">
        <v>0</v>
      </c>
      <c r="J574" s="2114">
        <v>0</v>
      </c>
      <c r="K574" s="361">
        <v>0</v>
      </c>
      <c r="L574" s="2019">
        <v>0</v>
      </c>
      <c r="M574" s="2019">
        <v>0</v>
      </c>
    </row>
    <row r="575" spans="2:13" ht="12.75" customHeight="1">
      <c r="B575" s="3161" t="s">
        <v>42</v>
      </c>
      <c r="C575" s="3257"/>
      <c r="D575" s="3257"/>
      <c r="E575" s="3257"/>
      <c r="F575" s="3257"/>
      <c r="G575" s="3300"/>
      <c r="H575" s="2115">
        <v>8863168.1637689974</v>
      </c>
      <c r="I575" s="543">
        <v>8359365</v>
      </c>
      <c r="J575" s="2116">
        <f>SUM(J568:J574)</f>
        <v>7149876.5576409884</v>
      </c>
      <c r="K575" s="544">
        <v>113254.24999999999</v>
      </c>
      <c r="L575" s="1999">
        <v>117901</v>
      </c>
      <c r="M575" s="1999">
        <f>SUM(M568:M574)</f>
        <v>109147.21495000004</v>
      </c>
    </row>
    <row r="576" spans="2:13" ht="12.75" customHeight="1">
      <c r="B576" s="3106" t="s">
        <v>277</v>
      </c>
      <c r="C576" s="3229"/>
      <c r="D576" s="3229"/>
      <c r="E576" s="3229"/>
      <c r="F576" s="3229"/>
      <c r="G576" s="3229"/>
      <c r="H576" s="545">
        <v>1</v>
      </c>
      <c r="I576" s="546">
        <v>1</v>
      </c>
      <c r="J576" s="2117">
        <v>1</v>
      </c>
      <c r="K576" s="547">
        <v>1</v>
      </c>
      <c r="L576" s="2118">
        <v>1</v>
      </c>
      <c r="M576" s="2118">
        <v>1</v>
      </c>
    </row>
    <row r="577" spans="2:13" ht="12.75" customHeight="1">
      <c r="B577" s="1"/>
      <c r="C577" s="1"/>
      <c r="D577" s="1"/>
      <c r="E577" s="1"/>
      <c r="F577" s="1"/>
      <c r="G577" s="1"/>
      <c r="H577" s="1"/>
      <c r="I577" s="1"/>
      <c r="J577" s="1"/>
      <c r="K577" s="1"/>
      <c r="L577" s="1"/>
      <c r="M577" s="1"/>
    </row>
    <row r="578" spans="2:13" ht="12.75" customHeight="1">
      <c r="B578" s="1"/>
      <c r="C578" s="1"/>
      <c r="D578" s="1"/>
      <c r="E578" s="1"/>
      <c r="F578" s="1"/>
      <c r="G578" s="1"/>
      <c r="H578" s="1"/>
      <c r="I578" s="1"/>
      <c r="J578" s="1"/>
      <c r="K578" s="1"/>
      <c r="L578" s="1"/>
      <c r="M578" s="1"/>
    </row>
    <row r="579" spans="2:13" ht="12.75" customHeight="1">
      <c r="B579" s="1801" t="s">
        <v>500</v>
      </c>
      <c r="C579" s="1801"/>
      <c r="D579" s="1801"/>
      <c r="E579" s="1801"/>
      <c r="F579" s="1801"/>
      <c r="G579" s="1801"/>
      <c r="H579" s="1801"/>
      <c r="I579" s="1801"/>
      <c r="J579" s="1801"/>
      <c r="K579" s="1801"/>
      <c r="L579" s="1801"/>
      <c r="M579" s="1801"/>
    </row>
    <row r="580" spans="2:13" ht="12.75" customHeight="1">
      <c r="B580" s="1"/>
      <c r="C580" s="1"/>
      <c r="D580" s="1"/>
      <c r="E580" s="1"/>
      <c r="F580" s="1"/>
      <c r="G580" s="1"/>
      <c r="H580" s="1"/>
      <c r="I580" s="1"/>
      <c r="J580" s="1"/>
      <c r="K580" s="1"/>
      <c r="L580" s="1"/>
      <c r="M580" s="1"/>
    </row>
    <row r="581" spans="2:13" ht="15" customHeight="1">
      <c r="B581" s="3216" t="s">
        <v>501</v>
      </c>
      <c r="C581" s="3207"/>
      <c r="D581" s="3207"/>
      <c r="E581" s="3207"/>
      <c r="F581" s="3207"/>
      <c r="G581" s="3207"/>
      <c r="H581" s="3241" t="s">
        <v>441</v>
      </c>
      <c r="I581" s="3207"/>
      <c r="J581" s="3207"/>
      <c r="K581" s="3241" t="s">
        <v>462</v>
      </c>
      <c r="L581" s="3207"/>
      <c r="M581" s="3207"/>
    </row>
    <row r="582" spans="2:13" ht="12.75" customHeight="1">
      <c r="B582" s="3207"/>
      <c r="C582" s="3207"/>
      <c r="D582" s="3207"/>
      <c r="E582" s="3207"/>
      <c r="F582" s="3207"/>
      <c r="G582" s="3207"/>
      <c r="H582" s="548">
        <v>2023</v>
      </c>
      <c r="I582" s="2041">
        <v>2024</v>
      </c>
      <c r="J582" s="540">
        <v>2025</v>
      </c>
      <c r="K582" s="548">
        <v>2023</v>
      </c>
      <c r="L582" s="2041">
        <v>2024</v>
      </c>
      <c r="M582" s="540">
        <v>2025</v>
      </c>
    </row>
    <row r="583" spans="2:13" ht="12.75" customHeight="1">
      <c r="B583" s="3102" t="s">
        <v>502</v>
      </c>
      <c r="C583" s="3223"/>
      <c r="D583" s="3223"/>
      <c r="E583" s="3223"/>
      <c r="F583" s="3223"/>
      <c r="G583" s="3224"/>
      <c r="H583" s="2100">
        <v>110308253.36000003</v>
      </c>
      <c r="I583" s="542">
        <v>94969655</v>
      </c>
      <c r="J583" s="549">
        <v>86079886.30487521</v>
      </c>
      <c r="K583" s="2100">
        <v>1866479.61</v>
      </c>
      <c r="L583" s="542">
        <v>3519445</v>
      </c>
      <c r="M583" s="542">
        <v>3259987.1661204002</v>
      </c>
    </row>
    <row r="584" spans="2:13" ht="12.75" customHeight="1">
      <c r="B584" s="3104" t="s">
        <v>503</v>
      </c>
      <c r="C584" s="3257"/>
      <c r="D584" s="3257"/>
      <c r="E584" s="3257"/>
      <c r="F584" s="3257"/>
      <c r="G584" s="3300"/>
      <c r="H584" s="2102">
        <v>8778112.8100000005</v>
      </c>
      <c r="I584" s="2019">
        <v>8790508</v>
      </c>
      <c r="J584" s="550">
        <v>8161963.6270080004</v>
      </c>
      <c r="K584" s="2102">
        <v>0</v>
      </c>
      <c r="L584" s="2019">
        <v>1599808</v>
      </c>
      <c r="M584" s="2019">
        <v>1446737.2952400001</v>
      </c>
    </row>
    <row r="585" spans="2:13" ht="12.75" customHeight="1">
      <c r="B585" s="3104" t="s">
        <v>504</v>
      </c>
      <c r="C585" s="3257"/>
      <c r="D585" s="3257"/>
      <c r="E585" s="3257"/>
      <c r="F585" s="3257"/>
      <c r="G585" s="3300"/>
      <c r="H585" s="1907">
        <v>7.9578023788953581E-2</v>
      </c>
      <c r="I585" s="1909">
        <v>9.2561229163146908E-2</v>
      </c>
      <c r="J585" s="177">
        <v>9.4818475922472736E-2</v>
      </c>
      <c r="K585" s="1907">
        <v>0</v>
      </c>
      <c r="L585" s="1909">
        <v>0.45500000000000002</v>
      </c>
      <c r="M585" s="1909">
        <f>M584/M583</f>
        <v>0.44378619347809056</v>
      </c>
    </row>
    <row r="586" spans="2:13" ht="12.75" customHeight="1">
      <c r="B586" s="3104" t="s">
        <v>505</v>
      </c>
      <c r="C586" s="3257"/>
      <c r="D586" s="3257"/>
      <c r="E586" s="3257"/>
      <c r="F586" s="3257"/>
      <c r="G586" s="3300"/>
      <c r="H586" s="2102">
        <v>0</v>
      </c>
      <c r="I586" s="2019">
        <v>0</v>
      </c>
      <c r="J586" s="550">
        <v>0</v>
      </c>
      <c r="K586" s="2102">
        <v>136176.84</v>
      </c>
      <c r="L586" s="2019">
        <v>127248</v>
      </c>
      <c r="M586" s="2019">
        <v>130718.66399999999</v>
      </c>
    </row>
    <row r="587" spans="2:13" ht="12.75" customHeight="1">
      <c r="B587" s="3106" t="s">
        <v>506</v>
      </c>
      <c r="C587" s="3229"/>
      <c r="D587" s="3229"/>
      <c r="E587" s="3229"/>
      <c r="F587" s="3229"/>
      <c r="G587" s="3301"/>
      <c r="H587" s="2119">
        <v>0</v>
      </c>
      <c r="I587" s="2013">
        <v>0</v>
      </c>
      <c r="J587" s="551">
        <v>0</v>
      </c>
      <c r="K587" s="2119">
        <v>7.2959189733661209E-2</v>
      </c>
      <c r="L587" s="2013">
        <v>3.5999999999999997E-2</v>
      </c>
      <c r="M587" s="2013">
        <f>M586/M583</f>
        <v>4.0097907549606654E-2</v>
      </c>
    </row>
    <row r="588" spans="2:13" ht="12.75" customHeight="1">
      <c r="B588" s="3381"/>
      <c r="C588" s="3382"/>
      <c r="D588" s="3382"/>
      <c r="E588" s="3382"/>
      <c r="F588" s="3382"/>
      <c r="G588" s="3382"/>
      <c r="H588" s="3382"/>
      <c r="I588" s="3382"/>
      <c r="J588" s="3382"/>
      <c r="K588" s="3382"/>
      <c r="L588" s="3382"/>
      <c r="M588" s="3382"/>
    </row>
    <row r="589" spans="2:13" ht="12.75" customHeight="1">
      <c r="B589" s="1"/>
      <c r="C589" s="1"/>
      <c r="D589" s="1"/>
      <c r="E589" s="1"/>
      <c r="F589" s="1"/>
      <c r="G589" s="1"/>
      <c r="H589" s="1"/>
      <c r="I589" s="1"/>
      <c r="J589" s="1"/>
      <c r="K589" s="1"/>
      <c r="L589" s="1"/>
      <c r="M589" s="1"/>
    </row>
    <row r="590" spans="2:13" ht="12.75" customHeight="1">
      <c r="B590" s="1"/>
      <c r="C590" s="1"/>
      <c r="D590" s="1"/>
      <c r="E590" s="1"/>
      <c r="F590" s="1"/>
      <c r="G590" s="1"/>
      <c r="H590" s="1"/>
      <c r="I590" s="1"/>
      <c r="J590" s="1"/>
      <c r="K590" s="1"/>
      <c r="L590" s="1"/>
      <c r="M590" s="1"/>
    </row>
    <row r="591" spans="2:13" ht="12.75" customHeight="1">
      <c r="B591" s="1801" t="s">
        <v>507</v>
      </c>
      <c r="C591" s="1801"/>
      <c r="D591" s="1801"/>
      <c r="E591" s="1801"/>
      <c r="F591" s="1801"/>
      <c r="G591" s="1801"/>
      <c r="H591" s="1801"/>
      <c r="I591" s="1801"/>
      <c r="J591" s="1801"/>
      <c r="K591" s="1801"/>
      <c r="L591" s="1801"/>
      <c r="M591" s="1801"/>
    </row>
    <row r="592" spans="2:13" ht="12.75" customHeight="1">
      <c r="B592" s="1"/>
      <c r="C592" s="1"/>
      <c r="D592" s="1"/>
      <c r="E592" s="1"/>
      <c r="F592" s="1"/>
      <c r="G592" s="1"/>
      <c r="H592" s="1"/>
      <c r="I592" s="1"/>
      <c r="J592" s="1"/>
      <c r="K592" s="1"/>
      <c r="L592" s="1"/>
      <c r="M592" s="1"/>
    </row>
    <row r="593" spans="2:13" ht="15" customHeight="1">
      <c r="B593" s="3216" t="s">
        <v>508</v>
      </c>
      <c r="C593" s="3207"/>
      <c r="D593" s="3207"/>
      <c r="E593" s="3207"/>
      <c r="F593" s="3207"/>
      <c r="G593" s="3247"/>
      <c r="H593" s="3241" t="s">
        <v>441</v>
      </c>
      <c r="I593" s="3207"/>
      <c r="J593" s="3207"/>
      <c r="K593" s="3241" t="s">
        <v>462</v>
      </c>
      <c r="L593" s="3207"/>
      <c r="M593" s="3207"/>
    </row>
    <row r="594" spans="2:13" ht="12.75" customHeight="1">
      <c r="B594" s="3248"/>
      <c r="C594" s="3248"/>
      <c r="D594" s="3248"/>
      <c r="E594" s="3248"/>
      <c r="F594" s="3248"/>
      <c r="G594" s="3279"/>
      <c r="H594" s="548">
        <v>2023</v>
      </c>
      <c r="I594" s="2041">
        <v>2024</v>
      </c>
      <c r="J594" s="540">
        <v>2025</v>
      </c>
      <c r="K594" s="548">
        <v>2023</v>
      </c>
      <c r="L594" s="2041">
        <v>2024</v>
      </c>
      <c r="M594" s="540">
        <v>2025</v>
      </c>
    </row>
    <row r="595" spans="2:13" ht="12.75" customHeight="1">
      <c r="B595" s="3384" t="s">
        <v>509</v>
      </c>
      <c r="C595" s="3261"/>
      <c r="D595" s="3261"/>
      <c r="E595" s="3261"/>
      <c r="F595" s="3261"/>
      <c r="G595" s="3385"/>
      <c r="H595" s="2120">
        <v>101530140.55000003</v>
      </c>
      <c r="I595" s="552">
        <v>86179166</v>
      </c>
      <c r="J595" s="553">
        <v>77918051.677867204</v>
      </c>
      <c r="K595" s="2120">
        <v>1730302.77</v>
      </c>
      <c r="L595" s="552">
        <v>1792389</v>
      </c>
      <c r="M595" s="552">
        <v>1682531.2068804</v>
      </c>
    </row>
    <row r="596" spans="2:13" ht="12.75" customHeight="1">
      <c r="B596" s="3104" t="s">
        <v>510</v>
      </c>
      <c r="C596" s="3257"/>
      <c r="D596" s="3257"/>
      <c r="E596" s="3257"/>
      <c r="F596" s="3257"/>
      <c r="G596" s="3287"/>
      <c r="H596" s="2102">
        <v>69088545.040000007</v>
      </c>
      <c r="I596" s="2019">
        <v>68617726</v>
      </c>
      <c r="J596" s="550">
        <v>63200787.304150805</v>
      </c>
      <c r="K596" s="2102">
        <v>207476.26</v>
      </c>
      <c r="L596" s="2019">
        <v>221186</v>
      </c>
      <c r="M596" s="2019">
        <v>190882.28513520001</v>
      </c>
    </row>
    <row r="597" spans="2:13" ht="12.75" customHeight="1">
      <c r="B597" s="3104" t="s">
        <v>511</v>
      </c>
      <c r="C597" s="3257"/>
      <c r="D597" s="3257"/>
      <c r="E597" s="3257"/>
      <c r="F597" s="3257"/>
      <c r="G597" s="3287"/>
      <c r="H597" s="1907">
        <v>0.68047325322056784</v>
      </c>
      <c r="I597" s="1909">
        <v>0.79600000000000004</v>
      </c>
      <c r="J597" s="177">
        <f>J596/J595</f>
        <v>0.81111868101423701</v>
      </c>
      <c r="K597" s="1907">
        <v>0.11990748879168703</v>
      </c>
      <c r="L597" s="1909">
        <v>0.123</v>
      </c>
      <c r="M597" s="1909">
        <f>M596/M595</f>
        <v>0.11344947680888309</v>
      </c>
    </row>
    <row r="598" spans="2:13" ht="12.75" customHeight="1">
      <c r="B598" s="3104" t="s">
        <v>512</v>
      </c>
      <c r="C598" s="3257"/>
      <c r="D598" s="3257"/>
      <c r="E598" s="3257"/>
      <c r="F598" s="3257"/>
      <c r="G598" s="3287"/>
      <c r="H598" s="2102">
        <v>32297521.59</v>
      </c>
      <c r="I598" s="2019">
        <v>17371040</v>
      </c>
      <c r="J598" s="550">
        <v>14499431.338132806</v>
      </c>
      <c r="K598" s="2102">
        <v>1521708.73</v>
      </c>
      <c r="L598" s="2019">
        <v>1568337</v>
      </c>
      <c r="M598" s="2019">
        <v>1488806.9875871998</v>
      </c>
    </row>
    <row r="599" spans="2:13" ht="12.75" customHeight="1">
      <c r="B599" s="3104" t="s">
        <v>513</v>
      </c>
      <c r="C599" s="3257"/>
      <c r="D599" s="3257"/>
      <c r="E599" s="3257"/>
      <c r="F599" s="3257"/>
      <c r="G599" s="3287"/>
      <c r="H599" s="1907">
        <v>0.31810772067329707</v>
      </c>
      <c r="I599" s="1909">
        <v>0.20200000000000001</v>
      </c>
      <c r="J599" s="177">
        <f>J598/J595</f>
        <v>0.18608565057654544</v>
      </c>
      <c r="K599" s="1907">
        <v>0.87944650865929086</v>
      </c>
      <c r="L599" s="1909">
        <v>0.875</v>
      </c>
      <c r="M599" s="1909">
        <f>M598/M595</f>
        <v>0.88486144060746041</v>
      </c>
    </row>
    <row r="600" spans="2:13" ht="12.75" customHeight="1">
      <c r="B600" s="3104" t="s">
        <v>514</v>
      </c>
      <c r="C600" s="3257"/>
      <c r="D600" s="3257"/>
      <c r="E600" s="3257"/>
      <c r="F600" s="3257"/>
      <c r="G600" s="3287"/>
      <c r="H600" s="2102">
        <v>0</v>
      </c>
      <c r="I600" s="2019">
        <v>19</v>
      </c>
      <c r="J600" s="550">
        <v>129.46390200000002</v>
      </c>
      <c r="K600" s="2102">
        <v>0</v>
      </c>
      <c r="L600" s="2019">
        <v>0</v>
      </c>
      <c r="M600" s="2019">
        <v>0</v>
      </c>
    </row>
    <row r="601" spans="2:13" ht="12.75" customHeight="1">
      <c r="B601" s="3104" t="s">
        <v>515</v>
      </c>
      <c r="C601" s="3257"/>
      <c r="D601" s="3257"/>
      <c r="E601" s="3257"/>
      <c r="F601" s="3257"/>
      <c r="G601" s="3287"/>
      <c r="H601" s="2119">
        <v>0</v>
      </c>
      <c r="I601" s="2013">
        <v>0</v>
      </c>
      <c r="J601" s="551">
        <f>J600/J595</f>
        <v>1.6615392609563224E-6</v>
      </c>
      <c r="K601" s="2119">
        <v>0</v>
      </c>
      <c r="L601" s="2013">
        <v>0</v>
      </c>
      <c r="M601" s="2013">
        <v>0</v>
      </c>
    </row>
    <row r="602" spans="2:13" ht="12.75" customHeight="1">
      <c r="B602" s="3381"/>
      <c r="C602" s="3382"/>
      <c r="D602" s="3382"/>
      <c r="E602" s="3382"/>
      <c r="F602" s="3382"/>
      <c r="G602" s="3382"/>
      <c r="H602" s="3382"/>
      <c r="I602" s="3382"/>
      <c r="J602" s="3382"/>
      <c r="K602" s="3382"/>
      <c r="L602" s="3382"/>
      <c r="M602" s="3382"/>
    </row>
    <row r="604" spans="2:13" ht="24" customHeight="1">
      <c r="B604" s="338" t="s">
        <v>278</v>
      </c>
      <c r="C604" s="6"/>
      <c r="D604" s="6"/>
      <c r="E604" s="6"/>
      <c r="F604" s="6"/>
      <c r="G604" s="6"/>
      <c r="H604" s="6"/>
      <c r="I604" s="6"/>
      <c r="J604" s="6"/>
      <c r="K604" s="6"/>
      <c r="L604" s="6"/>
      <c r="M604" s="6"/>
    </row>
    <row r="605" spans="2:13" ht="12.75" customHeight="1">
      <c r="B605" s="1"/>
      <c r="C605" s="1"/>
      <c r="D605" s="1"/>
      <c r="E605" s="1"/>
      <c r="F605" s="1"/>
      <c r="G605" s="1"/>
      <c r="H605" s="1"/>
      <c r="I605" s="1"/>
      <c r="J605" s="1"/>
      <c r="K605" s="1"/>
      <c r="L605" s="1"/>
      <c r="M605" s="1"/>
    </row>
    <row r="606" spans="2:13" ht="12.75" customHeight="1">
      <c r="B606" s="1"/>
      <c r="C606" s="1"/>
      <c r="D606" s="1"/>
      <c r="E606" s="1"/>
      <c r="F606" s="1"/>
      <c r="G606" s="1"/>
      <c r="H606" s="1"/>
      <c r="I606" s="1"/>
      <c r="J606" s="1"/>
      <c r="K606" s="1"/>
      <c r="L606" s="1"/>
      <c r="M606" s="1"/>
    </row>
    <row r="607" spans="2:13" ht="12.75" customHeight="1">
      <c r="B607" s="1801" t="s">
        <v>257</v>
      </c>
      <c r="C607" s="1801"/>
      <c r="D607" s="1801"/>
      <c r="E607" s="1801"/>
      <c r="F607" s="1801"/>
      <c r="G607" s="1801"/>
      <c r="H607" s="1801"/>
      <c r="I607" s="1801"/>
      <c r="J607" s="1801"/>
      <c r="K607" s="1801"/>
      <c r="L607" s="1801"/>
      <c r="M607" s="1801"/>
    </row>
    <row r="608" spans="2:13" ht="15" customHeight="1">
      <c r="B608" s="3383" t="s">
        <v>516</v>
      </c>
      <c r="C608" s="3207"/>
      <c r="D608" s="3207"/>
      <c r="E608" s="3207"/>
      <c r="F608" s="3207"/>
      <c r="G608" s="3207"/>
      <c r="H608" s="3207"/>
      <c r="I608" s="3207"/>
      <c r="J608" s="3207"/>
      <c r="K608" s="3207"/>
      <c r="L608" s="3207"/>
      <c r="M608" s="3207"/>
    </row>
    <row r="609" spans="2:13" ht="12.75" customHeight="1">
      <c r="B609" s="3207"/>
      <c r="C609" s="3207"/>
      <c r="D609" s="3207"/>
      <c r="E609" s="3207"/>
      <c r="F609" s="3207"/>
      <c r="G609" s="3207"/>
      <c r="H609" s="3207"/>
      <c r="I609" s="3207"/>
      <c r="J609" s="3207"/>
      <c r="K609" s="3207"/>
      <c r="L609" s="3207"/>
      <c r="M609" s="3207"/>
    </row>
    <row r="610" spans="2:13" ht="12.75" customHeight="1">
      <c r="B610" s="1"/>
      <c r="C610" s="1"/>
      <c r="D610" s="1"/>
      <c r="E610" s="1"/>
      <c r="F610" s="1"/>
      <c r="G610" s="1"/>
      <c r="H610" s="1"/>
      <c r="I610" s="1"/>
      <c r="J610" s="1"/>
      <c r="K610" s="1"/>
      <c r="L610" s="1"/>
      <c r="M610" s="1"/>
    </row>
    <row r="611" spans="2:13" ht="15" customHeight="1">
      <c r="B611" s="3216" t="s">
        <v>517</v>
      </c>
      <c r="C611" s="3207"/>
      <c r="D611" s="3207"/>
      <c r="E611" s="3207"/>
      <c r="F611" s="3207"/>
      <c r="G611" s="3207"/>
      <c r="H611" s="3241" t="s">
        <v>441</v>
      </c>
      <c r="I611" s="3207"/>
      <c r="J611" s="3207"/>
      <c r="K611" s="3241" t="s">
        <v>462</v>
      </c>
      <c r="L611" s="3207"/>
      <c r="M611" s="3207"/>
    </row>
    <row r="612" spans="2:13" ht="12.75" customHeight="1">
      <c r="B612" s="3207"/>
      <c r="C612" s="3207"/>
      <c r="D612" s="3207"/>
      <c r="E612" s="3207"/>
      <c r="F612" s="3207"/>
      <c r="G612" s="3207"/>
      <c r="H612" s="548">
        <v>2023</v>
      </c>
      <c r="I612" s="2041">
        <v>2024</v>
      </c>
      <c r="J612" s="554">
        <v>2025</v>
      </c>
      <c r="K612" s="555">
        <v>2023</v>
      </c>
      <c r="L612" s="556">
        <v>2024</v>
      </c>
      <c r="M612" s="554">
        <v>2025</v>
      </c>
    </row>
    <row r="613" spans="2:13" ht="12.75" customHeight="1">
      <c r="B613" s="3102" t="s">
        <v>259</v>
      </c>
      <c r="C613" s="3223"/>
      <c r="D613" s="3223"/>
      <c r="E613" s="3223"/>
      <c r="F613" s="3223"/>
      <c r="G613" s="3223"/>
      <c r="H613" s="557">
        <v>33412.379999999997</v>
      </c>
      <c r="I613" s="558">
        <v>37810.9</v>
      </c>
      <c r="J613" s="559">
        <v>38182.58</v>
      </c>
      <c r="K613" s="2121">
        <v>0</v>
      </c>
      <c r="L613" s="2122">
        <v>0</v>
      </c>
      <c r="M613" s="2123">
        <v>0</v>
      </c>
    </row>
    <row r="614" spans="2:13" ht="12.75" customHeight="1">
      <c r="B614" s="3104" t="s">
        <v>260</v>
      </c>
      <c r="C614" s="3257"/>
      <c r="D614" s="3257"/>
      <c r="E614" s="3257"/>
      <c r="F614" s="3257"/>
      <c r="G614" s="3257"/>
      <c r="H614" s="560">
        <v>1866.94</v>
      </c>
      <c r="I614" s="2124">
        <v>2185.08</v>
      </c>
      <c r="J614" s="561">
        <v>1434.93</v>
      </c>
      <c r="K614" s="562">
        <v>141.08000000000001</v>
      </c>
      <c r="L614" s="563">
        <v>143.69999999999999</v>
      </c>
      <c r="M614" s="564">
        <v>203.08</v>
      </c>
    </row>
    <row r="615" spans="2:13" ht="12.75" customHeight="1">
      <c r="B615" s="3104" t="s">
        <v>261</v>
      </c>
      <c r="C615" s="3257"/>
      <c r="D615" s="3257"/>
      <c r="E615" s="3257"/>
      <c r="F615" s="3257"/>
      <c r="G615" s="3257"/>
      <c r="H615" s="565">
        <v>1873.43</v>
      </c>
      <c r="I615" s="2124">
        <v>1444.3</v>
      </c>
      <c r="J615" s="561">
        <v>1540.47</v>
      </c>
      <c r="K615" s="562">
        <v>57.73</v>
      </c>
      <c r="L615" s="563">
        <v>90.3</v>
      </c>
      <c r="M615" s="564">
        <v>93.2</v>
      </c>
    </row>
    <row r="616" spans="2:13" ht="12.75" customHeight="1">
      <c r="B616" s="3104" t="s">
        <v>262</v>
      </c>
      <c r="C616" s="3257"/>
      <c r="D616" s="3257"/>
      <c r="E616" s="3257"/>
      <c r="F616" s="3257"/>
      <c r="G616" s="3257"/>
      <c r="H616" s="565">
        <v>31.3</v>
      </c>
      <c r="I616" s="2124">
        <v>46.6</v>
      </c>
      <c r="J616" s="561">
        <v>55.05</v>
      </c>
      <c r="K616" s="562">
        <v>2.88</v>
      </c>
      <c r="L616" s="563">
        <v>8.8000000000000007</v>
      </c>
      <c r="M616" s="564">
        <v>9.43</v>
      </c>
    </row>
    <row r="617" spans="2:13" ht="12.75" customHeight="1">
      <c r="B617" s="3106" t="s">
        <v>264</v>
      </c>
      <c r="C617" s="3229"/>
      <c r="D617" s="3229"/>
      <c r="E617" s="3229"/>
      <c r="F617" s="3229"/>
      <c r="G617" s="3229"/>
      <c r="H617" s="566">
        <v>2712.24</v>
      </c>
      <c r="I617" s="2125">
        <v>2066.6</v>
      </c>
      <c r="J617" s="567">
        <v>1681.69</v>
      </c>
      <c r="K617" s="562">
        <v>5.0199999999999996</v>
      </c>
      <c r="L617" s="563">
        <v>5.4</v>
      </c>
      <c r="M617" s="568">
        <v>8.25</v>
      </c>
    </row>
    <row r="618" spans="2:13" ht="22.5" customHeight="1">
      <c r="B618" s="3090" t="s">
        <v>518</v>
      </c>
      <c r="C618" s="3231"/>
      <c r="D618" s="3231"/>
      <c r="E618" s="3231"/>
      <c r="F618" s="3231"/>
      <c r="G618" s="3231"/>
      <c r="H618" s="3231"/>
      <c r="I618" s="3231"/>
      <c r="J618" s="3231"/>
      <c r="K618" s="3231"/>
      <c r="L618" s="3231"/>
      <c r="M618" s="3231"/>
    </row>
    <row r="619" spans="2:13" ht="12.75" customHeight="1">
      <c r="B619" s="1"/>
      <c r="C619" s="1"/>
      <c r="D619" s="1"/>
      <c r="E619" s="1"/>
      <c r="F619" s="1"/>
      <c r="G619" s="1"/>
      <c r="H619" s="1"/>
      <c r="I619" s="1"/>
      <c r="J619" s="1"/>
      <c r="K619" s="1"/>
      <c r="L619" s="1"/>
      <c r="M619" s="1"/>
    </row>
    <row r="620" spans="2:13" ht="12.75" customHeight="1">
      <c r="B620" s="1"/>
      <c r="C620" s="1"/>
      <c r="D620" s="1"/>
      <c r="E620" s="1"/>
      <c r="F620" s="1"/>
      <c r="G620" s="1"/>
      <c r="H620" s="1"/>
      <c r="I620" s="1"/>
      <c r="J620" s="1"/>
      <c r="K620" s="1"/>
      <c r="L620" s="1"/>
      <c r="M620" s="1"/>
    </row>
    <row r="621" spans="2:13" ht="12.75" customHeight="1">
      <c r="B621" s="1801" t="s">
        <v>279</v>
      </c>
      <c r="C621" s="1801"/>
      <c r="D621" s="1801"/>
      <c r="E621" s="1801"/>
      <c r="F621" s="1801"/>
      <c r="G621" s="1801"/>
      <c r="H621" s="1801"/>
      <c r="I621" s="1801"/>
      <c r="J621" s="1801"/>
      <c r="K621" s="1801"/>
      <c r="L621" s="1801"/>
      <c r="M621" s="1801"/>
    </row>
    <row r="623" spans="2:13" ht="15" customHeight="1">
      <c r="B623" s="3318" t="s">
        <v>519</v>
      </c>
      <c r="C623" s="3207"/>
      <c r="D623" s="3207"/>
      <c r="E623" s="3207"/>
      <c r="F623" s="3207"/>
      <c r="G623" s="3207"/>
      <c r="H623" s="3288" t="s">
        <v>441</v>
      </c>
      <c r="I623" s="3207"/>
      <c r="J623" s="3207"/>
      <c r="K623" s="3241" t="s">
        <v>462</v>
      </c>
      <c r="L623" s="3207"/>
      <c r="M623" s="3207"/>
    </row>
    <row r="624" spans="2:13" ht="12.75" customHeight="1">
      <c r="B624" s="3248"/>
      <c r="C624" s="3248"/>
      <c r="D624" s="3248"/>
      <c r="E624" s="3248"/>
      <c r="F624" s="3248"/>
      <c r="G624" s="3248"/>
      <c r="H624" s="548">
        <v>2023</v>
      </c>
      <c r="I624" s="2041">
        <v>2024</v>
      </c>
      <c r="J624" s="540">
        <v>2025</v>
      </c>
      <c r="K624" s="569">
        <v>2023</v>
      </c>
      <c r="L624" s="2099" t="s">
        <v>520</v>
      </c>
      <c r="M624" s="540">
        <v>2025</v>
      </c>
    </row>
    <row r="625" spans="1:14" ht="16.5" customHeight="1">
      <c r="B625" s="3394" t="s">
        <v>282</v>
      </c>
      <c r="C625" s="3207"/>
      <c r="D625" s="3207"/>
      <c r="E625" s="3207"/>
      <c r="F625" s="3207"/>
      <c r="G625" s="3207"/>
      <c r="H625" s="3395"/>
      <c r="I625" s="3395"/>
      <c r="J625" s="3395"/>
      <c r="K625" s="3395"/>
      <c r="L625" s="3395"/>
      <c r="M625" s="3395"/>
    </row>
    <row r="626" spans="1:14" ht="12.75" customHeight="1">
      <c r="A626" s="10"/>
      <c r="B626" s="3255" t="s">
        <v>283</v>
      </c>
      <c r="C626" s="3256"/>
      <c r="D626" s="3256"/>
      <c r="E626" s="3256"/>
      <c r="F626" s="3256"/>
      <c r="G626" s="3393"/>
      <c r="H626" s="570">
        <v>9518.41</v>
      </c>
      <c r="I626" s="571">
        <v>13659.6</v>
      </c>
      <c r="J626" s="572">
        <v>8919.83</v>
      </c>
      <c r="K626" s="570">
        <v>2.39</v>
      </c>
      <c r="L626" s="2126">
        <v>7.4</v>
      </c>
      <c r="M626" s="2126">
        <v>4.05</v>
      </c>
    </row>
    <row r="627" spans="1:14" ht="12.75" customHeight="1">
      <c r="A627" s="10"/>
      <c r="B627" s="3149" t="s">
        <v>284</v>
      </c>
      <c r="C627" s="3257"/>
      <c r="D627" s="3257"/>
      <c r="E627" s="3257"/>
      <c r="F627" s="3257"/>
      <c r="G627" s="3300"/>
      <c r="H627" s="573">
        <v>1394.04</v>
      </c>
      <c r="I627" s="574">
        <v>3039.9</v>
      </c>
      <c r="J627" s="575">
        <v>3956.62</v>
      </c>
      <c r="K627" s="576">
        <v>0</v>
      </c>
      <c r="L627" s="577">
        <v>0</v>
      </c>
      <c r="M627" s="577">
        <v>0</v>
      </c>
    </row>
    <row r="628" spans="1:14" ht="12.75" customHeight="1">
      <c r="A628" s="10"/>
      <c r="B628" s="3149" t="s">
        <v>285</v>
      </c>
      <c r="C628" s="3257"/>
      <c r="D628" s="3257"/>
      <c r="E628" s="3257"/>
      <c r="F628" s="3257"/>
      <c r="G628" s="3300"/>
      <c r="H628" s="573">
        <v>3546.44</v>
      </c>
      <c r="I628" s="574">
        <v>5161.8999999999996</v>
      </c>
      <c r="J628" s="575">
        <v>2701.94</v>
      </c>
      <c r="K628" s="576">
        <v>15197.44</v>
      </c>
      <c r="L628" s="577">
        <v>13536.2</v>
      </c>
      <c r="M628" s="577">
        <v>12581</v>
      </c>
    </row>
    <row r="629" spans="1:14" ht="12.75" customHeight="1">
      <c r="A629" s="10"/>
      <c r="B629" s="3149" t="s">
        <v>286</v>
      </c>
      <c r="C629" s="3257"/>
      <c r="D629" s="3257"/>
      <c r="E629" s="3257"/>
      <c r="F629" s="3257"/>
      <c r="G629" s="3300"/>
      <c r="H629" s="576">
        <v>4140.91</v>
      </c>
      <c r="I629" s="574">
        <v>4339.8999999999996</v>
      </c>
      <c r="J629" s="575">
        <v>5971.2</v>
      </c>
      <c r="K629" s="576">
        <v>273.08999999999997</v>
      </c>
      <c r="L629" s="577">
        <v>238.1</v>
      </c>
      <c r="M629" s="577">
        <v>292.24</v>
      </c>
    </row>
    <row r="630" spans="1:14" ht="12.75" customHeight="1">
      <c r="A630" s="10"/>
      <c r="B630" s="3149" t="s">
        <v>287</v>
      </c>
      <c r="C630" s="3257"/>
      <c r="D630" s="3257"/>
      <c r="E630" s="3257"/>
      <c r="F630" s="3257"/>
      <c r="G630" s="3300"/>
      <c r="H630" s="576">
        <v>9617.1</v>
      </c>
      <c r="I630" s="574">
        <v>7803.8</v>
      </c>
      <c r="J630" s="575">
        <v>6030.13</v>
      </c>
      <c r="K630" s="576">
        <v>6773.95</v>
      </c>
      <c r="L630" s="577">
        <v>6061.1</v>
      </c>
      <c r="M630" s="577">
        <v>9534.4500000000007</v>
      </c>
    </row>
    <row r="631" spans="1:14" ht="12.75" customHeight="1">
      <c r="A631" s="10"/>
      <c r="B631" s="3151" t="s">
        <v>521</v>
      </c>
      <c r="C631" s="3229"/>
      <c r="D631" s="3229"/>
      <c r="E631" s="3229"/>
      <c r="F631" s="3229"/>
      <c r="G631" s="3301"/>
      <c r="H631" s="578">
        <v>28216.9</v>
      </c>
      <c r="I631" s="579">
        <v>34005.100000000006</v>
      </c>
      <c r="J631" s="580">
        <v>27579.72</v>
      </c>
      <c r="K631" s="578">
        <v>22246.87</v>
      </c>
      <c r="L631" s="581">
        <v>19842.8</v>
      </c>
      <c r="M631" s="581">
        <v>22411.7</v>
      </c>
    </row>
    <row r="632" spans="1:14" ht="15" customHeight="1">
      <c r="A632" s="10"/>
      <c r="B632" s="3392" t="s">
        <v>288</v>
      </c>
      <c r="C632" s="3259"/>
      <c r="D632" s="3259"/>
      <c r="E632" s="3259"/>
      <c r="F632" s="3259"/>
      <c r="G632" s="3259"/>
      <c r="H632" s="3259"/>
      <c r="I632" s="3259"/>
      <c r="J632" s="3259"/>
      <c r="K632" s="3259"/>
      <c r="L632" s="3259"/>
      <c r="M632" s="3259"/>
      <c r="N632" s="10"/>
    </row>
    <row r="633" spans="1:14" ht="12.75" customHeight="1">
      <c r="B633" s="3255" t="s">
        <v>522</v>
      </c>
      <c r="C633" s="3256"/>
      <c r="D633" s="3256"/>
      <c r="E633" s="3256"/>
      <c r="F633" s="3256"/>
      <c r="G633" s="3393"/>
      <c r="H633" s="582">
        <v>1030039.8</v>
      </c>
      <c r="I633" s="583">
        <v>1003463.4</v>
      </c>
      <c r="J633" s="572">
        <v>885428</v>
      </c>
      <c r="K633" s="2127">
        <v>0</v>
      </c>
      <c r="L633" s="2128">
        <v>0</v>
      </c>
      <c r="M633" s="2128">
        <v>0</v>
      </c>
    </row>
    <row r="634" spans="1:14" ht="12.75" customHeight="1">
      <c r="B634" s="3149" t="s">
        <v>290</v>
      </c>
      <c r="C634" s="3257"/>
      <c r="D634" s="3257"/>
      <c r="E634" s="3257"/>
      <c r="F634" s="3257"/>
      <c r="G634" s="3300"/>
      <c r="H634" s="573">
        <v>684396.44</v>
      </c>
      <c r="I634" s="574">
        <v>610225.69999999995</v>
      </c>
      <c r="J634" s="575">
        <v>643900.54</v>
      </c>
      <c r="K634" s="576">
        <v>20190</v>
      </c>
      <c r="L634" s="577">
        <v>18420</v>
      </c>
      <c r="M634" s="577">
        <v>17490</v>
      </c>
    </row>
    <row r="635" spans="1:14" ht="12.75" customHeight="1">
      <c r="B635" s="3149" t="s">
        <v>283</v>
      </c>
      <c r="C635" s="3257"/>
      <c r="D635" s="3257"/>
      <c r="E635" s="3257"/>
      <c r="F635" s="3257"/>
      <c r="G635" s="3300"/>
      <c r="H635" s="573">
        <v>233641</v>
      </c>
      <c r="I635" s="574">
        <v>342708.8</v>
      </c>
      <c r="J635" s="575">
        <v>256810.91</v>
      </c>
      <c r="K635" s="576">
        <v>2803.6</v>
      </c>
      <c r="L635" s="577">
        <v>0</v>
      </c>
      <c r="M635" s="577">
        <v>1768.56</v>
      </c>
    </row>
    <row r="636" spans="1:14" ht="12.75" customHeight="1">
      <c r="B636" s="3149" t="s">
        <v>291</v>
      </c>
      <c r="C636" s="3257"/>
      <c r="D636" s="3257"/>
      <c r="E636" s="3257"/>
      <c r="F636" s="3257"/>
      <c r="G636" s="3300"/>
      <c r="H636" s="573">
        <v>4325.22</v>
      </c>
      <c r="I636" s="574">
        <v>4778.3999999999996</v>
      </c>
      <c r="J636" s="575">
        <v>5757.6</v>
      </c>
      <c r="K636" s="576">
        <v>0</v>
      </c>
      <c r="L636" s="577">
        <v>0</v>
      </c>
      <c r="M636" s="577">
        <v>0</v>
      </c>
    </row>
    <row r="637" spans="1:14" ht="12.75" customHeight="1">
      <c r="B637" s="3149" t="s">
        <v>284</v>
      </c>
      <c r="C637" s="3257"/>
      <c r="D637" s="3257"/>
      <c r="E637" s="3257"/>
      <c r="F637" s="3257"/>
      <c r="G637" s="3300"/>
      <c r="H637" s="573">
        <v>145587.12</v>
      </c>
      <c r="I637" s="574">
        <v>131709</v>
      </c>
      <c r="J637" s="575">
        <v>134608.66</v>
      </c>
      <c r="K637" s="576">
        <v>20862.259999999998</v>
      </c>
      <c r="L637" s="577">
        <v>23971.5</v>
      </c>
      <c r="M637" s="577">
        <v>20788.099999999999</v>
      </c>
    </row>
    <row r="638" spans="1:14" ht="12.75" customHeight="1">
      <c r="B638" s="3149" t="s">
        <v>292</v>
      </c>
      <c r="C638" s="3257"/>
      <c r="D638" s="3257"/>
      <c r="E638" s="3257"/>
      <c r="F638" s="3257"/>
      <c r="G638" s="3300"/>
      <c r="H638" s="573">
        <v>1165.33</v>
      </c>
      <c r="I638" s="574">
        <v>1163.9000000000001</v>
      </c>
      <c r="J638" s="575">
        <v>984.01</v>
      </c>
      <c r="K638" s="576">
        <v>14.81</v>
      </c>
      <c r="L638" s="577">
        <v>24.2</v>
      </c>
      <c r="M638" s="577">
        <v>3.58</v>
      </c>
    </row>
    <row r="639" spans="1:14" ht="12.75" customHeight="1">
      <c r="B639" s="3149" t="s">
        <v>286</v>
      </c>
      <c r="C639" s="3257"/>
      <c r="D639" s="3257"/>
      <c r="E639" s="3257"/>
      <c r="F639" s="3257"/>
      <c r="G639" s="3300"/>
      <c r="H639" s="573">
        <v>0</v>
      </c>
      <c r="I639" s="574">
        <v>0</v>
      </c>
      <c r="J639" s="575">
        <v>4.32</v>
      </c>
      <c r="K639" s="576">
        <v>0</v>
      </c>
      <c r="L639" s="577">
        <v>0</v>
      </c>
      <c r="M639" s="577">
        <v>0</v>
      </c>
    </row>
    <row r="640" spans="1:14" ht="12.75" customHeight="1">
      <c r="B640" s="3149" t="s">
        <v>293</v>
      </c>
      <c r="C640" s="3257"/>
      <c r="D640" s="3257"/>
      <c r="E640" s="3257"/>
      <c r="F640" s="3257"/>
      <c r="G640" s="3300"/>
      <c r="H640" s="573">
        <v>702.87</v>
      </c>
      <c r="I640" s="574">
        <v>1203.8</v>
      </c>
      <c r="J640" s="575">
        <v>625.13</v>
      </c>
      <c r="K640" s="576">
        <v>10.02</v>
      </c>
      <c r="L640" s="577">
        <v>0.8</v>
      </c>
      <c r="M640" s="577">
        <v>9.89</v>
      </c>
    </row>
    <row r="641" spans="1:13" ht="12.75" customHeight="1">
      <c r="B641" s="3149" t="s">
        <v>294</v>
      </c>
      <c r="C641" s="3257"/>
      <c r="D641" s="3257"/>
      <c r="E641" s="3257"/>
      <c r="F641" s="3257"/>
      <c r="G641" s="3300"/>
      <c r="H641" s="573">
        <v>625630.28</v>
      </c>
      <c r="I641" s="574">
        <v>542791</v>
      </c>
      <c r="J641" s="575">
        <v>448003.56</v>
      </c>
      <c r="K641" s="576">
        <v>19813.84</v>
      </c>
      <c r="L641" s="577">
        <v>6406.2</v>
      </c>
      <c r="M641" s="577">
        <v>12174.92</v>
      </c>
    </row>
    <row r="642" spans="1:13" ht="12.75" customHeight="1">
      <c r="B642" s="3149" t="s">
        <v>287</v>
      </c>
      <c r="C642" s="3257"/>
      <c r="D642" s="3257"/>
      <c r="E642" s="3257"/>
      <c r="F642" s="3257"/>
      <c r="G642" s="3300"/>
      <c r="H642" s="573">
        <v>671144.32</v>
      </c>
      <c r="I642" s="574">
        <v>546914.1</v>
      </c>
      <c r="J642" s="575">
        <v>404506.77</v>
      </c>
      <c r="K642" s="576">
        <v>123986.32</v>
      </c>
      <c r="L642" s="577">
        <v>137665.1</v>
      </c>
      <c r="M642" s="577">
        <v>125348.19</v>
      </c>
    </row>
    <row r="643" spans="1:13" ht="12.75" customHeight="1">
      <c r="B643" s="3151" t="s">
        <v>523</v>
      </c>
      <c r="C643" s="3229"/>
      <c r="D643" s="3229"/>
      <c r="E643" s="3229"/>
      <c r="F643" s="3229"/>
      <c r="G643" s="3301"/>
      <c r="H643" s="578">
        <v>3396632.4</v>
      </c>
      <c r="I643" s="579">
        <v>3184958.1</v>
      </c>
      <c r="J643" s="580">
        <v>2780629.5</v>
      </c>
      <c r="K643" s="578">
        <v>187680.85</v>
      </c>
      <c r="L643" s="581">
        <v>186487.8</v>
      </c>
      <c r="M643" s="581">
        <v>177583.24</v>
      </c>
    </row>
    <row r="644" spans="1:13" ht="12.75" customHeight="1">
      <c r="B644" s="3012" t="s">
        <v>524</v>
      </c>
      <c r="C644" s="3254"/>
      <c r="D644" s="3254"/>
      <c r="E644" s="3254"/>
      <c r="F644" s="3254"/>
      <c r="G644" s="3254"/>
      <c r="H644" s="3254"/>
      <c r="I644" s="3254"/>
      <c r="J644" s="3254"/>
      <c r="K644" s="3254"/>
      <c r="L644" s="3254"/>
      <c r="M644" s="3254"/>
    </row>
    <row r="645" spans="1:13" ht="12.75" customHeight="1">
      <c r="B645" s="3207"/>
      <c r="C645" s="2992"/>
      <c r="D645" s="2992"/>
      <c r="E645" s="2992"/>
      <c r="F645" s="2992"/>
      <c r="G645" s="2992"/>
      <c r="H645" s="2992"/>
      <c r="I645" s="2992"/>
      <c r="J645" s="2992"/>
      <c r="K645" s="2992"/>
      <c r="L645" s="2992"/>
      <c r="M645" s="3207"/>
    </row>
    <row r="646" spans="1:13" ht="30.75" customHeight="1">
      <c r="B646" s="3277"/>
      <c r="C646" s="3277"/>
      <c r="D646" s="3277"/>
      <c r="E646" s="3277"/>
      <c r="F646" s="3277"/>
      <c r="G646" s="3277"/>
      <c r="H646" s="3277"/>
      <c r="I646" s="3277"/>
      <c r="J646" s="3277"/>
      <c r="K646" s="3277"/>
      <c r="L646" s="3277"/>
      <c r="M646" s="3277"/>
    </row>
    <row r="647" spans="1:13" ht="12.75" customHeight="1">
      <c r="B647" s="7"/>
      <c r="C647" s="7"/>
      <c r="D647" s="7"/>
      <c r="E647" s="7"/>
      <c r="F647" s="298"/>
      <c r="G647" s="298"/>
      <c r="H647" s="298"/>
      <c r="I647" s="298"/>
      <c r="J647" s="298"/>
      <c r="K647" s="298"/>
      <c r="L647" s="298"/>
      <c r="M647" s="298"/>
    </row>
    <row r="648" spans="1:13" ht="12.75" customHeight="1">
      <c r="B648" s="1"/>
      <c r="C648" s="1"/>
      <c r="D648" s="1"/>
      <c r="E648" s="1"/>
      <c r="F648" s="1"/>
      <c r="G648" s="1"/>
      <c r="H648" s="1"/>
      <c r="I648" s="1"/>
      <c r="J648" s="1"/>
      <c r="K648" s="1"/>
      <c r="L648" s="1"/>
      <c r="M648" s="1"/>
    </row>
    <row r="649" spans="1:13" ht="12.75" customHeight="1">
      <c r="B649" s="1801" t="s">
        <v>297</v>
      </c>
      <c r="C649" s="1801"/>
      <c r="D649" s="1801"/>
      <c r="E649" s="1801"/>
      <c r="F649" s="1801"/>
      <c r="G649" s="1801"/>
      <c r="H649" s="1801"/>
      <c r="I649" s="1801"/>
      <c r="J649" s="1801"/>
      <c r="K649" s="1801"/>
      <c r="L649" s="1801"/>
      <c r="M649" s="1801"/>
    </row>
    <row r="650" spans="1:13" ht="12.75" customHeight="1">
      <c r="B650" s="1"/>
      <c r="C650" s="1"/>
      <c r="D650" s="1"/>
      <c r="E650" s="1"/>
      <c r="F650" s="1"/>
      <c r="G650" s="1"/>
      <c r="H650" s="1"/>
      <c r="I650" s="1"/>
      <c r="J650" s="1"/>
      <c r="K650" s="1"/>
      <c r="L650" s="1"/>
      <c r="M650" s="1"/>
    </row>
    <row r="651" spans="1:13" ht="15" customHeight="1">
      <c r="B651" s="3216" t="s">
        <v>525</v>
      </c>
      <c r="C651" s="3207"/>
      <c r="D651" s="3207"/>
      <c r="E651" s="3207"/>
      <c r="F651" s="3207"/>
      <c r="G651" s="3207"/>
      <c r="H651" s="3241" t="s">
        <v>441</v>
      </c>
      <c r="I651" s="3207"/>
      <c r="J651" s="3207"/>
      <c r="K651" s="3241" t="s">
        <v>462</v>
      </c>
      <c r="L651" s="3207"/>
      <c r="M651" s="3207"/>
    </row>
    <row r="652" spans="1:13" ht="12.75" customHeight="1">
      <c r="B652" s="3248"/>
      <c r="C652" s="3248"/>
      <c r="D652" s="3248"/>
      <c r="E652" s="3248"/>
      <c r="F652" s="3248"/>
      <c r="G652" s="3248"/>
      <c r="H652" s="548">
        <v>2023</v>
      </c>
      <c r="I652" s="2041">
        <v>2024</v>
      </c>
      <c r="J652" s="540" t="s">
        <v>186</v>
      </c>
      <c r="K652" s="548">
        <v>2023</v>
      </c>
      <c r="L652" s="2041">
        <v>2024</v>
      </c>
      <c r="M652" s="540">
        <v>2025</v>
      </c>
    </row>
    <row r="653" spans="1:13" ht="13.5" customHeight="1">
      <c r="B653" s="3386" t="s">
        <v>282</v>
      </c>
      <c r="C653" s="3277"/>
      <c r="D653" s="3277"/>
      <c r="E653" s="3277"/>
      <c r="F653" s="3277"/>
      <c r="G653" s="3277"/>
      <c r="H653" s="3283"/>
      <c r="I653" s="3283"/>
      <c r="J653" s="3283"/>
      <c r="K653" s="3283"/>
      <c r="L653" s="3283"/>
      <c r="M653" s="3283"/>
    </row>
    <row r="654" spans="1:13" ht="12.75" customHeight="1">
      <c r="B654" s="3387" t="s">
        <v>526</v>
      </c>
      <c r="C654" s="3388"/>
      <c r="D654" s="3388"/>
      <c r="E654" s="3388"/>
      <c r="F654" s="3388"/>
      <c r="G654" s="3388"/>
      <c r="H654" s="584">
        <v>1943.3</v>
      </c>
      <c r="I654" s="585">
        <v>2972.5</v>
      </c>
      <c r="J654" s="586">
        <v>5566.5</v>
      </c>
      <c r="K654" s="587">
        <v>0</v>
      </c>
      <c r="L654" s="588">
        <v>0</v>
      </c>
      <c r="M654" s="588">
        <v>0</v>
      </c>
    </row>
    <row r="655" spans="1:13" ht="12.75" customHeight="1">
      <c r="A655" s="10"/>
      <c r="B655" s="3260" t="s">
        <v>300</v>
      </c>
      <c r="C655" s="3261"/>
      <c r="D655" s="3261"/>
      <c r="E655" s="3261"/>
      <c r="F655" s="3261"/>
      <c r="G655" s="3261"/>
      <c r="H655" s="2129">
        <v>9456.17</v>
      </c>
      <c r="I655" s="583">
        <v>7395.8</v>
      </c>
      <c r="J655" s="589">
        <v>6261.16</v>
      </c>
      <c r="K655" s="2127">
        <v>19199.62</v>
      </c>
      <c r="L655" s="2130">
        <v>19523.599999999999</v>
      </c>
      <c r="M655" s="2130">
        <v>21734.85</v>
      </c>
    </row>
    <row r="656" spans="1:13" ht="12.75" customHeight="1">
      <c r="A656" s="10"/>
      <c r="B656" s="3149" t="s">
        <v>301</v>
      </c>
      <c r="C656" s="3257"/>
      <c r="D656" s="3257"/>
      <c r="E656" s="3257"/>
      <c r="F656" s="3257"/>
      <c r="G656" s="3257"/>
      <c r="H656" s="590">
        <v>13322.42</v>
      </c>
      <c r="I656" s="574">
        <v>18492.5</v>
      </c>
      <c r="J656" s="575">
        <v>12464.63</v>
      </c>
      <c r="K656" s="576">
        <v>0</v>
      </c>
      <c r="L656" s="577">
        <v>0</v>
      </c>
      <c r="M656" s="577">
        <v>0</v>
      </c>
    </row>
    <row r="657" spans="1:13" ht="12.75" customHeight="1">
      <c r="A657" s="10"/>
      <c r="B657" s="3149" t="s">
        <v>302</v>
      </c>
      <c r="C657" s="3257"/>
      <c r="D657" s="3257"/>
      <c r="E657" s="3257"/>
      <c r="F657" s="3257"/>
      <c r="G657" s="3257"/>
      <c r="H657" s="590">
        <v>25.12</v>
      </c>
      <c r="I657" s="574">
        <v>32</v>
      </c>
      <c r="J657" s="575">
        <v>33.03</v>
      </c>
      <c r="K657" s="576">
        <v>27.87</v>
      </c>
      <c r="L657" s="577">
        <v>23.5</v>
      </c>
      <c r="M657" s="577">
        <v>34.4</v>
      </c>
    </row>
    <row r="658" spans="1:13" ht="12.75" customHeight="1">
      <c r="A658" s="10"/>
      <c r="B658" s="3389" t="s">
        <v>527</v>
      </c>
      <c r="C658" s="3257"/>
      <c r="D658" s="3257"/>
      <c r="E658" s="3257"/>
      <c r="F658" s="3257"/>
      <c r="G658" s="3257"/>
      <c r="H658" s="591">
        <v>24747.01</v>
      </c>
      <c r="I658" s="579">
        <v>28892.799999999999</v>
      </c>
      <c r="J658" s="580">
        <v>24325.32</v>
      </c>
      <c r="K658" s="578">
        <v>19227.489999999998</v>
      </c>
      <c r="L658" s="581">
        <v>19547.099999999999</v>
      </c>
      <c r="M658" s="581">
        <v>21769.3</v>
      </c>
    </row>
    <row r="659" spans="1:13" ht="15" customHeight="1">
      <c r="A659" s="10"/>
      <c r="B659" s="3390" t="s">
        <v>288</v>
      </c>
      <c r="C659" s="3231"/>
      <c r="D659" s="3231"/>
      <c r="E659" s="3231"/>
      <c r="F659" s="3231"/>
      <c r="G659" s="3231"/>
      <c r="H659" s="3231"/>
      <c r="I659" s="3231"/>
      <c r="J659" s="3231"/>
      <c r="K659" s="3231"/>
      <c r="L659" s="3231"/>
      <c r="M659" s="3231"/>
    </row>
    <row r="660" spans="1:13" ht="12.75" customHeight="1">
      <c r="A660" s="10"/>
      <c r="B660" s="3387" t="s">
        <v>526</v>
      </c>
      <c r="C660" s="3388"/>
      <c r="D660" s="3388"/>
      <c r="E660" s="3388"/>
      <c r="F660" s="3388"/>
      <c r="G660" s="3391"/>
      <c r="H660" s="584">
        <v>366.43</v>
      </c>
      <c r="I660" s="585">
        <v>391</v>
      </c>
      <c r="J660" s="586">
        <v>831.65</v>
      </c>
      <c r="K660" s="587">
        <v>0</v>
      </c>
      <c r="L660" s="588">
        <v>0</v>
      </c>
      <c r="M660" s="588">
        <v>0</v>
      </c>
    </row>
    <row r="661" spans="1:13" ht="12.75" customHeight="1">
      <c r="B661" s="3260" t="s">
        <v>300</v>
      </c>
      <c r="C661" s="3261"/>
      <c r="D661" s="3261"/>
      <c r="E661" s="3261"/>
      <c r="F661" s="3261"/>
      <c r="G661" s="3261"/>
      <c r="H661" s="2129">
        <v>1398930.338</v>
      </c>
      <c r="I661" s="583">
        <v>1058519.3</v>
      </c>
      <c r="J661" s="589">
        <v>807490.74</v>
      </c>
      <c r="K661" s="2127">
        <v>24803.26</v>
      </c>
      <c r="L661" s="2130">
        <v>10776.5</v>
      </c>
      <c r="M661" s="2130">
        <v>18297.240000000002</v>
      </c>
    </row>
    <row r="662" spans="1:13" ht="12.75" customHeight="1">
      <c r="B662" s="3149" t="s">
        <v>301</v>
      </c>
      <c r="C662" s="3257"/>
      <c r="D662" s="3257"/>
      <c r="E662" s="3257"/>
      <c r="F662" s="3257"/>
      <c r="G662" s="3257"/>
      <c r="H662" s="590">
        <v>2298908.0549999997</v>
      </c>
      <c r="I662" s="574">
        <v>2334470.2000000002</v>
      </c>
      <c r="J662" s="575">
        <v>1925038.06</v>
      </c>
      <c r="K662" s="576">
        <v>0</v>
      </c>
      <c r="L662" s="577">
        <v>0</v>
      </c>
      <c r="M662" s="577">
        <v>0</v>
      </c>
    </row>
    <row r="663" spans="1:13" ht="12.75" customHeight="1">
      <c r="B663" s="3149" t="s">
        <v>304</v>
      </c>
      <c r="C663" s="3257"/>
      <c r="D663" s="3257"/>
      <c r="E663" s="3257"/>
      <c r="F663" s="3257"/>
      <c r="G663" s="3257"/>
      <c r="H663" s="590">
        <v>228424.38</v>
      </c>
      <c r="I663" s="574">
        <v>286673.3</v>
      </c>
      <c r="J663" s="575">
        <v>278106.23999999999</v>
      </c>
      <c r="K663" s="576">
        <v>0</v>
      </c>
      <c r="L663" s="577">
        <v>0</v>
      </c>
      <c r="M663" s="577">
        <v>0</v>
      </c>
    </row>
    <row r="664" spans="1:13" ht="12.75" customHeight="1">
      <c r="B664" s="3151" t="s">
        <v>528</v>
      </c>
      <c r="C664" s="3229"/>
      <c r="D664" s="3229"/>
      <c r="E664" s="3229"/>
      <c r="F664" s="3229"/>
      <c r="G664" s="3229"/>
      <c r="H664" s="591">
        <v>3926629.2029999997</v>
      </c>
      <c r="I664" s="579">
        <v>3680053.8</v>
      </c>
      <c r="J664" s="592">
        <v>3011466.7</v>
      </c>
      <c r="K664" s="578">
        <v>24803.26</v>
      </c>
      <c r="L664" s="581">
        <v>10776.5</v>
      </c>
      <c r="M664" s="581">
        <v>18297.240000000002</v>
      </c>
    </row>
    <row r="665" spans="1:13" ht="12.75" customHeight="1">
      <c r="B665" s="3012" t="s">
        <v>529</v>
      </c>
      <c r="C665" s="3254"/>
      <c r="D665" s="3254"/>
      <c r="E665" s="3254"/>
      <c r="F665" s="3254"/>
      <c r="G665" s="3254"/>
      <c r="H665" s="3254"/>
      <c r="I665" s="3254"/>
      <c r="J665" s="3254"/>
      <c r="K665" s="3254"/>
      <c r="L665" s="3254"/>
      <c r="M665" s="3254"/>
    </row>
    <row r="666" spans="1:13" ht="12.75" customHeight="1">
      <c r="B666" s="3207"/>
      <c r="C666" s="2992"/>
      <c r="D666" s="2992"/>
      <c r="E666" s="2992"/>
      <c r="F666" s="2992"/>
      <c r="G666" s="2992"/>
      <c r="H666" s="2992"/>
      <c r="I666" s="2992"/>
      <c r="J666" s="2992"/>
      <c r="K666" s="2992"/>
      <c r="L666" s="2992"/>
      <c r="M666" s="3207"/>
    </row>
    <row r="667" spans="1:13" ht="6.75" customHeight="1">
      <c r="B667" s="3277"/>
      <c r="C667" s="3277"/>
      <c r="D667" s="3277"/>
      <c r="E667" s="3277"/>
      <c r="F667" s="3277"/>
      <c r="G667" s="3277"/>
      <c r="H667" s="3277"/>
      <c r="I667" s="3277"/>
      <c r="J667" s="3277"/>
      <c r="K667" s="3277"/>
      <c r="L667" s="3277"/>
      <c r="M667" s="3277"/>
    </row>
    <row r="670" spans="1:13" ht="12.75" customHeight="1">
      <c r="B670" s="1801" t="s">
        <v>306</v>
      </c>
      <c r="C670" s="1801"/>
      <c r="D670" s="1801"/>
      <c r="E670" s="1801"/>
      <c r="F670" s="1801"/>
      <c r="G670" s="1801"/>
      <c r="H670" s="1801"/>
      <c r="I670" s="1801"/>
      <c r="J670" s="1801"/>
      <c r="K670" s="1801"/>
      <c r="L670" s="1801"/>
      <c r="M670" s="1801"/>
    </row>
    <row r="671" spans="1:13" ht="12.75" customHeight="1">
      <c r="B671" s="1"/>
      <c r="C671" s="1"/>
      <c r="D671" s="1"/>
      <c r="E671" s="1"/>
      <c r="F671" s="1"/>
      <c r="G671" s="1"/>
      <c r="H671" s="1"/>
      <c r="I671" s="1"/>
      <c r="J671" s="1"/>
      <c r="K671" s="1"/>
      <c r="L671" s="1"/>
      <c r="M671" s="1"/>
    </row>
    <row r="672" spans="1:13" ht="15" customHeight="1">
      <c r="B672" s="3216" t="s">
        <v>530</v>
      </c>
      <c r="C672" s="3207"/>
      <c r="D672" s="3207"/>
      <c r="E672" s="3207"/>
      <c r="F672" s="3207"/>
      <c r="G672" s="3207"/>
      <c r="H672" s="3241" t="s">
        <v>441</v>
      </c>
      <c r="I672" s="3207"/>
      <c r="J672" s="3207"/>
      <c r="K672" s="3241" t="s">
        <v>462</v>
      </c>
      <c r="L672" s="3207"/>
      <c r="M672" s="3207"/>
    </row>
    <row r="673" spans="2:13" ht="12.75" customHeight="1">
      <c r="B673" s="3248"/>
      <c r="C673" s="3248"/>
      <c r="D673" s="3248"/>
      <c r="E673" s="3248"/>
      <c r="F673" s="3248"/>
      <c r="G673" s="3248"/>
      <c r="H673" s="548">
        <v>2023</v>
      </c>
      <c r="I673" s="2041">
        <v>2024</v>
      </c>
      <c r="J673" s="540">
        <v>2025</v>
      </c>
      <c r="K673" s="548">
        <v>2023</v>
      </c>
      <c r="L673" s="2041">
        <v>2024</v>
      </c>
      <c r="M673" s="540">
        <v>2025</v>
      </c>
    </row>
    <row r="674" spans="2:13" ht="15" customHeight="1">
      <c r="B674" s="3386" t="s">
        <v>282</v>
      </c>
      <c r="C674" s="3277"/>
      <c r="D674" s="3277"/>
      <c r="E674" s="3277"/>
      <c r="F674" s="3277"/>
      <c r="G674" s="3277"/>
      <c r="H674" s="3283"/>
      <c r="I674" s="3283"/>
      <c r="J674" s="3283"/>
      <c r="K674" s="3283"/>
      <c r="L674" s="3283"/>
      <c r="M674" s="3283"/>
    </row>
    <row r="675" spans="2:13" ht="12.75" customHeight="1">
      <c r="B675" s="3104" t="s">
        <v>308</v>
      </c>
      <c r="C675" s="3257"/>
      <c r="D675" s="3257"/>
      <c r="E675" s="3257"/>
      <c r="F675" s="3257"/>
      <c r="G675" s="3257"/>
      <c r="H675" s="593">
        <v>2992.33</v>
      </c>
      <c r="I675" s="594">
        <v>4305.3999999999996</v>
      </c>
      <c r="J675" s="595">
        <v>2102.89</v>
      </c>
      <c r="K675" s="596">
        <v>3</v>
      </c>
      <c r="L675" s="597">
        <v>0</v>
      </c>
      <c r="M675" s="598">
        <v>0</v>
      </c>
    </row>
    <row r="676" spans="2:13" ht="12.75" customHeight="1">
      <c r="B676" s="3104" t="s">
        <v>309</v>
      </c>
      <c r="C676" s="3257"/>
      <c r="D676" s="3257"/>
      <c r="E676" s="3257"/>
      <c r="F676" s="3257"/>
      <c r="G676" s="3257"/>
      <c r="H676" s="599">
        <v>0</v>
      </c>
      <c r="I676" s="600">
        <v>0</v>
      </c>
      <c r="J676" s="601">
        <v>0.01</v>
      </c>
      <c r="K676" s="576">
        <v>0.03</v>
      </c>
      <c r="L676" s="577">
        <v>0</v>
      </c>
      <c r="M676" s="483">
        <v>0.02</v>
      </c>
    </row>
    <row r="677" spans="2:13" ht="12.75" customHeight="1">
      <c r="B677" s="3104" t="s">
        <v>310</v>
      </c>
      <c r="C677" s="3257"/>
      <c r="D677" s="3257"/>
      <c r="E677" s="3257"/>
      <c r="F677" s="3257"/>
      <c r="G677" s="3257"/>
      <c r="H677" s="599">
        <v>732.62</v>
      </c>
      <c r="I677" s="600">
        <v>804.2</v>
      </c>
      <c r="J677" s="602">
        <v>882.73</v>
      </c>
      <c r="K677" s="576">
        <v>289.32</v>
      </c>
      <c r="L677" s="577">
        <v>240</v>
      </c>
      <c r="M677" s="598">
        <v>304.14</v>
      </c>
    </row>
    <row r="678" spans="2:13" ht="12.75" customHeight="1">
      <c r="B678" s="3104" t="s">
        <v>295</v>
      </c>
      <c r="C678" s="3257"/>
      <c r="D678" s="3257"/>
      <c r="E678" s="3257"/>
      <c r="F678" s="3257"/>
      <c r="G678" s="3257"/>
      <c r="H678" s="599">
        <v>1.89</v>
      </c>
      <c r="I678" s="600">
        <v>0.3</v>
      </c>
      <c r="J678" s="602">
        <v>0.27</v>
      </c>
      <c r="K678" s="576">
        <v>327.04000000000002</v>
      </c>
      <c r="L678" s="577">
        <v>295.60000000000002</v>
      </c>
      <c r="M678" s="598">
        <v>338.26</v>
      </c>
    </row>
    <row r="679" spans="2:13" ht="12.75" customHeight="1">
      <c r="B679" s="3161" t="s">
        <v>531</v>
      </c>
      <c r="C679" s="3257"/>
      <c r="D679" s="3257"/>
      <c r="E679" s="3257"/>
      <c r="F679" s="3257"/>
      <c r="G679" s="3257"/>
      <c r="H679" s="603">
        <v>3726.8399999999997</v>
      </c>
      <c r="I679" s="604">
        <v>5109.8999999999996</v>
      </c>
      <c r="J679" s="605">
        <v>2985.9</v>
      </c>
      <c r="K679" s="578">
        <v>619.39</v>
      </c>
      <c r="L679" s="581">
        <v>535.6</v>
      </c>
      <c r="M679" s="606">
        <v>642.4</v>
      </c>
    </row>
    <row r="680" spans="2:13" ht="15" customHeight="1">
      <c r="B680" s="3396" t="s">
        <v>288</v>
      </c>
      <c r="C680" s="3231"/>
      <c r="D680" s="3231"/>
      <c r="E680" s="3231"/>
      <c r="F680" s="3231"/>
      <c r="G680" s="3231"/>
      <c r="H680" s="3231"/>
      <c r="I680" s="3231"/>
      <c r="J680" s="3231"/>
      <c r="K680" s="3231"/>
      <c r="L680" s="3231"/>
      <c r="M680" s="3231"/>
    </row>
    <row r="681" spans="2:13" ht="12.75" customHeight="1">
      <c r="B681" s="3147" t="s">
        <v>311</v>
      </c>
      <c r="C681" s="3284"/>
      <c r="D681" s="3284"/>
      <c r="E681" s="3284"/>
      <c r="F681" s="3284"/>
      <c r="G681" s="3397"/>
      <c r="H681" s="2131">
        <v>100297.57</v>
      </c>
      <c r="I681" s="607">
        <v>80609.7</v>
      </c>
      <c r="J681" s="318">
        <v>82253.09</v>
      </c>
      <c r="K681" s="608">
        <v>17610.099999999999</v>
      </c>
      <c r="L681" s="609">
        <v>22355</v>
      </c>
      <c r="M681" s="610">
        <v>11363.09</v>
      </c>
    </row>
    <row r="682" spans="2:13" ht="12.75" customHeight="1">
      <c r="B682" s="3104" t="s">
        <v>310</v>
      </c>
      <c r="C682" s="3257"/>
      <c r="D682" s="3257"/>
      <c r="E682" s="3257"/>
      <c r="F682" s="3257"/>
      <c r="G682" s="3300"/>
      <c r="H682" s="2132">
        <v>90.3</v>
      </c>
      <c r="I682" s="611">
        <v>40.1</v>
      </c>
      <c r="J682" s="320">
        <v>30.4</v>
      </c>
      <c r="K682" s="608">
        <v>0</v>
      </c>
      <c r="L682" s="609">
        <v>0</v>
      </c>
      <c r="M682" s="612">
        <v>0</v>
      </c>
    </row>
    <row r="683" spans="2:13" ht="12.75" customHeight="1">
      <c r="B683" s="3104" t="s">
        <v>295</v>
      </c>
      <c r="C683" s="3257"/>
      <c r="D683" s="3257"/>
      <c r="E683" s="3257"/>
      <c r="F683" s="3257"/>
      <c r="G683" s="3300"/>
      <c r="H683" s="2132">
        <v>36.47</v>
      </c>
      <c r="I683" s="611">
        <v>34.6</v>
      </c>
      <c r="J683" s="320">
        <v>33.61</v>
      </c>
      <c r="K683" s="608">
        <v>21110.489000000001</v>
      </c>
      <c r="L683" s="609">
        <v>23986.9</v>
      </c>
      <c r="M683" s="612">
        <v>20927.439999999999</v>
      </c>
    </row>
    <row r="684" spans="2:13" ht="12.75" customHeight="1">
      <c r="B684" s="2133" t="s">
        <v>312</v>
      </c>
      <c r="C684" s="2133"/>
      <c r="D684" s="2133"/>
      <c r="E684" s="2133"/>
      <c r="F684" s="2133"/>
      <c r="G684" s="613"/>
      <c r="H684" s="2134" t="s">
        <v>46</v>
      </c>
      <c r="I684" s="614" t="s">
        <v>46</v>
      </c>
      <c r="J684" s="615">
        <v>60.29</v>
      </c>
      <c r="K684" s="616" t="s">
        <v>46</v>
      </c>
      <c r="L684" s="617" t="s">
        <v>46</v>
      </c>
      <c r="M684" s="618" t="s">
        <v>46</v>
      </c>
    </row>
    <row r="685" spans="2:13" ht="12.75" customHeight="1">
      <c r="B685" s="2133" t="s">
        <v>532</v>
      </c>
      <c r="C685" s="2133"/>
      <c r="D685" s="2133"/>
      <c r="E685" s="2133"/>
      <c r="F685" s="2133"/>
      <c r="G685" s="613"/>
      <c r="H685" s="2134" t="s">
        <v>46</v>
      </c>
      <c r="I685" s="614" t="s">
        <v>46</v>
      </c>
      <c r="J685" s="615">
        <v>2.58</v>
      </c>
      <c r="K685" s="616" t="s">
        <v>46</v>
      </c>
      <c r="L685" s="617" t="s">
        <v>46</v>
      </c>
      <c r="M685" s="618" t="s">
        <v>46</v>
      </c>
    </row>
    <row r="686" spans="2:13" ht="12.75" customHeight="1">
      <c r="B686" s="3140" t="s">
        <v>533</v>
      </c>
      <c r="C686" s="3229"/>
      <c r="D686" s="3229"/>
      <c r="E686" s="3229"/>
      <c r="F686" s="3229"/>
      <c r="G686" s="3301"/>
      <c r="H686" s="2135">
        <v>100424.34000000001</v>
      </c>
      <c r="I686" s="619">
        <v>80684.400000000009</v>
      </c>
      <c r="J686" s="321">
        <v>82379.97</v>
      </c>
      <c r="K686" s="620">
        <v>38720.589</v>
      </c>
      <c r="L686" s="621">
        <v>46341.9</v>
      </c>
      <c r="M686" s="622">
        <v>32290.5</v>
      </c>
    </row>
    <row r="687" spans="2:13" ht="17.25" customHeight="1">
      <c r="B687" s="3157" t="s">
        <v>534</v>
      </c>
      <c r="C687" s="3254"/>
      <c r="D687" s="3254"/>
      <c r="E687" s="3254"/>
      <c r="F687" s="3254"/>
      <c r="G687" s="3254"/>
      <c r="H687" s="3254"/>
      <c r="I687" s="3254"/>
      <c r="J687" s="3254"/>
      <c r="K687" s="3254"/>
      <c r="L687" s="3254"/>
      <c r="M687" s="3254"/>
    </row>
    <row r="688" spans="2:13" ht="6" customHeight="1">
      <c r="B688" s="3277"/>
      <c r="C688" s="3277"/>
      <c r="D688" s="3277"/>
      <c r="E688" s="3277"/>
      <c r="F688" s="3277"/>
      <c r="G688" s="3277"/>
      <c r="H688" s="3277"/>
      <c r="I688" s="3277"/>
      <c r="J688" s="3277"/>
      <c r="K688" s="3277"/>
      <c r="L688" s="3277"/>
      <c r="M688" s="3277"/>
    </row>
    <row r="689" spans="2:14" ht="17.25" customHeight="1">
      <c r="B689" s="1"/>
      <c r="C689" s="1"/>
      <c r="D689" s="1"/>
      <c r="E689" s="1"/>
      <c r="F689" s="1"/>
      <c r="G689" s="1"/>
      <c r="H689" s="1"/>
      <c r="I689" s="1"/>
      <c r="J689" s="159"/>
      <c r="K689" s="1"/>
      <c r="L689" s="1"/>
      <c r="M689" s="1"/>
    </row>
    <row r="690" spans="2:14" ht="12.75" customHeight="1">
      <c r="B690" s="1"/>
      <c r="C690" s="1"/>
      <c r="D690" s="1"/>
      <c r="E690" s="1"/>
      <c r="F690" s="1"/>
      <c r="G690" s="1"/>
      <c r="H690" s="1"/>
      <c r="I690" s="1"/>
      <c r="J690" s="1"/>
      <c r="K690" s="1"/>
      <c r="L690" s="1"/>
      <c r="M690" s="1"/>
    </row>
    <row r="691" spans="2:14" ht="12.75" customHeight="1">
      <c r="B691" s="1801" t="s">
        <v>535</v>
      </c>
      <c r="C691" s="1801"/>
      <c r="D691" s="1801"/>
      <c r="E691" s="1801"/>
      <c r="F691" s="1801"/>
      <c r="G691" s="1801"/>
      <c r="H691" s="1801"/>
      <c r="I691" s="1801"/>
      <c r="J691" s="1801"/>
      <c r="K691" s="1801"/>
      <c r="L691" s="1801"/>
      <c r="M691" s="1801"/>
    </row>
    <row r="692" spans="2:14" ht="12.75" customHeight="1">
      <c r="B692" s="1"/>
      <c r="C692" s="1"/>
      <c r="D692" s="1"/>
      <c r="E692" s="1"/>
      <c r="F692" s="1"/>
      <c r="G692" s="1"/>
      <c r="H692" s="1"/>
      <c r="I692" s="1"/>
      <c r="J692" s="1"/>
      <c r="K692" s="1"/>
      <c r="L692" s="1"/>
      <c r="M692" s="1"/>
    </row>
    <row r="693" spans="2:14" ht="15" customHeight="1">
      <c r="B693" s="3318" t="s">
        <v>536</v>
      </c>
      <c r="C693" s="3207"/>
      <c r="D693" s="3207"/>
      <c r="E693" s="3207"/>
      <c r="F693" s="3207"/>
      <c r="G693" s="3207"/>
      <c r="H693" s="3241" t="s">
        <v>441</v>
      </c>
      <c r="I693" s="3207"/>
      <c r="J693" s="3235"/>
      <c r="K693" s="3232" t="s">
        <v>462</v>
      </c>
      <c r="L693" s="3207"/>
      <c r="M693" s="3207"/>
    </row>
    <row r="694" spans="2:14" ht="17.25" customHeight="1">
      <c r="B694" s="3207"/>
      <c r="C694" s="3207"/>
      <c r="D694" s="3207"/>
      <c r="E694" s="3207"/>
      <c r="F694" s="3207"/>
      <c r="G694" s="3207"/>
      <c r="H694" s="548">
        <v>2023</v>
      </c>
      <c r="I694" s="2041">
        <v>2024</v>
      </c>
      <c r="J694" s="623">
        <v>2025</v>
      </c>
      <c r="K694" s="2099">
        <v>2023</v>
      </c>
      <c r="L694" s="2041">
        <v>2024</v>
      </c>
      <c r="M694" s="540">
        <v>2025</v>
      </c>
    </row>
    <row r="695" spans="2:14" ht="12.75" customHeight="1">
      <c r="B695" s="3102" t="s">
        <v>537</v>
      </c>
      <c r="C695" s="3223"/>
      <c r="D695" s="3223"/>
      <c r="E695" s="3223"/>
      <c r="F695" s="3223"/>
      <c r="G695" s="3223"/>
      <c r="H695" s="624">
        <v>3424849.9</v>
      </c>
      <c r="I695" s="625">
        <v>3218963</v>
      </c>
      <c r="J695" s="626">
        <v>2808209.22</v>
      </c>
      <c r="K695" s="2136">
        <v>209927.7</v>
      </c>
      <c r="L695" s="627">
        <v>206330.6</v>
      </c>
      <c r="M695" s="628">
        <v>199994.89</v>
      </c>
      <c r="N695" s="629"/>
    </row>
    <row r="696" spans="2:14" ht="12.75" customHeight="1">
      <c r="B696" s="3104" t="s">
        <v>538</v>
      </c>
      <c r="C696" s="3257"/>
      <c r="D696" s="3257"/>
      <c r="E696" s="3257"/>
      <c r="F696" s="3257"/>
      <c r="G696" s="3257"/>
      <c r="H696" s="630">
        <v>31245.5</v>
      </c>
      <c r="I696" s="600">
        <v>34005</v>
      </c>
      <c r="J696" s="574">
        <v>27579.72</v>
      </c>
      <c r="K696" s="2137">
        <v>19007.68</v>
      </c>
      <c r="L696" s="631">
        <v>19842.8</v>
      </c>
      <c r="M696" s="2138">
        <v>22411.7</v>
      </c>
      <c r="N696" s="298"/>
    </row>
    <row r="697" spans="2:14" ht="12.75" customHeight="1">
      <c r="B697" s="3104" t="s">
        <v>539</v>
      </c>
      <c r="C697" s="3257"/>
      <c r="D697" s="3257"/>
      <c r="E697" s="3257"/>
      <c r="F697" s="3257"/>
      <c r="G697" s="3257"/>
      <c r="H697" s="632">
        <v>8.9999999999999993E-3</v>
      </c>
      <c r="I697" s="633">
        <v>1.0999999999999999E-2</v>
      </c>
      <c r="J697" s="634">
        <v>0.01</v>
      </c>
      <c r="K697" s="2139">
        <v>9.0999999999999998E-2</v>
      </c>
      <c r="L697" s="175">
        <v>9.6000000000000002E-2</v>
      </c>
      <c r="M697" s="2140">
        <f>M696/M695</f>
        <v>0.11206136316782893</v>
      </c>
    </row>
    <row r="698" spans="2:14" ht="12.75" customHeight="1">
      <c r="B698" s="3104" t="s">
        <v>540</v>
      </c>
      <c r="C698" s="3257"/>
      <c r="D698" s="3257"/>
      <c r="E698" s="3257"/>
      <c r="F698" s="3257"/>
      <c r="G698" s="3257"/>
      <c r="H698" s="630">
        <v>3951376.2</v>
      </c>
      <c r="I698" s="600">
        <v>3708946.5</v>
      </c>
      <c r="J698" s="574">
        <v>3036802.9</v>
      </c>
      <c r="K698" s="2137">
        <v>44303.8</v>
      </c>
      <c r="L698" s="2141">
        <v>30323.615999999998</v>
      </c>
      <c r="M698" s="2138">
        <v>40066.480000000003</v>
      </c>
    </row>
    <row r="699" spans="2:14" ht="12.75" customHeight="1">
      <c r="B699" s="3106" t="s">
        <v>541</v>
      </c>
      <c r="C699" s="3229"/>
      <c r="D699" s="3229"/>
      <c r="E699" s="3229"/>
      <c r="F699" s="3229"/>
      <c r="G699" s="3229"/>
      <c r="H699" s="635">
        <v>0.97399999999999998</v>
      </c>
      <c r="I699" s="636">
        <v>0.97699999999999998</v>
      </c>
      <c r="J699" s="637">
        <v>0.97299999999999998</v>
      </c>
      <c r="K699" s="2142">
        <v>0.52800000000000002</v>
      </c>
      <c r="L699" s="638">
        <v>0.39300000000000002</v>
      </c>
      <c r="M699" s="2143">
        <f>M698/M695</f>
        <v>0.20033751862360083</v>
      </c>
    </row>
    <row r="700" spans="2:14" ht="15" customHeight="1">
      <c r="B700" s="3430" t="s">
        <v>542</v>
      </c>
      <c r="C700" s="3231"/>
      <c r="D700" s="3231"/>
      <c r="E700" s="3231"/>
      <c r="F700" s="3231"/>
      <c r="G700" s="3231"/>
      <c r="H700" s="3231"/>
      <c r="I700" s="3231"/>
      <c r="J700" s="3231"/>
      <c r="K700" s="3231"/>
      <c r="L700" s="3231"/>
      <c r="M700" s="3231"/>
    </row>
    <row r="701" spans="2:14" ht="12.75" customHeight="1">
      <c r="B701" s="1"/>
      <c r="C701" s="1"/>
      <c r="D701" s="1"/>
      <c r="E701" s="1"/>
      <c r="F701" s="1"/>
      <c r="G701" s="1"/>
      <c r="H701" s="1"/>
      <c r="I701" s="1"/>
      <c r="J701" s="1"/>
      <c r="K701" s="1"/>
      <c r="L701" s="1"/>
      <c r="M701" s="1"/>
    </row>
    <row r="702" spans="2:14" ht="12.75" customHeight="1">
      <c r="B702" s="1"/>
      <c r="C702" s="1"/>
      <c r="D702" s="1"/>
      <c r="E702" s="1"/>
      <c r="F702" s="1"/>
      <c r="G702" s="1"/>
      <c r="H702" s="1"/>
      <c r="I702" s="159"/>
      <c r="J702" s="1"/>
      <c r="K702" s="1"/>
      <c r="L702" s="1"/>
    </row>
    <row r="703" spans="2:14" ht="12.75" customHeight="1">
      <c r="B703" s="1"/>
      <c r="C703" s="1"/>
      <c r="D703" s="1"/>
      <c r="E703" s="1"/>
      <c r="F703" s="1"/>
      <c r="G703" s="1"/>
      <c r="H703" s="1"/>
      <c r="I703" s="1"/>
      <c r="J703" s="1"/>
      <c r="K703" s="1"/>
      <c r="L703" s="1"/>
      <c r="M703" s="1"/>
    </row>
    <row r="704" spans="2:14" ht="31.5" customHeight="1">
      <c r="B704" s="338" t="s">
        <v>313</v>
      </c>
      <c r="C704" s="6"/>
      <c r="D704" s="6"/>
      <c r="E704" s="6"/>
      <c r="F704" s="6"/>
      <c r="G704" s="6"/>
      <c r="H704" s="6"/>
      <c r="I704" s="6"/>
      <c r="J704" s="6"/>
      <c r="K704" s="6"/>
      <c r="L704" s="6"/>
      <c r="M704" s="6"/>
    </row>
    <row r="705" spans="2:13" ht="12.75" customHeight="1">
      <c r="B705" s="1"/>
      <c r="C705" s="1"/>
      <c r="D705" s="1"/>
      <c r="E705" s="1"/>
      <c r="F705" s="1"/>
      <c r="G705" s="1"/>
      <c r="H705" s="1"/>
      <c r="I705" s="1"/>
      <c r="J705" s="1"/>
      <c r="K705" s="1"/>
      <c r="L705" s="1"/>
      <c r="M705" s="1"/>
    </row>
    <row r="706" spans="2:13" ht="12.75" customHeight="1">
      <c r="B706" s="1"/>
      <c r="C706" s="1"/>
      <c r="D706" s="1"/>
      <c r="E706" s="1"/>
      <c r="F706" s="1"/>
      <c r="G706" s="1"/>
      <c r="H706" s="1"/>
      <c r="I706" s="1"/>
      <c r="J706" s="1"/>
      <c r="K706" s="1"/>
      <c r="L706" s="1"/>
      <c r="M706" s="1"/>
    </row>
    <row r="707" spans="2:13" ht="12.75" customHeight="1">
      <c r="B707" s="1801" t="s">
        <v>314</v>
      </c>
      <c r="C707" s="1801"/>
      <c r="D707" s="1801"/>
      <c r="E707" s="1801"/>
      <c r="F707" s="1801"/>
      <c r="G707" s="1801"/>
      <c r="H707" s="1801"/>
      <c r="I707" s="1801"/>
      <c r="J707" s="1801"/>
      <c r="K707" s="1801"/>
      <c r="L707" s="1801"/>
      <c r="M707" s="1801"/>
    </row>
    <row r="708" spans="2:13" ht="12.75" customHeight="1">
      <c r="B708" s="1"/>
      <c r="C708" s="1"/>
      <c r="D708" s="1"/>
      <c r="E708" s="1"/>
      <c r="F708" s="1"/>
      <c r="G708" s="1"/>
      <c r="H708" s="1"/>
      <c r="I708" s="1"/>
      <c r="J708" s="1"/>
      <c r="K708" s="1"/>
      <c r="L708" s="1"/>
      <c r="M708" s="1"/>
    </row>
    <row r="709" spans="2:13" ht="12.75" customHeight="1">
      <c r="B709" s="3216" t="s">
        <v>543</v>
      </c>
      <c r="C709" s="3207"/>
      <c r="D709" s="3207"/>
      <c r="E709" s="3207"/>
      <c r="F709" s="3207"/>
      <c r="G709" s="3207"/>
      <c r="H709" s="3288">
        <v>2023</v>
      </c>
      <c r="I709" s="3207"/>
      <c r="J709" s="3241">
        <v>2024</v>
      </c>
      <c r="K709" s="3281"/>
      <c r="L709" s="3241">
        <v>2025</v>
      </c>
      <c r="M709" s="3281"/>
    </row>
    <row r="710" spans="2:13" ht="15.75" customHeight="1">
      <c r="B710" s="3207"/>
      <c r="C710" s="3207"/>
      <c r="D710" s="3207"/>
      <c r="E710" s="3207"/>
      <c r="F710" s="3207"/>
      <c r="G710" s="3207"/>
      <c r="H710" s="2002" t="s">
        <v>83</v>
      </c>
      <c r="I710" s="639" t="s">
        <v>84</v>
      </c>
      <c r="J710" s="548" t="s">
        <v>83</v>
      </c>
      <c r="K710" s="394" t="s">
        <v>84</v>
      </c>
      <c r="L710" s="640" t="s">
        <v>83</v>
      </c>
      <c r="M710" s="641" t="s">
        <v>84</v>
      </c>
    </row>
    <row r="711" spans="2:13" ht="15.75" customHeight="1">
      <c r="B711" s="3102" t="s">
        <v>544</v>
      </c>
      <c r="C711" s="3223"/>
      <c r="D711" s="3223"/>
      <c r="E711" s="3223"/>
      <c r="F711" s="3223"/>
      <c r="G711" s="3223"/>
      <c r="H711" s="183">
        <v>0.47</v>
      </c>
      <c r="I711" s="2144">
        <v>0.47</v>
      </c>
      <c r="J711" s="1905">
        <v>0.47</v>
      </c>
      <c r="K711" s="184">
        <v>0.46700000000000003</v>
      </c>
      <c r="L711" s="642">
        <v>0.47</v>
      </c>
      <c r="M711" s="643">
        <v>0.47</v>
      </c>
    </row>
    <row r="712" spans="2:13" ht="12.75" customHeight="1">
      <c r="B712" s="3104" t="s">
        <v>545</v>
      </c>
      <c r="C712" s="3257"/>
      <c r="D712" s="3257"/>
      <c r="E712" s="3257"/>
      <c r="F712" s="3257"/>
      <c r="G712" s="3257"/>
      <c r="H712" s="187">
        <v>1.0129999999999999</v>
      </c>
      <c r="I712" s="1909">
        <v>1.0129999999999999</v>
      </c>
      <c r="J712" s="644">
        <v>1.012</v>
      </c>
      <c r="K712" s="177">
        <v>1.012</v>
      </c>
      <c r="L712" s="429">
        <v>1.01</v>
      </c>
      <c r="M712" s="499">
        <v>1.01</v>
      </c>
    </row>
    <row r="713" spans="2:13" ht="12.75" customHeight="1">
      <c r="B713" s="3106" t="s">
        <v>546</v>
      </c>
      <c r="C713" s="3229"/>
      <c r="D713" s="3229"/>
      <c r="E713" s="3229"/>
      <c r="F713" s="3229"/>
      <c r="G713" s="3229"/>
      <c r="H713" s="369">
        <v>1.3580000000000001</v>
      </c>
      <c r="I713" s="645">
        <v>1.3580000000000001</v>
      </c>
      <c r="J713" s="2119">
        <v>1.37</v>
      </c>
      <c r="K713" s="551">
        <v>1.37</v>
      </c>
      <c r="L713" s="429">
        <v>1.36</v>
      </c>
      <c r="M713" s="646">
        <v>1.63</v>
      </c>
    </row>
    <row r="714" spans="2:13" ht="15" customHeight="1">
      <c r="B714" s="3012" t="s">
        <v>547</v>
      </c>
      <c r="C714" s="3254"/>
      <c r="D714" s="3254"/>
      <c r="E714" s="3254"/>
      <c r="F714" s="3254"/>
      <c r="G714" s="3254"/>
      <c r="H714" s="3254"/>
      <c r="I714" s="3254"/>
      <c r="J714" s="3254"/>
      <c r="K714" s="3254"/>
      <c r="L714" s="3254"/>
      <c r="M714" s="3254"/>
    </row>
    <row r="715" spans="2:13" ht="12.75" customHeight="1">
      <c r="B715" s="3207"/>
      <c r="C715" s="2992"/>
      <c r="D715" s="2992"/>
      <c r="E715" s="2992"/>
      <c r="F715" s="2992"/>
      <c r="G715" s="2992"/>
      <c r="H715" s="2992"/>
      <c r="I715" s="2992"/>
      <c r="J715" s="2992"/>
      <c r="K715" s="2992"/>
      <c r="L715" s="2992"/>
      <c r="M715" s="3207"/>
    </row>
    <row r="716" spans="2:13" ht="12.75" customHeight="1">
      <c r="B716" s="3207"/>
      <c r="C716" s="2992"/>
      <c r="D716" s="2992"/>
      <c r="E716" s="2992"/>
      <c r="F716" s="2992"/>
      <c r="G716" s="2992"/>
      <c r="H716" s="2992"/>
      <c r="I716" s="2992"/>
      <c r="J716" s="2992"/>
      <c r="K716" s="2992"/>
      <c r="L716" s="2992"/>
      <c r="M716" s="3207"/>
    </row>
    <row r="717" spans="2:13" ht="12.75" customHeight="1">
      <c r="B717" s="3277"/>
      <c r="C717" s="3277"/>
      <c r="D717" s="3277"/>
      <c r="E717" s="3277"/>
      <c r="F717" s="3277"/>
      <c r="G717" s="3277"/>
      <c r="H717" s="3277"/>
      <c r="I717" s="3277"/>
      <c r="J717" s="3277"/>
      <c r="K717" s="3277"/>
      <c r="L717" s="3277"/>
      <c r="M717" s="3277"/>
    </row>
    <row r="718" spans="2:13" ht="12.75" customHeight="1">
      <c r="C718" s="8"/>
      <c r="D718" s="8"/>
      <c r="E718" s="8"/>
      <c r="F718" s="8"/>
      <c r="G718" s="8"/>
      <c r="H718" s="8"/>
      <c r="I718" s="8"/>
      <c r="J718" s="8"/>
      <c r="K718" s="8"/>
      <c r="L718" s="8"/>
      <c r="M718" s="8"/>
    </row>
    <row r="719" spans="2:13" ht="12.75" customHeight="1">
      <c r="B719" s="1"/>
      <c r="C719" s="1"/>
      <c r="D719" s="1"/>
      <c r="E719" s="1"/>
      <c r="F719" s="1"/>
      <c r="G719" s="1"/>
      <c r="H719" s="1"/>
      <c r="I719" s="1"/>
      <c r="J719" s="1"/>
      <c r="K719" s="1"/>
      <c r="L719" s="1"/>
      <c r="M719" s="1"/>
    </row>
    <row r="720" spans="2:13" ht="12.75" customHeight="1">
      <c r="B720" s="1801" t="s">
        <v>317</v>
      </c>
      <c r="C720" s="1801"/>
      <c r="D720" s="1801"/>
      <c r="E720" s="1801"/>
      <c r="F720" s="1801"/>
      <c r="G720" s="1801"/>
      <c r="H720" s="1801"/>
      <c r="I720" s="1801"/>
      <c r="J720" s="1801"/>
      <c r="K720" s="1801"/>
      <c r="L720" s="1801"/>
      <c r="M720" s="1801"/>
    </row>
    <row r="721" spans="2:13" ht="12.75" customHeight="1">
      <c r="B721" s="1801" t="s">
        <v>318</v>
      </c>
      <c r="C721" s="1969"/>
      <c r="D721" s="1969"/>
      <c r="E721" s="1969"/>
      <c r="F721" s="1969"/>
      <c r="G721" s="1969"/>
      <c r="H721" s="1969"/>
      <c r="I721" s="1969"/>
      <c r="J721" s="1969"/>
      <c r="K721" s="1969"/>
      <c r="L721" s="1969"/>
      <c r="M721" s="1969"/>
    </row>
    <row r="722" spans="2:13" ht="12.75" customHeight="1">
      <c r="B722" s="1"/>
      <c r="C722" s="1"/>
      <c r="D722" s="1"/>
      <c r="E722" s="1"/>
      <c r="F722" s="1"/>
      <c r="G722" s="1"/>
      <c r="H722" s="1"/>
      <c r="I722" s="1"/>
      <c r="J722" s="1"/>
      <c r="K722" s="1"/>
      <c r="L722" s="1"/>
      <c r="M722" s="1"/>
    </row>
    <row r="723" spans="2:13" ht="17.25" customHeight="1">
      <c r="B723" s="3318" t="s">
        <v>548</v>
      </c>
      <c r="C723" s="3207"/>
      <c r="D723" s="3207"/>
      <c r="E723" s="3402">
        <v>2023</v>
      </c>
      <c r="F723" s="3402">
        <v>2024</v>
      </c>
      <c r="G723" s="3241">
        <v>2025</v>
      </c>
      <c r="H723" s="1"/>
      <c r="I723" s="3318" t="s">
        <v>549</v>
      </c>
      <c r="J723" s="3207"/>
      <c r="K723" s="3207"/>
      <c r="L723" s="3241">
        <v>2025</v>
      </c>
      <c r="M723" s="1"/>
    </row>
    <row r="724" spans="2:13" ht="17.25" customHeight="1">
      <c r="B724" s="3248"/>
      <c r="C724" s="3248"/>
      <c r="D724" s="3248"/>
      <c r="E724" s="3403"/>
      <c r="F724" s="3403"/>
      <c r="G724" s="3295"/>
      <c r="H724" s="1"/>
      <c r="I724" s="3248"/>
      <c r="J724" s="3248"/>
      <c r="K724" s="3248"/>
      <c r="L724" s="3295"/>
      <c r="M724" s="1"/>
    </row>
    <row r="725" spans="2:13" ht="12.75" customHeight="1">
      <c r="B725" s="3347" t="s">
        <v>320</v>
      </c>
      <c r="C725" s="3261"/>
      <c r="D725" s="3261"/>
      <c r="E725" s="520">
        <v>9167400.6787800156</v>
      </c>
      <c r="F725" s="1927">
        <v>8998440</v>
      </c>
      <c r="G725" s="236">
        <v>8419661.4271077197</v>
      </c>
      <c r="H725" s="1"/>
      <c r="I725" s="3347" t="s">
        <v>320</v>
      </c>
      <c r="J725" s="3261"/>
      <c r="K725" s="3261"/>
      <c r="L725" s="236">
        <v>49808.26982150742</v>
      </c>
      <c r="M725" s="1"/>
    </row>
    <row r="726" spans="2:13" ht="12.75" customHeight="1">
      <c r="B726" s="3104" t="s">
        <v>321</v>
      </c>
      <c r="C726" s="3257"/>
      <c r="D726" s="3257"/>
      <c r="E726" s="647">
        <v>0</v>
      </c>
      <c r="F726" s="2145">
        <v>0</v>
      </c>
      <c r="G726" s="1934">
        <v>0</v>
      </c>
      <c r="H726" s="1"/>
      <c r="I726" s="3104" t="s">
        <v>321</v>
      </c>
      <c r="J726" s="3257"/>
      <c r="K726" s="3257"/>
      <c r="L726" s="1934">
        <v>0</v>
      </c>
      <c r="M726" s="1"/>
    </row>
    <row r="727" spans="2:13" ht="12.75" customHeight="1">
      <c r="B727" s="3161" t="s">
        <v>322</v>
      </c>
      <c r="C727" s="3257"/>
      <c r="D727" s="3257"/>
      <c r="E727" s="648">
        <v>9167400.6787800156</v>
      </c>
      <c r="F727" s="2146">
        <v>8998440</v>
      </c>
      <c r="G727" s="2147">
        <v>8419661.4271077197</v>
      </c>
      <c r="H727" s="1"/>
      <c r="I727" s="3161" t="s">
        <v>322</v>
      </c>
      <c r="J727" s="3257"/>
      <c r="K727" s="3257"/>
      <c r="L727" s="1934">
        <v>49808.26982150742</v>
      </c>
      <c r="M727" s="1"/>
    </row>
    <row r="728" spans="2:13" ht="12.75" customHeight="1">
      <c r="B728" s="3161" t="s">
        <v>323</v>
      </c>
      <c r="C728" s="3257"/>
      <c r="D728" s="3257"/>
      <c r="E728" s="649">
        <v>1081781.3119999999</v>
      </c>
      <c r="F728" s="2146">
        <v>1017940</v>
      </c>
      <c r="G728" s="2147">
        <v>1047457.2510559999</v>
      </c>
      <c r="H728" s="1"/>
      <c r="I728" s="3161" t="s">
        <v>323</v>
      </c>
      <c r="J728" s="3257"/>
      <c r="K728" s="3257"/>
      <c r="L728" s="1934">
        <v>844698.08499999996</v>
      </c>
      <c r="M728" s="1"/>
    </row>
    <row r="729" spans="2:13" ht="12.75" customHeight="1">
      <c r="B729" s="3143" t="s">
        <v>324</v>
      </c>
      <c r="C729" s="3229"/>
      <c r="D729" s="3229"/>
      <c r="E729" s="2148">
        <v>10249181.990780015</v>
      </c>
      <c r="F729" s="2149">
        <v>10016380</v>
      </c>
      <c r="G729" s="2150">
        <v>9467118.6781637203</v>
      </c>
      <c r="H729" s="1"/>
      <c r="I729" s="3143" t="s">
        <v>324</v>
      </c>
      <c r="J729" s="3229"/>
      <c r="K729" s="3229"/>
      <c r="L729" s="2150">
        <v>894506.35482150735</v>
      </c>
      <c r="M729" s="1"/>
    </row>
    <row r="732" spans="2:13" ht="14.25">
      <c r="B732" s="1801" t="s">
        <v>326</v>
      </c>
      <c r="C732" s="1801"/>
      <c r="D732" s="1801"/>
      <c r="E732" s="1801"/>
      <c r="F732" s="1801"/>
      <c r="G732" s="1801"/>
      <c r="H732" s="1801"/>
      <c r="I732" s="1801"/>
      <c r="J732" s="1801"/>
      <c r="K732" s="1801"/>
      <c r="L732" s="1801"/>
      <c r="M732" s="1801"/>
    </row>
    <row r="733" spans="2:13">
      <c r="B733" s="1"/>
      <c r="C733" s="1"/>
      <c r="D733" s="1"/>
      <c r="E733" s="1"/>
      <c r="F733" s="1"/>
      <c r="G733" s="1"/>
      <c r="H733" s="1"/>
      <c r="I733" s="1"/>
      <c r="J733" s="1"/>
      <c r="K733" s="1"/>
      <c r="L733" s="1"/>
      <c r="M733" s="1"/>
    </row>
    <row r="734" spans="2:13" ht="14.25">
      <c r="B734" s="3216" t="s">
        <v>550</v>
      </c>
      <c r="C734" s="3207"/>
      <c r="D734" s="3207"/>
      <c r="E734" s="3207"/>
      <c r="F734" s="3207"/>
      <c r="G734" s="3207"/>
      <c r="H734" s="3288" t="s">
        <v>441</v>
      </c>
      <c r="I734" s="3207"/>
      <c r="J734" s="3207"/>
      <c r="K734" s="3288" t="s">
        <v>551</v>
      </c>
      <c r="L734" s="3207"/>
      <c r="M734" s="3207"/>
    </row>
    <row r="735" spans="2:13" ht="14.25">
      <c r="B735" s="3248"/>
      <c r="C735" s="3248"/>
      <c r="D735" s="3248"/>
      <c r="E735" s="3248"/>
      <c r="F735" s="3248"/>
      <c r="G735" s="3248"/>
      <c r="H735" s="548">
        <v>2023</v>
      </c>
      <c r="I735" s="2041">
        <v>2024</v>
      </c>
      <c r="J735" s="540">
        <v>2025</v>
      </c>
      <c r="K735" s="548">
        <v>2023</v>
      </c>
      <c r="L735" s="2041">
        <v>2024</v>
      </c>
      <c r="M735" s="540">
        <v>2025</v>
      </c>
    </row>
    <row r="736" spans="2:13" ht="14.25">
      <c r="B736" s="3386" t="s">
        <v>328</v>
      </c>
      <c r="C736" s="3277"/>
      <c r="D736" s="3277"/>
      <c r="E736" s="3277"/>
      <c r="F736" s="3277"/>
      <c r="G736" s="3277"/>
      <c r="H736" s="3277"/>
      <c r="I736" s="3277"/>
      <c r="J736" s="3277"/>
      <c r="K736" s="3277"/>
      <c r="L736" s="3277"/>
      <c r="M736" s="3277"/>
    </row>
    <row r="737" spans="2:13" ht="14.25">
      <c r="B737" s="3149" t="s">
        <v>329</v>
      </c>
      <c r="C737" s="3257"/>
      <c r="D737" s="3257"/>
      <c r="E737" s="3257"/>
      <c r="F737" s="3257"/>
      <c r="G737" s="3287"/>
      <c r="H737" s="2151">
        <v>77307.19</v>
      </c>
      <c r="I737" s="2152">
        <v>76082.899999999994</v>
      </c>
      <c r="J737" s="2153">
        <v>72246.009999999995</v>
      </c>
      <c r="K737" s="650">
        <v>1053.9000000000001</v>
      </c>
      <c r="L737" s="2152">
        <v>912.8</v>
      </c>
      <c r="M737" s="651">
        <v>923.38</v>
      </c>
    </row>
    <row r="738" spans="2:13" ht="14.25">
      <c r="B738" s="3149" t="s">
        <v>330</v>
      </c>
      <c r="C738" s="3257"/>
      <c r="D738" s="3257"/>
      <c r="E738" s="3257"/>
      <c r="F738" s="3257"/>
      <c r="G738" s="3287"/>
      <c r="H738" s="2154">
        <v>81.209999999999994</v>
      </c>
      <c r="I738" s="652">
        <v>77.5</v>
      </c>
      <c r="J738" s="2155">
        <v>93.19</v>
      </c>
      <c r="K738" s="653">
        <v>289.32</v>
      </c>
      <c r="L738" s="652">
        <v>276.2</v>
      </c>
      <c r="M738" s="2156">
        <v>321.69</v>
      </c>
    </row>
    <row r="739" spans="2:13" ht="14.25">
      <c r="B739" s="3149" t="s">
        <v>332</v>
      </c>
      <c r="C739" s="3257"/>
      <c r="D739" s="3257"/>
      <c r="E739" s="3257"/>
      <c r="F739" s="3257"/>
      <c r="G739" s="3287"/>
      <c r="H739" s="2154">
        <v>322.52999999999997</v>
      </c>
      <c r="I739" s="652">
        <v>363.1</v>
      </c>
      <c r="J739" s="2155">
        <v>362.27</v>
      </c>
      <c r="K739" s="653">
        <v>18.690000000000001</v>
      </c>
      <c r="L739" s="652">
        <v>20.6</v>
      </c>
      <c r="M739" s="2157">
        <v>19.600000000000001</v>
      </c>
    </row>
    <row r="740" spans="2:13" ht="14.25">
      <c r="B740" s="3389" t="s">
        <v>333</v>
      </c>
      <c r="C740" s="3257"/>
      <c r="D740" s="3257"/>
      <c r="E740" s="3257"/>
      <c r="F740" s="3257"/>
      <c r="G740" s="3287"/>
      <c r="H740" s="2158">
        <v>77710.930000000008</v>
      </c>
      <c r="I740" s="654">
        <v>76523.520000000004</v>
      </c>
      <c r="J740" s="2159">
        <v>72701.47</v>
      </c>
      <c r="K740" s="655">
        <v>1361.91</v>
      </c>
      <c r="L740" s="654">
        <v>1209.5999999999999</v>
      </c>
      <c r="M740" s="656">
        <v>1264.7</v>
      </c>
    </row>
    <row r="741" spans="2:13" ht="14.25">
      <c r="B741" s="3390" t="s">
        <v>334</v>
      </c>
      <c r="C741" s="3231"/>
      <c r="D741" s="3231"/>
      <c r="E741" s="3231"/>
      <c r="F741" s="3231"/>
      <c r="G741" s="3231"/>
      <c r="H741" s="3231"/>
      <c r="I741" s="3231"/>
      <c r="J741" s="3231"/>
      <c r="K741" s="3231"/>
      <c r="L741" s="3231"/>
      <c r="M741" s="3231"/>
    </row>
    <row r="742" spans="2:13" ht="14.25">
      <c r="B742" s="3149" t="s">
        <v>329</v>
      </c>
      <c r="C742" s="3257"/>
      <c r="D742" s="3257"/>
      <c r="E742" s="3257"/>
      <c r="F742" s="3257"/>
      <c r="G742" s="3287"/>
      <c r="H742" s="2151">
        <v>0</v>
      </c>
      <c r="I742" s="2152">
        <v>0</v>
      </c>
      <c r="J742" s="2160">
        <v>0</v>
      </c>
      <c r="K742" s="657">
        <v>0</v>
      </c>
      <c r="L742" s="2152">
        <v>912.8</v>
      </c>
      <c r="M742" s="651">
        <v>923.38</v>
      </c>
    </row>
    <row r="743" spans="2:13" ht="14.25">
      <c r="B743" s="3149" t="s">
        <v>330</v>
      </c>
      <c r="C743" s="3257"/>
      <c r="D743" s="3257"/>
      <c r="E743" s="3257"/>
      <c r="F743" s="3257"/>
      <c r="G743" s="3287"/>
      <c r="H743" s="2154">
        <v>0</v>
      </c>
      <c r="I743" s="652">
        <v>0</v>
      </c>
      <c r="J743" s="2156">
        <v>0</v>
      </c>
      <c r="K743" s="658">
        <v>176.18</v>
      </c>
      <c r="L743" s="652">
        <v>276.2</v>
      </c>
      <c r="M743" s="2156">
        <v>321.69</v>
      </c>
    </row>
    <row r="744" spans="2:13" ht="14.25">
      <c r="B744" s="3149" t="s">
        <v>332</v>
      </c>
      <c r="C744" s="3257"/>
      <c r="D744" s="3257"/>
      <c r="E744" s="3257"/>
      <c r="F744" s="3257"/>
      <c r="G744" s="3287"/>
      <c r="H744" s="2154">
        <v>17.63</v>
      </c>
      <c r="I744" s="652">
        <v>0</v>
      </c>
      <c r="J744" s="2156">
        <v>0</v>
      </c>
      <c r="K744" s="658">
        <v>0</v>
      </c>
      <c r="L744" s="652">
        <v>20.6</v>
      </c>
      <c r="M744" s="2157">
        <v>19.600000000000001</v>
      </c>
    </row>
    <row r="745" spans="2:13" ht="14.25">
      <c r="B745" s="3427" t="s">
        <v>552</v>
      </c>
      <c r="C745" s="3428"/>
      <c r="D745" s="3428"/>
      <c r="E745" s="3428"/>
      <c r="F745" s="3428"/>
      <c r="G745" s="3429"/>
      <c r="H745" s="659">
        <v>17.63</v>
      </c>
      <c r="I745" s="660">
        <v>0</v>
      </c>
      <c r="J745" s="661">
        <v>0</v>
      </c>
      <c r="K745" s="662">
        <v>176.18</v>
      </c>
      <c r="L745" s="660">
        <v>1209.5999999999999</v>
      </c>
      <c r="M745" s="656">
        <v>1264.7</v>
      </c>
    </row>
    <row r="746" spans="2:13" ht="14.25">
      <c r="B746" s="3012" t="s">
        <v>553</v>
      </c>
      <c r="C746" s="3254"/>
      <c r="D746" s="3254"/>
      <c r="E746" s="3254"/>
      <c r="F746" s="3254"/>
      <c r="G746" s="3254"/>
      <c r="H746" s="3254"/>
      <c r="I746" s="3254"/>
      <c r="J746" s="3254"/>
      <c r="K746" s="3254"/>
      <c r="L746" s="3254"/>
      <c r="M746" s="3254"/>
    </row>
    <row r="747" spans="2:13" ht="14.25">
      <c r="B747" s="3272"/>
      <c r="C747" s="3272"/>
      <c r="D747" s="3272"/>
      <c r="E747" s="3272"/>
      <c r="F747" s="3272"/>
      <c r="G747" s="3272"/>
      <c r="H747" s="3272"/>
      <c r="I747" s="3272"/>
      <c r="J747" s="3272"/>
      <c r="K747" s="3272"/>
      <c r="L747" s="3272"/>
      <c r="M747" s="3272"/>
    </row>
    <row r="750" spans="2:13" ht="14.25">
      <c r="B750" s="1801" t="s">
        <v>336</v>
      </c>
      <c r="C750" s="1801"/>
      <c r="D750" s="1801"/>
      <c r="E750" s="1801"/>
      <c r="F750" s="1801"/>
      <c r="G750" s="1801"/>
      <c r="H750" s="1801"/>
      <c r="I750" s="1801"/>
      <c r="J750" s="1801"/>
      <c r="K750" s="1801"/>
      <c r="L750" s="1801"/>
      <c r="M750" s="1801"/>
    </row>
    <row r="751" spans="2:13">
      <c r="B751" s="1"/>
      <c r="C751" s="1"/>
      <c r="D751" s="1"/>
      <c r="E751" s="1"/>
      <c r="F751" s="1"/>
      <c r="G751" s="1"/>
      <c r="H751" s="1"/>
      <c r="I751" s="1"/>
      <c r="J751" s="1"/>
      <c r="K751" s="1"/>
      <c r="L751" s="1"/>
      <c r="M751" s="1"/>
    </row>
    <row r="752" spans="2:13" ht="14.25">
      <c r="B752" s="3318" t="s">
        <v>554</v>
      </c>
      <c r="C752" s="3207"/>
      <c r="D752" s="3207"/>
      <c r="E752" s="3207"/>
      <c r="F752" s="3207"/>
      <c r="G752" s="3207"/>
      <c r="H752" s="3241" t="s">
        <v>441</v>
      </c>
      <c r="I752" s="3207"/>
      <c r="J752" s="3207"/>
      <c r="K752" s="3241" t="s">
        <v>555</v>
      </c>
      <c r="L752" s="3207"/>
      <c r="M752" s="3207"/>
    </row>
    <row r="753" spans="2:14" ht="14.25">
      <c r="B753" s="3248"/>
      <c r="C753" s="3248"/>
      <c r="D753" s="3248"/>
      <c r="E753" s="3248"/>
      <c r="F753" s="3248"/>
      <c r="G753" s="3248"/>
      <c r="H753" s="548">
        <v>2023</v>
      </c>
      <c r="I753" s="2041">
        <v>2024</v>
      </c>
      <c r="J753" s="540">
        <v>2025</v>
      </c>
      <c r="K753" s="548">
        <v>2023</v>
      </c>
      <c r="L753" s="2041">
        <v>2024</v>
      </c>
      <c r="M753" s="540">
        <v>2025</v>
      </c>
    </row>
    <row r="754" spans="2:14" ht="14.25">
      <c r="B754" s="3386" t="s">
        <v>338</v>
      </c>
      <c r="C754" s="3277"/>
      <c r="D754" s="3277"/>
      <c r="E754" s="3277"/>
      <c r="F754" s="3277"/>
      <c r="G754" s="3277"/>
      <c r="H754" s="3073"/>
      <c r="I754" s="3395"/>
      <c r="J754" s="3395"/>
      <c r="K754" s="3395"/>
      <c r="L754" s="3395"/>
      <c r="M754" s="3398"/>
    </row>
    <row r="755" spans="2:14" ht="14.25">
      <c r="B755" s="3149" t="s">
        <v>329</v>
      </c>
      <c r="C755" s="3257"/>
      <c r="D755" s="3257"/>
      <c r="E755" s="3257"/>
      <c r="F755" s="3257"/>
      <c r="G755" s="3287"/>
      <c r="H755" s="663">
        <v>69531.83</v>
      </c>
      <c r="I755" s="664">
        <v>67761.2</v>
      </c>
      <c r="J755" s="665">
        <v>60712.14</v>
      </c>
      <c r="K755" s="663">
        <v>637.08000000000004</v>
      </c>
      <c r="L755" s="664">
        <v>567.29999999999995</v>
      </c>
      <c r="M755" s="666">
        <v>541.87</v>
      </c>
    </row>
    <row r="756" spans="2:14" ht="14.25">
      <c r="B756" s="3149" t="s">
        <v>330</v>
      </c>
      <c r="C756" s="3257"/>
      <c r="D756" s="3257"/>
      <c r="E756" s="3257"/>
      <c r="F756" s="3257"/>
      <c r="G756" s="3287"/>
      <c r="H756" s="2154">
        <v>6.97</v>
      </c>
      <c r="I756" s="652">
        <v>7</v>
      </c>
      <c r="J756" s="667">
        <v>6.95</v>
      </c>
      <c r="K756" s="2154">
        <v>0</v>
      </c>
      <c r="L756" s="652">
        <v>0</v>
      </c>
      <c r="M756" s="2155">
        <v>0</v>
      </c>
    </row>
    <row r="757" spans="2:14" ht="14.25">
      <c r="B757" s="3149" t="s">
        <v>332</v>
      </c>
      <c r="C757" s="3257"/>
      <c r="D757" s="3257"/>
      <c r="E757" s="3257"/>
      <c r="F757" s="3257"/>
      <c r="G757" s="3287"/>
      <c r="H757" s="2154">
        <v>11.45</v>
      </c>
      <c r="I757" s="652">
        <v>12.8</v>
      </c>
      <c r="J757" s="667">
        <v>13.33</v>
      </c>
      <c r="K757" s="2154">
        <v>0</v>
      </c>
      <c r="L757" s="652">
        <v>0</v>
      </c>
      <c r="M757" s="2155">
        <v>0</v>
      </c>
    </row>
    <row r="758" spans="2:14" ht="14.25">
      <c r="B758" s="3389" t="s">
        <v>340</v>
      </c>
      <c r="C758" s="3257"/>
      <c r="D758" s="3257"/>
      <c r="E758" s="3257"/>
      <c r="F758" s="3257"/>
      <c r="G758" s="3287"/>
      <c r="H758" s="2158">
        <v>69550.25</v>
      </c>
      <c r="I758" s="654">
        <v>67781</v>
      </c>
      <c r="J758" s="668">
        <v>60732.42</v>
      </c>
      <c r="K758" s="2158">
        <v>637.08000000000004</v>
      </c>
      <c r="L758" s="654">
        <v>567.29999999999995</v>
      </c>
      <c r="M758" s="2159">
        <v>541.9</v>
      </c>
      <c r="N758" s="10"/>
    </row>
    <row r="759" spans="2:14" ht="14.25">
      <c r="B759" s="3390" t="s">
        <v>341</v>
      </c>
      <c r="C759" s="3231"/>
      <c r="D759" s="3231"/>
      <c r="E759" s="3231"/>
      <c r="F759" s="3231"/>
      <c r="G759" s="3231"/>
      <c r="H759" s="3231"/>
      <c r="I759" s="3231"/>
      <c r="J759" s="3231"/>
      <c r="K759" s="3231"/>
      <c r="L759" s="3231"/>
      <c r="M759" s="3231"/>
    </row>
    <row r="760" spans="2:14" ht="14.25">
      <c r="B760" s="3149" t="s">
        <v>329</v>
      </c>
      <c r="C760" s="3257"/>
      <c r="D760" s="3257"/>
      <c r="E760" s="3257"/>
      <c r="F760" s="3257"/>
      <c r="G760" s="3287"/>
      <c r="H760" s="669">
        <v>1.94</v>
      </c>
      <c r="I760" s="670">
        <v>0</v>
      </c>
      <c r="J760" s="671">
        <v>0</v>
      </c>
      <c r="K760" s="672">
        <v>62.93</v>
      </c>
      <c r="L760" s="670">
        <v>567.29999999999995</v>
      </c>
      <c r="M760" s="673">
        <v>541.87</v>
      </c>
    </row>
    <row r="761" spans="2:14" ht="14.25">
      <c r="B761" s="3149" t="s">
        <v>332</v>
      </c>
      <c r="C761" s="3257"/>
      <c r="D761" s="3257"/>
      <c r="E761" s="3257"/>
      <c r="F761" s="3257"/>
      <c r="G761" s="3287"/>
      <c r="H761" s="2154">
        <v>7.93</v>
      </c>
      <c r="I761" s="652">
        <v>0</v>
      </c>
      <c r="J761" s="674">
        <v>0</v>
      </c>
      <c r="K761" s="675">
        <v>0</v>
      </c>
      <c r="L761" s="652">
        <v>0</v>
      </c>
      <c r="M761" s="2155">
        <v>0</v>
      </c>
    </row>
    <row r="762" spans="2:14" ht="14.25">
      <c r="B762" s="3270" t="s">
        <v>556</v>
      </c>
      <c r="C762" s="3215"/>
      <c r="D762" s="3215"/>
      <c r="E762" s="3215"/>
      <c r="F762" s="3215"/>
      <c r="G762" s="3399"/>
      <c r="H762" s="2158">
        <v>9.8699999999999992</v>
      </c>
      <c r="I762" s="654">
        <v>0</v>
      </c>
      <c r="J762" s="676">
        <v>0</v>
      </c>
      <c r="K762" s="677">
        <v>62.93</v>
      </c>
      <c r="L762" s="654">
        <v>567.29999999999995</v>
      </c>
      <c r="M762" s="2159">
        <v>541.87</v>
      </c>
    </row>
    <row r="763" spans="2:14" ht="14.25">
      <c r="B763" s="3012" t="s">
        <v>557</v>
      </c>
      <c r="C763" s="3254"/>
      <c r="D763" s="3254"/>
      <c r="E763" s="3254"/>
      <c r="F763" s="3254"/>
      <c r="G763" s="3254"/>
      <c r="H763" s="3254"/>
      <c r="I763" s="3254"/>
      <c r="J763" s="3254"/>
      <c r="K763" s="3254"/>
      <c r="L763" s="3254"/>
      <c r="M763" s="3254"/>
    </row>
    <row r="764" spans="2:14" ht="14.25">
      <c r="B764" s="3207"/>
      <c r="C764" s="2992"/>
      <c r="D764" s="2992"/>
      <c r="E764" s="2992"/>
      <c r="F764" s="2992"/>
      <c r="G764" s="2992"/>
      <c r="H764" s="2992"/>
      <c r="I764" s="2992"/>
      <c r="J764" s="2992"/>
      <c r="K764" s="2992"/>
      <c r="L764" s="2992"/>
      <c r="M764" s="3207"/>
    </row>
    <row r="765" spans="2:14" ht="14.25">
      <c r="B765" s="3277"/>
      <c r="C765" s="3277"/>
      <c r="D765" s="3277"/>
      <c r="E765" s="3277"/>
      <c r="F765" s="3277"/>
      <c r="G765" s="3277"/>
      <c r="H765" s="3277"/>
      <c r="I765" s="3277"/>
      <c r="J765" s="3277"/>
      <c r="K765" s="3277"/>
      <c r="L765" s="3277"/>
      <c r="M765" s="3277"/>
    </row>
    <row r="768" spans="2:14" ht="14.25">
      <c r="B768" s="1801" t="s">
        <v>343</v>
      </c>
      <c r="C768" s="1801"/>
      <c r="D768" s="1801"/>
      <c r="E768" s="1801"/>
      <c r="F768" s="1801"/>
      <c r="G768" s="1801"/>
      <c r="H768" s="1801"/>
      <c r="I768" s="1801"/>
      <c r="J768" s="1801"/>
      <c r="K768" s="1801"/>
      <c r="L768" s="1801"/>
      <c r="M768" s="1801"/>
    </row>
    <row r="769" spans="2:13">
      <c r="B769" s="1"/>
      <c r="C769" s="1"/>
      <c r="D769" s="1"/>
      <c r="E769" s="1"/>
      <c r="F769" s="1"/>
      <c r="G769" s="1"/>
      <c r="H769" s="1"/>
      <c r="I769" s="1"/>
      <c r="J769" s="1"/>
      <c r="K769" s="1"/>
      <c r="L769" s="1"/>
      <c r="M769" s="1"/>
    </row>
    <row r="770" spans="2:13" ht="14.25">
      <c r="B770" s="3318" t="s">
        <v>558</v>
      </c>
      <c r="C770" s="3207"/>
      <c r="D770" s="3207"/>
      <c r="E770" s="3207"/>
      <c r="F770" s="3207"/>
      <c r="G770" s="3207"/>
      <c r="H770" s="3241" t="s">
        <v>441</v>
      </c>
      <c r="I770" s="3207"/>
      <c r="J770" s="3207"/>
      <c r="K770" s="3241" t="s">
        <v>462</v>
      </c>
      <c r="L770" s="3207"/>
      <c r="M770" s="3207"/>
    </row>
    <row r="771" spans="2:13" ht="14.25">
      <c r="B771" s="3207"/>
      <c r="C771" s="3207"/>
      <c r="D771" s="3207"/>
      <c r="E771" s="3207"/>
      <c r="F771" s="3207"/>
      <c r="G771" s="3207"/>
      <c r="H771" s="548">
        <v>2023</v>
      </c>
      <c r="I771" s="2041">
        <v>2024</v>
      </c>
      <c r="J771" s="540">
        <v>2025</v>
      </c>
      <c r="K771" s="548">
        <v>2023</v>
      </c>
      <c r="L771" s="2041">
        <v>2024</v>
      </c>
      <c r="M771" s="540">
        <v>2025</v>
      </c>
    </row>
    <row r="772" spans="2:13" ht="14.25">
      <c r="B772" s="3222" t="s">
        <v>42</v>
      </c>
      <c r="C772" s="3223"/>
      <c r="D772" s="3223"/>
      <c r="E772" s="3223"/>
      <c r="F772" s="3223"/>
      <c r="G772" s="3280"/>
      <c r="H772" s="2161">
        <v>8160.6800000000076</v>
      </c>
      <c r="I772" s="678">
        <v>8742.2999999999993</v>
      </c>
      <c r="J772" s="679">
        <v>11969.05</v>
      </c>
      <c r="K772" s="680">
        <v>724.83</v>
      </c>
      <c r="L772" s="2162">
        <v>642.4</v>
      </c>
      <c r="M772" s="2162">
        <v>722.86</v>
      </c>
    </row>
    <row r="773" spans="2:13" ht="14.25">
      <c r="B773" s="3106" t="s">
        <v>345</v>
      </c>
      <c r="C773" s="3229"/>
      <c r="D773" s="3229"/>
      <c r="E773" s="3229"/>
      <c r="F773" s="3229"/>
      <c r="G773" s="3276"/>
      <c r="H773" s="2163">
        <v>7.76</v>
      </c>
      <c r="I773" s="681">
        <v>0</v>
      </c>
      <c r="J773" s="682">
        <v>0</v>
      </c>
      <c r="K773" s="683">
        <v>113.25</v>
      </c>
      <c r="L773" s="684">
        <v>642.4</v>
      </c>
      <c r="M773" s="684">
        <v>722.86</v>
      </c>
    </row>
    <row r="774" spans="2:13" ht="14.25">
      <c r="B774" s="3400" t="s">
        <v>559</v>
      </c>
      <c r="C774" s="3388"/>
      <c r="D774" s="3388"/>
      <c r="E774" s="3388"/>
      <c r="F774" s="3388"/>
      <c r="G774" s="3388"/>
      <c r="H774" s="3388"/>
      <c r="I774" s="3388"/>
      <c r="J774" s="3388"/>
      <c r="K774" s="3388"/>
      <c r="L774" s="3388"/>
      <c r="M774" s="3388"/>
    </row>
    <row r="776" spans="2:13" ht="14.25">
      <c r="B776" s="3401" t="s">
        <v>560</v>
      </c>
      <c r="C776" s="3207"/>
      <c r="D776" s="3207"/>
      <c r="E776" s="3207"/>
      <c r="F776" s="3207"/>
      <c r="G776" s="3207"/>
      <c r="H776" s="3207"/>
      <c r="I776" s="3207"/>
      <c r="J776" s="3207"/>
      <c r="K776" s="3207"/>
      <c r="L776" s="3207"/>
      <c r="M776" s="3207"/>
    </row>
    <row r="777" spans="2:13">
      <c r="B777" s="1"/>
      <c r="C777" s="1"/>
      <c r="D777" s="1"/>
      <c r="E777" s="1"/>
      <c r="F777" s="1"/>
      <c r="G777" s="1"/>
      <c r="H777" s="1"/>
      <c r="I777" s="1"/>
      <c r="J777" s="1"/>
      <c r="K777" s="1"/>
      <c r="L777" s="1"/>
      <c r="M777" s="1"/>
    </row>
    <row r="778" spans="2:13" ht="14.25">
      <c r="B778" s="3216" t="s">
        <v>561</v>
      </c>
      <c r="C778" s="3207"/>
      <c r="D778" s="3207"/>
      <c r="E778" s="3207"/>
      <c r="F778" s="3207"/>
      <c r="G778" s="3207"/>
      <c r="H778" s="3241" t="s">
        <v>441</v>
      </c>
      <c r="I778" s="3207"/>
      <c r="J778" s="3207"/>
      <c r="K778" s="3288" t="s">
        <v>562</v>
      </c>
      <c r="L778" s="3207"/>
      <c r="M778" s="3207"/>
    </row>
    <row r="779" spans="2:13" ht="14.25">
      <c r="B779" s="3207"/>
      <c r="C779" s="3207"/>
      <c r="D779" s="3207"/>
      <c r="E779" s="3207"/>
      <c r="F779" s="3207"/>
      <c r="G779" s="3207"/>
      <c r="H779" s="548">
        <v>2023</v>
      </c>
      <c r="I779" s="2041">
        <v>2024</v>
      </c>
      <c r="J779" s="2041">
        <v>2025</v>
      </c>
      <c r="K779" s="548">
        <v>2023</v>
      </c>
      <c r="L779" s="2041">
        <v>2024</v>
      </c>
      <c r="M779" s="540">
        <v>2025</v>
      </c>
    </row>
    <row r="780" spans="2:13" ht="14.25">
      <c r="B780" s="3102" t="s">
        <v>563</v>
      </c>
      <c r="C780" s="3223"/>
      <c r="D780" s="3223"/>
      <c r="E780" s="3223"/>
      <c r="F780" s="3223"/>
      <c r="G780" s="3280"/>
      <c r="H780" s="685">
        <v>77710.930000000008</v>
      </c>
      <c r="I780" s="686">
        <v>76523.399999999994</v>
      </c>
      <c r="J780" s="687">
        <v>72701.47</v>
      </c>
      <c r="K780" s="688">
        <v>1361.91</v>
      </c>
      <c r="L780" s="2164">
        <v>1209.5999999999999</v>
      </c>
      <c r="M780" s="2165">
        <v>1264.7</v>
      </c>
    </row>
    <row r="781" spans="2:13" ht="14.25">
      <c r="B781" s="3104" t="s">
        <v>564</v>
      </c>
      <c r="C781" s="3257"/>
      <c r="D781" s="3257"/>
      <c r="E781" s="3257"/>
      <c r="F781" s="3257"/>
      <c r="G781" s="3287"/>
      <c r="H781" s="2166">
        <v>0.94099999999999995</v>
      </c>
      <c r="I781" s="689">
        <v>0.94199999999999995</v>
      </c>
      <c r="J781" s="690">
        <v>0.94499999999999995</v>
      </c>
      <c r="K781" s="188">
        <v>0</v>
      </c>
      <c r="L781" s="136">
        <v>0</v>
      </c>
      <c r="M781" s="420">
        <v>0</v>
      </c>
    </row>
    <row r="782" spans="2:13" ht="14.25">
      <c r="B782" s="3104" t="s">
        <v>565</v>
      </c>
      <c r="C782" s="3257"/>
      <c r="D782" s="3257"/>
      <c r="E782" s="3257"/>
      <c r="F782" s="3257"/>
      <c r="G782" s="3287"/>
      <c r="H782" s="2167">
        <v>17.63</v>
      </c>
      <c r="I782" s="691">
        <v>0</v>
      </c>
      <c r="J782" s="692">
        <v>0</v>
      </c>
      <c r="K782" s="693">
        <v>176.18</v>
      </c>
      <c r="L782" s="694">
        <v>1209.5999999999999</v>
      </c>
      <c r="M782" s="695">
        <v>1264.7</v>
      </c>
    </row>
    <row r="783" spans="2:13" ht="14.25">
      <c r="B783" s="3104" t="s">
        <v>566</v>
      </c>
      <c r="C783" s="3257"/>
      <c r="D783" s="3257"/>
      <c r="E783" s="3257"/>
      <c r="F783" s="3257"/>
      <c r="G783" s="3287"/>
      <c r="H783" s="2168">
        <v>2.2686641377216819E-4</v>
      </c>
      <c r="I783" s="696">
        <v>0</v>
      </c>
      <c r="J783" s="697">
        <v>0</v>
      </c>
      <c r="K783" s="698">
        <v>0.12936243951509277</v>
      </c>
      <c r="L783" s="699">
        <v>1</v>
      </c>
      <c r="M783" s="700">
        <v>1</v>
      </c>
    </row>
    <row r="784" spans="2:13" ht="14.25">
      <c r="B784" s="3104" t="s">
        <v>567</v>
      </c>
      <c r="C784" s="3257"/>
      <c r="D784" s="3257"/>
      <c r="E784" s="3257"/>
      <c r="F784" s="3257"/>
      <c r="G784" s="3287"/>
      <c r="H784" s="2169">
        <v>8160.6800000000076</v>
      </c>
      <c r="I784" s="701">
        <v>8742.2999999999993</v>
      </c>
      <c r="J784" s="702">
        <v>11969.05</v>
      </c>
      <c r="K784" s="703">
        <v>724.83</v>
      </c>
      <c r="L784" s="577">
        <v>642.4</v>
      </c>
      <c r="M784" s="598">
        <v>722.83</v>
      </c>
    </row>
    <row r="785" spans="2:14" ht="14.25">
      <c r="B785" s="3104" t="s">
        <v>568</v>
      </c>
      <c r="C785" s="3257"/>
      <c r="D785" s="3257"/>
      <c r="E785" s="3257"/>
      <c r="F785" s="3257"/>
      <c r="G785" s="3287"/>
      <c r="H785" s="2169">
        <v>7.76</v>
      </c>
      <c r="I785" s="701">
        <v>0</v>
      </c>
      <c r="J785" s="702">
        <v>0</v>
      </c>
      <c r="K785" s="703">
        <v>113.25</v>
      </c>
      <c r="L785" s="577">
        <v>642.4</v>
      </c>
      <c r="M785" s="598">
        <v>722.83</v>
      </c>
    </row>
    <row r="786" spans="2:14" ht="14.25">
      <c r="B786" s="3106" t="s">
        <v>569</v>
      </c>
      <c r="C786" s="3229"/>
      <c r="D786" s="3229"/>
      <c r="E786" s="3229"/>
      <c r="F786" s="3229"/>
      <c r="G786" s="3276"/>
      <c r="H786" s="704">
        <v>9.5090115039432902E-4</v>
      </c>
      <c r="I786" s="705">
        <v>0</v>
      </c>
      <c r="J786" s="706">
        <v>0</v>
      </c>
      <c r="K786" s="707">
        <v>0.15624353296635071</v>
      </c>
      <c r="L786" s="708">
        <v>1</v>
      </c>
      <c r="M786" s="709">
        <v>1</v>
      </c>
    </row>
    <row r="787" spans="2:14" ht="27.75" customHeight="1">
      <c r="B787" s="3090" t="s">
        <v>570</v>
      </c>
      <c r="C787" s="3231"/>
      <c r="D787" s="3231"/>
      <c r="E787" s="3231"/>
      <c r="F787" s="3231"/>
      <c r="G787" s="3231"/>
      <c r="H787" s="3231"/>
      <c r="I787" s="3231"/>
      <c r="J787" s="3231"/>
      <c r="K787" s="3231"/>
      <c r="L787" s="3231"/>
      <c r="M787" s="3231"/>
    </row>
    <row r="789" spans="2:14" ht="12.75" customHeight="1">
      <c r="B789" s="1800" t="s">
        <v>571</v>
      </c>
      <c r="C789" s="1801"/>
      <c r="D789" s="1801"/>
      <c r="E789" s="1801"/>
      <c r="F789" s="1801"/>
      <c r="G789" s="1801"/>
      <c r="H789" s="1801"/>
      <c r="I789" s="1801"/>
      <c r="J789" s="1801"/>
      <c r="K789" s="1801"/>
      <c r="L789" s="1801"/>
      <c r="M789" s="1801"/>
      <c r="N789" s="1"/>
    </row>
    <row r="790" spans="2:14" ht="12.75" customHeight="1">
      <c r="B790" s="1801" t="s">
        <v>572</v>
      </c>
      <c r="C790" s="1801"/>
      <c r="D790" s="1801"/>
      <c r="E790" s="1801"/>
      <c r="F790" s="1801"/>
      <c r="G790" s="1801"/>
      <c r="H790" s="1801"/>
      <c r="I790" s="1801"/>
      <c r="J790" s="1801"/>
      <c r="K790" s="1801"/>
      <c r="L790" s="1801"/>
      <c r="M790" s="1801"/>
      <c r="N790" s="1"/>
    </row>
    <row r="791" spans="2:14" ht="12.75" customHeight="1">
      <c r="B791" s="1801" t="s">
        <v>573</v>
      </c>
      <c r="C791" s="1801"/>
      <c r="D791" s="1801"/>
      <c r="E791" s="1801"/>
      <c r="F791" s="1801"/>
      <c r="G791" s="1801"/>
      <c r="H791" s="1801"/>
      <c r="I791" s="1801"/>
      <c r="J791" s="1801"/>
      <c r="K791" s="1801"/>
      <c r="L791" s="1801"/>
      <c r="M791" s="1801"/>
      <c r="N791" s="1"/>
    </row>
    <row r="792" spans="2:14" ht="12.75" customHeight="1">
      <c r="B792" s="1"/>
      <c r="C792" s="1"/>
      <c r="D792" s="1"/>
      <c r="E792" s="1"/>
      <c r="F792" s="1"/>
      <c r="G792" s="1"/>
      <c r="H792" s="1"/>
      <c r="I792" s="1"/>
      <c r="J792" s="1"/>
      <c r="K792" s="1"/>
      <c r="L792" s="1"/>
      <c r="M792" s="1"/>
      <c r="N792" s="1"/>
    </row>
    <row r="793" spans="2:14" ht="15" customHeight="1">
      <c r="B793" s="3216" t="s">
        <v>574</v>
      </c>
      <c r="C793" s="3207"/>
      <c r="D793" s="3207"/>
      <c r="E793" s="3207"/>
      <c r="F793" s="3207"/>
      <c r="G793" s="3207"/>
      <c r="H793" s="3241" t="s">
        <v>441</v>
      </c>
      <c r="I793" s="3207"/>
      <c r="J793" s="3247"/>
      <c r="K793" s="3241" t="s">
        <v>462</v>
      </c>
      <c r="L793" s="3207"/>
      <c r="M793" s="3281"/>
      <c r="N793" s="1"/>
    </row>
    <row r="794" spans="2:14" ht="12.75" customHeight="1">
      <c r="B794" s="3207"/>
      <c r="C794" s="3207"/>
      <c r="D794" s="3207"/>
      <c r="E794" s="3207"/>
      <c r="F794" s="3207"/>
      <c r="G794" s="3207"/>
      <c r="H794" s="2052">
        <v>2023</v>
      </c>
      <c r="I794" s="394">
        <v>2024</v>
      </c>
      <c r="J794" s="2041">
        <v>2025</v>
      </c>
      <c r="K794" s="2052">
        <v>2023</v>
      </c>
      <c r="L794" s="394">
        <v>2024</v>
      </c>
      <c r="M794" s="2041">
        <v>2025</v>
      </c>
      <c r="N794" s="1"/>
    </row>
    <row r="795" spans="2:14" ht="12.75" customHeight="1">
      <c r="B795" s="3102" t="s">
        <v>575</v>
      </c>
      <c r="C795" s="3223"/>
      <c r="D795" s="3223"/>
      <c r="E795" s="3223"/>
      <c r="F795" s="3223"/>
      <c r="G795" s="3223"/>
      <c r="H795" s="710">
        <v>3203021.594</v>
      </c>
      <c r="I795" s="711">
        <v>3441881</v>
      </c>
      <c r="J795" s="2170">
        <v>3215458</v>
      </c>
      <c r="K795" s="712">
        <v>771224.88300000003</v>
      </c>
      <c r="L795" s="713">
        <v>838582</v>
      </c>
      <c r="M795" s="2171">
        <v>770114</v>
      </c>
      <c r="N795" s="1"/>
    </row>
    <row r="796" spans="2:14" ht="12.75" customHeight="1">
      <c r="B796" s="3104" t="s">
        <v>576</v>
      </c>
      <c r="C796" s="3257"/>
      <c r="D796" s="3257"/>
      <c r="E796" s="3257"/>
      <c r="F796" s="3257"/>
      <c r="G796" s="3257"/>
      <c r="H796" s="714">
        <v>2992672.5439999998</v>
      </c>
      <c r="I796" s="2172">
        <v>3227731</v>
      </c>
      <c r="J796" s="715">
        <v>2980912.8530000001</v>
      </c>
      <c r="K796" s="716" t="s">
        <v>46</v>
      </c>
      <c r="L796" s="2173" t="s">
        <v>46</v>
      </c>
      <c r="M796" s="717" t="s">
        <v>46</v>
      </c>
      <c r="N796" s="1"/>
    </row>
    <row r="797" spans="2:14" ht="12.75" customHeight="1">
      <c r="B797" s="3104" t="s">
        <v>577</v>
      </c>
      <c r="C797" s="3257"/>
      <c r="D797" s="3257"/>
      <c r="E797" s="3257"/>
      <c r="F797" s="3257"/>
      <c r="G797" s="3257"/>
      <c r="H797" s="718">
        <v>0.93432793260150582</v>
      </c>
      <c r="I797" s="2074">
        <v>0.93799999999999994</v>
      </c>
      <c r="J797" s="719">
        <f>J796/J795</f>
        <v>0.92705700183302042</v>
      </c>
      <c r="K797" s="720" t="s">
        <v>46</v>
      </c>
      <c r="L797" s="2174" t="s">
        <v>46</v>
      </c>
      <c r="M797" s="138" t="s">
        <v>46</v>
      </c>
      <c r="N797" s="1"/>
    </row>
    <row r="798" spans="2:14" ht="12.75" customHeight="1">
      <c r="B798" s="3104" t="s">
        <v>578</v>
      </c>
      <c r="C798" s="3257"/>
      <c r="D798" s="3257"/>
      <c r="E798" s="3257"/>
      <c r="F798" s="3257"/>
      <c r="G798" s="3257"/>
      <c r="H798" s="714">
        <v>210349.05000000002</v>
      </c>
      <c r="I798" s="2172">
        <v>214150</v>
      </c>
      <c r="J798" s="715">
        <v>234544.97000000003</v>
      </c>
      <c r="K798" s="716">
        <v>771224.88300000003</v>
      </c>
      <c r="L798" s="2173">
        <v>838582</v>
      </c>
      <c r="M798" s="717">
        <v>770114</v>
      </c>
      <c r="N798" s="1"/>
    </row>
    <row r="799" spans="2:14" ht="12.75" customHeight="1">
      <c r="B799" s="3104" t="s">
        <v>579</v>
      </c>
      <c r="C799" s="3257"/>
      <c r="D799" s="3257"/>
      <c r="E799" s="3257"/>
      <c r="F799" s="3257"/>
      <c r="G799" s="3257"/>
      <c r="H799" s="718">
        <v>6.6000000000000003E-2</v>
      </c>
      <c r="I799" s="2074">
        <v>6.2E-2</v>
      </c>
      <c r="J799" s="719">
        <f>J798/J795</f>
        <v>7.2942943120389084E-2</v>
      </c>
      <c r="K799" s="720">
        <v>1</v>
      </c>
      <c r="L799" s="2174">
        <v>1</v>
      </c>
      <c r="M799" s="721">
        <v>1</v>
      </c>
      <c r="N799" s="1877"/>
    </row>
    <row r="800" spans="2:14" ht="12.75" customHeight="1">
      <c r="B800" s="3149" t="s">
        <v>580</v>
      </c>
      <c r="C800" s="3257"/>
      <c r="D800" s="3257"/>
      <c r="E800" s="3257"/>
      <c r="F800" s="3257"/>
      <c r="G800" s="3257"/>
      <c r="H800" s="722" t="s">
        <v>46</v>
      </c>
      <c r="I800" s="723" t="s">
        <v>46</v>
      </c>
      <c r="J800" s="724" t="s">
        <v>46</v>
      </c>
      <c r="K800" s="716" t="s">
        <v>46</v>
      </c>
      <c r="L800" s="2173" t="s">
        <v>46</v>
      </c>
      <c r="M800" s="717" t="s">
        <v>46</v>
      </c>
      <c r="N800" s="2175"/>
    </row>
    <row r="801" spans="2:14" ht="12.75" customHeight="1">
      <c r="B801" s="3184" t="s">
        <v>581</v>
      </c>
      <c r="C801" s="3229"/>
      <c r="D801" s="3229"/>
      <c r="E801" s="3229"/>
      <c r="F801" s="3229"/>
      <c r="G801" s="3229"/>
      <c r="H801" s="725" t="s">
        <v>46</v>
      </c>
      <c r="I801" s="726" t="s">
        <v>46</v>
      </c>
      <c r="J801" s="727" t="s">
        <v>46</v>
      </c>
      <c r="K801" s="728" t="s">
        <v>46</v>
      </c>
      <c r="L801" s="2176" t="s">
        <v>46</v>
      </c>
      <c r="M801" s="729" t="s">
        <v>46</v>
      </c>
      <c r="N801" s="2175"/>
    </row>
    <row r="802" spans="2:14" ht="26.25" customHeight="1">
      <c r="B802" s="3404" t="s">
        <v>582</v>
      </c>
      <c r="C802" s="3259"/>
      <c r="D802" s="3259"/>
      <c r="E802" s="3259"/>
      <c r="F802" s="3259"/>
      <c r="G802" s="3259"/>
      <c r="H802" s="3259"/>
      <c r="I802" s="3259"/>
      <c r="J802" s="3259"/>
      <c r="K802" s="3259"/>
      <c r="L802" s="3259"/>
      <c r="M802" s="3259"/>
      <c r="N802" s="1870"/>
    </row>
    <row r="803" spans="2:14" ht="14.25">
      <c r="B803" s="2177"/>
      <c r="C803" s="2177"/>
      <c r="D803" s="2177"/>
      <c r="E803" s="2177"/>
      <c r="F803" s="2177"/>
      <c r="G803" s="2177"/>
      <c r="N803" s="1870"/>
    </row>
  </sheetData>
  <sheetProtection algorithmName="SHA-512" hashValue="FZrJyVjvsZYX6NIBwN6ZD7krpsCumz5rcNu59RTwasUL11vKcpI/suH77TBl8EoUqpBjjYO2HsN4TjlHv/PLZQ==" saltValue="nubwpfSUL9w+mR7rOh0U7A==" spinCount="100000" sheet="1" objects="1" scenarios="1"/>
  <mergeCells count="782">
    <mergeCell ref="B588:M588"/>
    <mergeCell ref="H752:J752"/>
    <mergeCell ref="K752:M752"/>
    <mergeCell ref="B741:M741"/>
    <mergeCell ref="B742:G742"/>
    <mergeCell ref="B743:G743"/>
    <mergeCell ref="B744:G744"/>
    <mergeCell ref="B745:G745"/>
    <mergeCell ref="B746:M747"/>
    <mergeCell ref="B752:G753"/>
    <mergeCell ref="B736:M736"/>
    <mergeCell ref="B737:G737"/>
    <mergeCell ref="B738:G738"/>
    <mergeCell ref="B739:G739"/>
    <mergeCell ref="B740:G740"/>
    <mergeCell ref="J709:K709"/>
    <mergeCell ref="L709:M709"/>
    <mergeCell ref="B696:G696"/>
    <mergeCell ref="B697:G697"/>
    <mergeCell ref="B698:G698"/>
    <mergeCell ref="B699:G699"/>
    <mergeCell ref="B700:M700"/>
    <mergeCell ref="B709:G710"/>
    <mergeCell ref="H709:I709"/>
    <mergeCell ref="B548:F548"/>
    <mergeCell ref="B552:I552"/>
    <mergeCell ref="B553:I553"/>
    <mergeCell ref="B554:I554"/>
    <mergeCell ref="B583:G583"/>
    <mergeCell ref="B584:G584"/>
    <mergeCell ref="B585:G585"/>
    <mergeCell ref="B586:G586"/>
    <mergeCell ref="B587:G587"/>
    <mergeCell ref="H581:J581"/>
    <mergeCell ref="B555:I555"/>
    <mergeCell ref="B556:I556"/>
    <mergeCell ref="B557:I557"/>
    <mergeCell ref="B558:I558"/>
    <mergeCell ref="K581:M581"/>
    <mergeCell ref="B581:G582"/>
    <mergeCell ref="B571:G571"/>
    <mergeCell ref="B559:I559"/>
    <mergeCell ref="B560:I560"/>
    <mergeCell ref="B561:I561"/>
    <mergeCell ref="B566:G567"/>
    <mergeCell ref="H566:J566"/>
    <mergeCell ref="K566:M566"/>
    <mergeCell ref="B568:G568"/>
    <mergeCell ref="B569:G569"/>
    <mergeCell ref="B570:G570"/>
    <mergeCell ref="B572:G572"/>
    <mergeCell ref="B573:G573"/>
    <mergeCell ref="B574:G574"/>
    <mergeCell ref="B575:G575"/>
    <mergeCell ref="B576:G576"/>
    <mergeCell ref="B524:G524"/>
    <mergeCell ref="B525:G525"/>
    <mergeCell ref="B526:M526"/>
    <mergeCell ref="B528:D530"/>
    <mergeCell ref="E528:E530"/>
    <mergeCell ref="F528:F530"/>
    <mergeCell ref="G528:G530"/>
    <mergeCell ref="B531:D531"/>
    <mergeCell ref="B532:D532"/>
    <mergeCell ref="B511:D512"/>
    <mergeCell ref="E511:E512"/>
    <mergeCell ref="F511:F512"/>
    <mergeCell ref="G511:G512"/>
    <mergeCell ref="B513:G514"/>
    <mergeCell ref="B521:G522"/>
    <mergeCell ref="H521:J521"/>
    <mergeCell ref="K521:M521"/>
    <mergeCell ref="B523:G523"/>
    <mergeCell ref="B501:D503"/>
    <mergeCell ref="E501:E503"/>
    <mergeCell ref="F501:F503"/>
    <mergeCell ref="G501:G503"/>
    <mergeCell ref="B504:D504"/>
    <mergeCell ref="B509:D510"/>
    <mergeCell ref="G509:G510"/>
    <mergeCell ref="E509:E510"/>
    <mergeCell ref="F509:F510"/>
    <mergeCell ref="B486:J486"/>
    <mergeCell ref="B487:J487"/>
    <mergeCell ref="B488:M488"/>
    <mergeCell ref="B489:J489"/>
    <mergeCell ref="B490:J490"/>
    <mergeCell ref="B491:J491"/>
    <mergeCell ref="B494:J494"/>
    <mergeCell ref="B496:M496"/>
    <mergeCell ref="B495:J495"/>
    <mergeCell ref="B475:J475"/>
    <mergeCell ref="B476:J476"/>
    <mergeCell ref="B477:J477"/>
    <mergeCell ref="B478:J478"/>
    <mergeCell ref="B480:J480"/>
    <mergeCell ref="B481:J481"/>
    <mergeCell ref="B482:J482"/>
    <mergeCell ref="B483:J483"/>
    <mergeCell ref="B485:J485"/>
    <mergeCell ref="B443:D443"/>
    <mergeCell ref="B444:D444"/>
    <mergeCell ref="B445:D445"/>
    <mergeCell ref="B446:M446"/>
    <mergeCell ref="B450:M450"/>
    <mergeCell ref="B452:M461"/>
    <mergeCell ref="B471:J471"/>
    <mergeCell ref="B472:M472"/>
    <mergeCell ref="B473:J473"/>
    <mergeCell ref="B430:D430"/>
    <mergeCell ref="B431:D431"/>
    <mergeCell ref="B433:D434"/>
    <mergeCell ref="E433:E434"/>
    <mergeCell ref="F433:F434"/>
    <mergeCell ref="G433:G434"/>
    <mergeCell ref="B435:D435"/>
    <mergeCell ref="I441:I442"/>
    <mergeCell ref="J441:J442"/>
    <mergeCell ref="G441:G442"/>
    <mergeCell ref="H441:H442"/>
    <mergeCell ref="H413:I413"/>
    <mergeCell ref="F428:F429"/>
    <mergeCell ref="G428:G429"/>
    <mergeCell ref="B415:G415"/>
    <mergeCell ref="B416:G416"/>
    <mergeCell ref="B417:G417"/>
    <mergeCell ref="B418:M418"/>
    <mergeCell ref="B426:H426"/>
    <mergeCell ref="B428:D429"/>
    <mergeCell ref="E428:E429"/>
    <mergeCell ref="J390:J391"/>
    <mergeCell ref="K390:K391"/>
    <mergeCell ref="L390:L391"/>
    <mergeCell ref="M390:M391"/>
    <mergeCell ref="B389:D389"/>
    <mergeCell ref="B390:D391"/>
    <mergeCell ref="E390:E391"/>
    <mergeCell ref="F390:F391"/>
    <mergeCell ref="G390:G391"/>
    <mergeCell ref="H390:H391"/>
    <mergeCell ref="I390:I391"/>
    <mergeCell ref="K387:K388"/>
    <mergeCell ref="L387:L388"/>
    <mergeCell ref="M387:M388"/>
    <mergeCell ref="B387:D388"/>
    <mergeCell ref="E387:E388"/>
    <mergeCell ref="F387:F388"/>
    <mergeCell ref="G387:G388"/>
    <mergeCell ref="H387:H388"/>
    <mergeCell ref="I387:I388"/>
    <mergeCell ref="J387:J388"/>
    <mergeCell ref="J385:J386"/>
    <mergeCell ref="K385:K386"/>
    <mergeCell ref="L385:L386"/>
    <mergeCell ref="M385:M386"/>
    <mergeCell ref="B384:D384"/>
    <mergeCell ref="B385:D386"/>
    <mergeCell ref="E385:E386"/>
    <mergeCell ref="F385:F386"/>
    <mergeCell ref="G385:G386"/>
    <mergeCell ref="H385:H386"/>
    <mergeCell ref="I385:I386"/>
    <mergeCell ref="AJ410:AO410"/>
    <mergeCell ref="W411:AB411"/>
    <mergeCell ref="W412:AB412"/>
    <mergeCell ref="W413:AB413"/>
    <mergeCell ref="W414:AB414"/>
    <mergeCell ref="B394:D395"/>
    <mergeCell ref="E394:E395"/>
    <mergeCell ref="F394:F395"/>
    <mergeCell ref="G394:G395"/>
    <mergeCell ref="H394:H395"/>
    <mergeCell ref="I394:I395"/>
    <mergeCell ref="J394:J395"/>
    <mergeCell ref="J413:K413"/>
    <mergeCell ref="L413:M413"/>
    <mergeCell ref="B396:D396"/>
    <mergeCell ref="B397:D397"/>
    <mergeCell ref="B398:M400"/>
    <mergeCell ref="B403:M404"/>
    <mergeCell ref="H406:I406"/>
    <mergeCell ref="J406:K406"/>
    <mergeCell ref="L406:M406"/>
    <mergeCell ref="B406:G407"/>
    <mergeCell ref="B408:G408"/>
    <mergeCell ref="B409:G409"/>
    <mergeCell ref="B802:M802"/>
    <mergeCell ref="B786:G786"/>
    <mergeCell ref="B793:G794"/>
    <mergeCell ref="H793:J793"/>
    <mergeCell ref="K793:M793"/>
    <mergeCell ref="B795:G795"/>
    <mergeCell ref="B796:G796"/>
    <mergeCell ref="B797:G797"/>
    <mergeCell ref="K394:K395"/>
    <mergeCell ref="L394:L395"/>
    <mergeCell ref="M394:M395"/>
    <mergeCell ref="K441:K442"/>
    <mergeCell ref="L441:L442"/>
    <mergeCell ref="B436:D436"/>
    <mergeCell ref="B440:D442"/>
    <mergeCell ref="E440:G440"/>
    <mergeCell ref="H440:J440"/>
    <mergeCell ref="K440:M440"/>
    <mergeCell ref="E441:E442"/>
    <mergeCell ref="F441:F442"/>
    <mergeCell ref="M441:M442"/>
    <mergeCell ref="B410:G410"/>
    <mergeCell ref="B411:M411"/>
    <mergeCell ref="B413:G414"/>
    <mergeCell ref="B798:G798"/>
    <mergeCell ref="B799:G799"/>
    <mergeCell ref="B800:G800"/>
    <mergeCell ref="B801:G801"/>
    <mergeCell ref="G723:G724"/>
    <mergeCell ref="I723:K724"/>
    <mergeCell ref="I725:K725"/>
    <mergeCell ref="I726:K726"/>
    <mergeCell ref="I727:K727"/>
    <mergeCell ref="I728:K728"/>
    <mergeCell ref="I729:K729"/>
    <mergeCell ref="H734:J734"/>
    <mergeCell ref="K734:M734"/>
    <mergeCell ref="B787:M787"/>
    <mergeCell ref="B728:D728"/>
    <mergeCell ref="B729:D729"/>
    <mergeCell ref="B734:G735"/>
    <mergeCell ref="B778:G779"/>
    <mergeCell ref="H778:J778"/>
    <mergeCell ref="K778:M778"/>
    <mergeCell ref="B780:G780"/>
    <mergeCell ref="B781:G781"/>
    <mergeCell ref="B782:G782"/>
    <mergeCell ref="B783:G783"/>
    <mergeCell ref="B723:D724"/>
    <mergeCell ref="B725:D725"/>
    <mergeCell ref="B726:D726"/>
    <mergeCell ref="B727:D727"/>
    <mergeCell ref="B711:G711"/>
    <mergeCell ref="B712:G712"/>
    <mergeCell ref="B713:G713"/>
    <mergeCell ref="B714:M717"/>
    <mergeCell ref="E723:E724"/>
    <mergeCell ref="F723:F724"/>
    <mergeCell ref="L723:L724"/>
    <mergeCell ref="B784:G784"/>
    <mergeCell ref="B785:G785"/>
    <mergeCell ref="B762:G762"/>
    <mergeCell ref="B763:M765"/>
    <mergeCell ref="B770:G771"/>
    <mergeCell ref="H770:J770"/>
    <mergeCell ref="K770:M770"/>
    <mergeCell ref="B772:G772"/>
    <mergeCell ref="B773:G773"/>
    <mergeCell ref="B774:M774"/>
    <mergeCell ref="B776:M776"/>
    <mergeCell ref="B754:G754"/>
    <mergeCell ref="H754:M754"/>
    <mergeCell ref="B755:G755"/>
    <mergeCell ref="B756:G756"/>
    <mergeCell ref="B757:G757"/>
    <mergeCell ref="B758:G758"/>
    <mergeCell ref="B759:M759"/>
    <mergeCell ref="B760:G760"/>
    <mergeCell ref="B761:G761"/>
    <mergeCell ref="B662:G662"/>
    <mergeCell ref="B663:G663"/>
    <mergeCell ref="B683:G683"/>
    <mergeCell ref="B686:G686"/>
    <mergeCell ref="B687:M688"/>
    <mergeCell ref="B693:G694"/>
    <mergeCell ref="H693:J693"/>
    <mergeCell ref="K693:M693"/>
    <mergeCell ref="B695:G695"/>
    <mergeCell ref="B679:G679"/>
    <mergeCell ref="B680:M680"/>
    <mergeCell ref="B681:G681"/>
    <mergeCell ref="B682:G682"/>
    <mergeCell ref="B665:M667"/>
    <mergeCell ref="B672:G673"/>
    <mergeCell ref="H672:J672"/>
    <mergeCell ref="K672:M672"/>
    <mergeCell ref="B674:M674"/>
    <mergeCell ref="B675:G675"/>
    <mergeCell ref="B676:G676"/>
    <mergeCell ref="B677:G677"/>
    <mergeCell ref="B678:G678"/>
    <mergeCell ref="B623:G624"/>
    <mergeCell ref="H623:J623"/>
    <mergeCell ref="K623:M623"/>
    <mergeCell ref="B625:M625"/>
    <mergeCell ref="B626:G626"/>
    <mergeCell ref="B627:G627"/>
    <mergeCell ref="B628:G628"/>
    <mergeCell ref="B629:G629"/>
    <mergeCell ref="B630:G630"/>
    <mergeCell ref="B633:G633"/>
    <mergeCell ref="B634:G634"/>
    <mergeCell ref="B635:G635"/>
    <mergeCell ref="B643:G643"/>
    <mergeCell ref="B644:M646"/>
    <mergeCell ref="B636:G636"/>
    <mergeCell ref="B637:G637"/>
    <mergeCell ref="B638:G638"/>
    <mergeCell ref="B639:G639"/>
    <mergeCell ref="B613:G613"/>
    <mergeCell ref="B614:G614"/>
    <mergeCell ref="B615:G615"/>
    <mergeCell ref="B616:G616"/>
    <mergeCell ref="B617:G617"/>
    <mergeCell ref="B618:M618"/>
    <mergeCell ref="B664:G664"/>
    <mergeCell ref="B640:G640"/>
    <mergeCell ref="B641:G641"/>
    <mergeCell ref="B642:G642"/>
    <mergeCell ref="B651:G652"/>
    <mergeCell ref="H651:J651"/>
    <mergeCell ref="K651:M651"/>
    <mergeCell ref="B653:M653"/>
    <mergeCell ref="B654:G654"/>
    <mergeCell ref="B655:G655"/>
    <mergeCell ref="B656:G656"/>
    <mergeCell ref="B657:G657"/>
    <mergeCell ref="B658:G658"/>
    <mergeCell ref="B659:M659"/>
    <mergeCell ref="B660:G660"/>
    <mergeCell ref="B661:G661"/>
    <mergeCell ref="B631:G631"/>
    <mergeCell ref="B632:M632"/>
    <mergeCell ref="B601:G601"/>
    <mergeCell ref="B602:M602"/>
    <mergeCell ref="B608:M609"/>
    <mergeCell ref="H611:J611"/>
    <mergeCell ref="K611:M611"/>
    <mergeCell ref="B593:G594"/>
    <mergeCell ref="H593:J593"/>
    <mergeCell ref="K593:M593"/>
    <mergeCell ref="B595:G595"/>
    <mergeCell ref="B596:G596"/>
    <mergeCell ref="B597:G597"/>
    <mergeCell ref="B598:G598"/>
    <mergeCell ref="B599:G599"/>
    <mergeCell ref="B600:G600"/>
    <mergeCell ref="B611:G612"/>
    <mergeCell ref="H539:J539"/>
    <mergeCell ref="H540:J540"/>
    <mergeCell ref="H544:L547"/>
    <mergeCell ref="E536:F536"/>
    <mergeCell ref="B537:D537"/>
    <mergeCell ref="H537:J537"/>
    <mergeCell ref="B538:D538"/>
    <mergeCell ref="H538:J538"/>
    <mergeCell ref="B539:D539"/>
    <mergeCell ref="B540:D540"/>
    <mergeCell ref="B541:D541"/>
    <mergeCell ref="H541:J541"/>
    <mergeCell ref="B542:D542"/>
    <mergeCell ref="H542:J542"/>
    <mergeCell ref="B543:D543"/>
    <mergeCell ref="H543:J543"/>
    <mergeCell ref="B544:D544"/>
    <mergeCell ref="B545:D545"/>
    <mergeCell ref="B546:D546"/>
    <mergeCell ref="K536:L536"/>
    <mergeCell ref="B547:D547"/>
    <mergeCell ref="K392:K393"/>
    <mergeCell ref="L392:L393"/>
    <mergeCell ref="M392:M393"/>
    <mergeCell ref="B392:D393"/>
    <mergeCell ref="E392:E393"/>
    <mergeCell ref="F392:F393"/>
    <mergeCell ref="G392:G393"/>
    <mergeCell ref="H392:H393"/>
    <mergeCell ref="I392:I393"/>
    <mergeCell ref="J392:J393"/>
    <mergeCell ref="K374:K375"/>
    <mergeCell ref="L374:L375"/>
    <mergeCell ref="M374:M375"/>
    <mergeCell ref="B374:D375"/>
    <mergeCell ref="E374:E375"/>
    <mergeCell ref="F374:F375"/>
    <mergeCell ref="G374:G375"/>
    <mergeCell ref="H374:H375"/>
    <mergeCell ref="I374:I375"/>
    <mergeCell ref="J374:J375"/>
    <mergeCell ref="K372:K373"/>
    <mergeCell ref="L372:L373"/>
    <mergeCell ref="M372:M373"/>
    <mergeCell ref="B372:D373"/>
    <mergeCell ref="E372:E373"/>
    <mergeCell ref="F372:F373"/>
    <mergeCell ref="G372:G373"/>
    <mergeCell ref="H372:H373"/>
    <mergeCell ref="I372:I373"/>
    <mergeCell ref="J372:J373"/>
    <mergeCell ref="K367:K368"/>
    <mergeCell ref="L367:L368"/>
    <mergeCell ref="M367:M368"/>
    <mergeCell ref="B367:D368"/>
    <mergeCell ref="E367:E368"/>
    <mergeCell ref="F367:F368"/>
    <mergeCell ref="G367:G368"/>
    <mergeCell ref="H367:H368"/>
    <mergeCell ref="I367:I368"/>
    <mergeCell ref="J367:J368"/>
    <mergeCell ref="B309:D309"/>
    <mergeCell ref="B310:D310"/>
    <mergeCell ref="B311:D311"/>
    <mergeCell ref="J365:J366"/>
    <mergeCell ref="K365:K366"/>
    <mergeCell ref="L365:L366"/>
    <mergeCell ref="M365:M366"/>
    <mergeCell ref="B364:D364"/>
    <mergeCell ref="B365:D366"/>
    <mergeCell ref="E365:E366"/>
    <mergeCell ref="F365:F366"/>
    <mergeCell ref="G365:G366"/>
    <mergeCell ref="H365:H366"/>
    <mergeCell ref="I365:I366"/>
    <mergeCell ref="B342:G342"/>
    <mergeCell ref="H342:H343"/>
    <mergeCell ref="I342:I343"/>
    <mergeCell ref="J342:J343"/>
    <mergeCell ref="B343:G343"/>
    <mergeCell ref="B296:G296"/>
    <mergeCell ref="B297:G297"/>
    <mergeCell ref="B298:G298"/>
    <mergeCell ref="B299:M299"/>
    <mergeCell ref="B288:G289"/>
    <mergeCell ref="B290:G290"/>
    <mergeCell ref="B291:G291"/>
    <mergeCell ref="B292:G292"/>
    <mergeCell ref="B293:G293"/>
    <mergeCell ref="B294:G294"/>
    <mergeCell ref="B295:G295"/>
    <mergeCell ref="H288:I288"/>
    <mergeCell ref="J288:K288"/>
    <mergeCell ref="B281:G281"/>
    <mergeCell ref="B282:G282"/>
    <mergeCell ref="B283:G283"/>
    <mergeCell ref="B284:G284"/>
    <mergeCell ref="B285:G285"/>
    <mergeCell ref="B286:M286"/>
    <mergeCell ref="L288:M288"/>
    <mergeCell ref="B376:D376"/>
    <mergeCell ref="B377:D377"/>
    <mergeCell ref="H362:J362"/>
    <mergeCell ref="K362:M362"/>
    <mergeCell ref="B346:G346"/>
    <mergeCell ref="B347:G347"/>
    <mergeCell ref="B348:G348"/>
    <mergeCell ref="B349:G349"/>
    <mergeCell ref="B350:M352"/>
    <mergeCell ref="B362:D363"/>
    <mergeCell ref="E362:G362"/>
    <mergeCell ref="B331:G331"/>
    <mergeCell ref="B332:G332"/>
    <mergeCell ref="B333:J338"/>
    <mergeCell ref="B340:G341"/>
    <mergeCell ref="H340:J340"/>
    <mergeCell ref="K340:M340"/>
    <mergeCell ref="B378:M380"/>
    <mergeCell ref="B382:D383"/>
    <mergeCell ref="E382:G382"/>
    <mergeCell ref="H382:J382"/>
    <mergeCell ref="K382:M382"/>
    <mergeCell ref="L302:L304"/>
    <mergeCell ref="M302:M304"/>
    <mergeCell ref="B301:D304"/>
    <mergeCell ref="E301:G301"/>
    <mergeCell ref="H301:J301"/>
    <mergeCell ref="K301:M301"/>
    <mergeCell ref="E302:E304"/>
    <mergeCell ref="F302:F304"/>
    <mergeCell ref="G302:G304"/>
    <mergeCell ref="H302:H304"/>
    <mergeCell ref="I302:I304"/>
    <mergeCell ref="J302:J304"/>
    <mergeCell ref="K302:K304"/>
    <mergeCell ref="B305:D305"/>
    <mergeCell ref="B306:D306"/>
    <mergeCell ref="B307:D307"/>
    <mergeCell ref="B308:D308"/>
    <mergeCell ref="B344:G344"/>
    <mergeCell ref="B345:G345"/>
    <mergeCell ref="L370:L371"/>
    <mergeCell ref="M370:M371"/>
    <mergeCell ref="B369:D369"/>
    <mergeCell ref="B370:D371"/>
    <mergeCell ref="E370:E371"/>
    <mergeCell ref="F370:F371"/>
    <mergeCell ref="G370:G371"/>
    <mergeCell ref="H370:H371"/>
    <mergeCell ref="I370:I371"/>
    <mergeCell ref="B274:G274"/>
    <mergeCell ref="B275:G275"/>
    <mergeCell ref="B276:G276"/>
    <mergeCell ref="B277:G277"/>
    <mergeCell ref="B278:G278"/>
    <mergeCell ref="B279:G279"/>
    <mergeCell ref="B280:G280"/>
    <mergeCell ref="J370:J371"/>
    <mergeCell ref="K370:K371"/>
    <mergeCell ref="B312:D312"/>
    <mergeCell ref="B313:D313"/>
    <mergeCell ref="B314:M314"/>
    <mergeCell ref="B319:G320"/>
    <mergeCell ref="H319:J319"/>
    <mergeCell ref="B321:G321"/>
    <mergeCell ref="B322:G322"/>
    <mergeCell ref="B323:G323"/>
    <mergeCell ref="B324:G324"/>
    <mergeCell ref="B325:G325"/>
    <mergeCell ref="B326:G326"/>
    <mergeCell ref="B327:G327"/>
    <mergeCell ref="B328:G328"/>
    <mergeCell ref="B329:G329"/>
    <mergeCell ref="B330:G330"/>
    <mergeCell ref="J272:J273"/>
    <mergeCell ref="K272:K273"/>
    <mergeCell ref="L272:L273"/>
    <mergeCell ref="M272:M273"/>
    <mergeCell ref="N272:N273"/>
    <mergeCell ref="B265:G265"/>
    <mergeCell ref="B266:G266"/>
    <mergeCell ref="B267:G267"/>
    <mergeCell ref="B268:G268"/>
    <mergeCell ref="B269:G269"/>
    <mergeCell ref="B270:M270"/>
    <mergeCell ref="B272:G273"/>
    <mergeCell ref="B258:G258"/>
    <mergeCell ref="B259:G259"/>
    <mergeCell ref="B260:G260"/>
    <mergeCell ref="B261:G261"/>
    <mergeCell ref="B262:G262"/>
    <mergeCell ref="B263:G263"/>
    <mergeCell ref="B264:G264"/>
    <mergeCell ref="H272:H273"/>
    <mergeCell ref="I272:I273"/>
    <mergeCell ref="B252:D252"/>
    <mergeCell ref="B253:D253"/>
    <mergeCell ref="B254:M254"/>
    <mergeCell ref="B256:G257"/>
    <mergeCell ref="H256:H257"/>
    <mergeCell ref="I256:I257"/>
    <mergeCell ref="J256:J257"/>
    <mergeCell ref="K256:K257"/>
    <mergeCell ref="L256:L257"/>
    <mergeCell ref="M256:M257"/>
    <mergeCell ref="B243:D243"/>
    <mergeCell ref="B244:D244"/>
    <mergeCell ref="B245:D245"/>
    <mergeCell ref="B246:D246"/>
    <mergeCell ref="B247:D247"/>
    <mergeCell ref="B248:D248"/>
    <mergeCell ref="B249:D249"/>
    <mergeCell ref="B250:D250"/>
    <mergeCell ref="B251:D251"/>
    <mergeCell ref="B230:G230"/>
    <mergeCell ref="B231:G231"/>
    <mergeCell ref="B232:G232"/>
    <mergeCell ref="B233:G233"/>
    <mergeCell ref="B234:M236"/>
    <mergeCell ref="E238:G238"/>
    <mergeCell ref="M239:M241"/>
    <mergeCell ref="B238:D241"/>
    <mergeCell ref="B242:D242"/>
    <mergeCell ref="H238:J238"/>
    <mergeCell ref="K238:M238"/>
    <mergeCell ref="E239:E241"/>
    <mergeCell ref="F239:F241"/>
    <mergeCell ref="G239:G241"/>
    <mergeCell ref="H239:H241"/>
    <mergeCell ref="I239:I241"/>
    <mergeCell ref="J239:J241"/>
    <mergeCell ref="K239:K241"/>
    <mergeCell ref="L239:L241"/>
    <mergeCell ref="L220:M220"/>
    <mergeCell ref="B222:G222"/>
    <mergeCell ref="B223:G223"/>
    <mergeCell ref="B224:G224"/>
    <mergeCell ref="B225:G225"/>
    <mergeCell ref="B226:G226"/>
    <mergeCell ref="B227:G227"/>
    <mergeCell ref="B228:G228"/>
    <mergeCell ref="B229:G229"/>
    <mergeCell ref="B206:D206"/>
    <mergeCell ref="B207:D207"/>
    <mergeCell ref="B208:D208"/>
    <mergeCell ref="B209:D209"/>
    <mergeCell ref="B210:D210"/>
    <mergeCell ref="B211:G215"/>
    <mergeCell ref="B220:G221"/>
    <mergeCell ref="H220:I220"/>
    <mergeCell ref="J220:K220"/>
    <mergeCell ref="B197:G197"/>
    <mergeCell ref="B198:D198"/>
    <mergeCell ref="B199:D199"/>
    <mergeCell ref="B200:G200"/>
    <mergeCell ref="B201:D201"/>
    <mergeCell ref="B202:D202"/>
    <mergeCell ref="B203:D203"/>
    <mergeCell ref="B204:D204"/>
    <mergeCell ref="B205:D205"/>
    <mergeCell ref="B176:M176"/>
    <mergeCell ref="B177:G177"/>
    <mergeCell ref="B178:G178"/>
    <mergeCell ref="B179:M179"/>
    <mergeCell ref="B180:G180"/>
    <mergeCell ref="B181:G181"/>
    <mergeCell ref="B182:G182"/>
    <mergeCell ref="E193:E196"/>
    <mergeCell ref="F193:F196"/>
    <mergeCell ref="B183:G183"/>
    <mergeCell ref="B184:G184"/>
    <mergeCell ref="B185:G185"/>
    <mergeCell ref="B186:G186"/>
    <mergeCell ref="B187:G187"/>
    <mergeCell ref="B188:M188"/>
    <mergeCell ref="G193:G196"/>
    <mergeCell ref="B193:D196"/>
    <mergeCell ref="B162:D162"/>
    <mergeCell ref="B163:D163"/>
    <mergeCell ref="B164:D164"/>
    <mergeCell ref="B165:D165"/>
    <mergeCell ref="B166:D166"/>
    <mergeCell ref="B167:G171"/>
    <mergeCell ref="B174:G175"/>
    <mergeCell ref="H174:J174"/>
    <mergeCell ref="K174:M174"/>
    <mergeCell ref="B153:G153"/>
    <mergeCell ref="B154:D154"/>
    <mergeCell ref="B155:D155"/>
    <mergeCell ref="B156:D156"/>
    <mergeCell ref="B157:D157"/>
    <mergeCell ref="B158:D158"/>
    <mergeCell ref="B159:D159"/>
    <mergeCell ref="B160:D160"/>
    <mergeCell ref="B161:D161"/>
    <mergeCell ref="B145:M145"/>
    <mergeCell ref="B147:D149"/>
    <mergeCell ref="E147:E149"/>
    <mergeCell ref="F147:F149"/>
    <mergeCell ref="G147:G149"/>
    <mergeCell ref="H147:H149"/>
    <mergeCell ref="B150:G150"/>
    <mergeCell ref="B151:D151"/>
    <mergeCell ref="B152:D152"/>
    <mergeCell ref="B132:K132"/>
    <mergeCell ref="B133:G133"/>
    <mergeCell ref="B134:G134"/>
    <mergeCell ref="B135:K135"/>
    <mergeCell ref="B136:G136"/>
    <mergeCell ref="B137:G137"/>
    <mergeCell ref="B138:G138"/>
    <mergeCell ref="B139:G139"/>
    <mergeCell ref="B140:M142"/>
    <mergeCell ref="B121:G121"/>
    <mergeCell ref="B122:G122"/>
    <mergeCell ref="B123:K123"/>
    <mergeCell ref="B124:G124"/>
    <mergeCell ref="B125:G125"/>
    <mergeCell ref="B126:G126"/>
    <mergeCell ref="B127:G127"/>
    <mergeCell ref="B128:M128"/>
    <mergeCell ref="B130:G131"/>
    <mergeCell ref="H130:I130"/>
    <mergeCell ref="J130:K130"/>
    <mergeCell ref="L130:M130"/>
    <mergeCell ref="B110:G110"/>
    <mergeCell ref="B111:G111"/>
    <mergeCell ref="B112:G112"/>
    <mergeCell ref="B113:M116"/>
    <mergeCell ref="B118:G119"/>
    <mergeCell ref="H118:I118"/>
    <mergeCell ref="J118:K118"/>
    <mergeCell ref="L118:M118"/>
    <mergeCell ref="B120:K120"/>
    <mergeCell ref="B101:K101"/>
    <mergeCell ref="B102:G102"/>
    <mergeCell ref="B103:G103"/>
    <mergeCell ref="B104:K104"/>
    <mergeCell ref="B105:G105"/>
    <mergeCell ref="B106:G106"/>
    <mergeCell ref="B107:G107"/>
    <mergeCell ref="B108:K108"/>
    <mergeCell ref="B109:G109"/>
    <mergeCell ref="B88:G88"/>
    <mergeCell ref="B89:G89"/>
    <mergeCell ref="B90:M90"/>
    <mergeCell ref="B91:G91"/>
    <mergeCell ref="B92:G92"/>
    <mergeCell ref="B93:G93"/>
    <mergeCell ref="B94:G94"/>
    <mergeCell ref="B95:M97"/>
    <mergeCell ref="B99:G100"/>
    <mergeCell ref="H99:I99"/>
    <mergeCell ref="J99:K99"/>
    <mergeCell ref="L99:M99"/>
    <mergeCell ref="H81:I81"/>
    <mergeCell ref="J81:K81"/>
    <mergeCell ref="L81:M81"/>
    <mergeCell ref="B81:G82"/>
    <mergeCell ref="B83:M83"/>
    <mergeCell ref="B84:G84"/>
    <mergeCell ref="B85:G85"/>
    <mergeCell ref="B86:M86"/>
    <mergeCell ref="B87:G87"/>
    <mergeCell ref="B62:D62"/>
    <mergeCell ref="B63:D63"/>
    <mergeCell ref="B64:D64"/>
    <mergeCell ref="B65:D65"/>
    <mergeCell ref="B66:M67"/>
    <mergeCell ref="B73:D73"/>
    <mergeCell ref="B74:D74"/>
    <mergeCell ref="B75:D75"/>
    <mergeCell ref="B76:G76"/>
    <mergeCell ref="G60:G61"/>
    <mergeCell ref="H60:H61"/>
    <mergeCell ref="I60:I61"/>
    <mergeCell ref="J60:J61"/>
    <mergeCell ref="K60:K61"/>
    <mergeCell ref="L60:L61"/>
    <mergeCell ref="B49:D49"/>
    <mergeCell ref="B50:D50"/>
    <mergeCell ref="B51:D51"/>
    <mergeCell ref="B52:D52"/>
    <mergeCell ref="B53:M55"/>
    <mergeCell ref="B58:D61"/>
    <mergeCell ref="E58:G59"/>
    <mergeCell ref="M60:M61"/>
    <mergeCell ref="E60:E61"/>
    <mergeCell ref="F60:F61"/>
    <mergeCell ref="B42:M42"/>
    <mergeCell ref="B43:D43"/>
    <mergeCell ref="B44:D44"/>
    <mergeCell ref="B45:D45"/>
    <mergeCell ref="B46:D46"/>
    <mergeCell ref="B47:M47"/>
    <mergeCell ref="B48:D48"/>
    <mergeCell ref="H58:J59"/>
    <mergeCell ref="K58:M59"/>
    <mergeCell ref="E33:G34"/>
    <mergeCell ref="H33:J34"/>
    <mergeCell ref="K33:M34"/>
    <mergeCell ref="K35:K36"/>
    <mergeCell ref="L35:L36"/>
    <mergeCell ref="M35:M36"/>
    <mergeCell ref="B33:D36"/>
    <mergeCell ref="E35:E36"/>
    <mergeCell ref="F35:F36"/>
    <mergeCell ref="G35:G36"/>
    <mergeCell ref="H35:H36"/>
    <mergeCell ref="I35:I36"/>
    <mergeCell ref="J35:J36"/>
    <mergeCell ref="B15:D16"/>
    <mergeCell ref="B23:M26"/>
    <mergeCell ref="B9:M10"/>
    <mergeCell ref="B12:D13"/>
    <mergeCell ref="E12:E13"/>
    <mergeCell ref="F12:F13"/>
    <mergeCell ref="G12:G13"/>
    <mergeCell ref="B14:D14"/>
    <mergeCell ref="G15:G16"/>
    <mergeCell ref="E15:E16"/>
    <mergeCell ref="F15:F16"/>
    <mergeCell ref="B17:D17"/>
    <mergeCell ref="B18:G18"/>
    <mergeCell ref="H1:H2"/>
    <mergeCell ref="I1:I2"/>
    <mergeCell ref="J1:J2"/>
    <mergeCell ref="K1:K2"/>
    <mergeCell ref="L1:L2"/>
    <mergeCell ref="M1:M2"/>
    <mergeCell ref="N1:O2"/>
    <mergeCell ref="A1:A2"/>
    <mergeCell ref="B1:B2"/>
    <mergeCell ref="C1:C2"/>
    <mergeCell ref="D1:D2"/>
    <mergeCell ref="E1:E2"/>
    <mergeCell ref="F1:F2"/>
    <mergeCell ref="G1:G2"/>
  </mergeCells>
  <pageMargins left="0.25" right="0.25" top="0.75" bottom="0.75" header="0" footer="0"/>
  <pageSetup paperSize="9"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134"/>
  <sheetViews>
    <sheetView showGridLines="0" workbookViewId="0">
      <pane ySplit="2" topLeftCell="A3" activePane="bottomLeft" state="frozen"/>
      <selection pane="bottomLeft" activeCell="E24" sqref="E24"/>
    </sheetView>
  </sheetViews>
  <sheetFormatPr defaultColWidth="11.19921875" defaultRowHeight="15" customHeight="1"/>
  <cols>
    <col min="1" max="1" width="5.69921875" customWidth="1"/>
    <col min="5" max="5" width="13.3984375" customWidth="1"/>
    <col min="7" max="7" width="17.09765625" customWidth="1"/>
    <col min="8" max="8" width="13.59765625" customWidth="1"/>
    <col min="10" max="11" width="13.09765625" customWidth="1"/>
    <col min="17" max="27" width="8.8984375" customWidth="1"/>
  </cols>
  <sheetData>
    <row r="1" spans="1:27" ht="12.75" customHeight="1">
      <c r="A1" s="3045"/>
      <c r="B1" s="3208"/>
      <c r="C1" s="3208"/>
      <c r="D1" s="3210"/>
      <c r="E1" s="3211"/>
      <c r="F1" s="3212"/>
      <c r="G1" s="3213"/>
      <c r="H1" s="3206"/>
      <c r="I1" s="3208"/>
      <c r="J1" s="3208"/>
      <c r="K1" s="3080"/>
      <c r="L1" s="3080"/>
      <c r="M1" s="3209"/>
      <c r="N1" s="3080"/>
      <c r="O1" s="3207"/>
    </row>
    <row r="2" spans="1:27" ht="12.75" customHeight="1">
      <c r="A2" s="3207"/>
      <c r="B2" s="3207"/>
      <c r="C2" s="3207"/>
      <c r="D2" s="3207"/>
      <c r="E2" s="3207"/>
      <c r="F2" s="3207"/>
      <c r="G2" s="3207"/>
      <c r="H2" s="3207"/>
      <c r="I2" s="3207"/>
      <c r="J2" s="3207"/>
      <c r="K2" s="3207"/>
      <c r="L2" s="3207"/>
      <c r="M2" s="3207"/>
      <c r="N2" s="3207"/>
      <c r="O2" s="3207"/>
    </row>
    <row r="3" spans="1:27" ht="12.75" customHeight="1">
      <c r="A3" s="1"/>
      <c r="B3" s="1"/>
      <c r="C3" s="1"/>
      <c r="D3" s="1"/>
      <c r="E3" s="1"/>
      <c r="F3" s="1"/>
      <c r="G3" s="1"/>
      <c r="H3" s="1"/>
      <c r="I3" s="1"/>
      <c r="J3" s="1"/>
      <c r="K3" s="1"/>
      <c r="L3" s="1"/>
      <c r="M3" s="1"/>
      <c r="N3" s="1"/>
      <c r="O3" s="1"/>
    </row>
    <row r="4" spans="1:27" ht="29.25" customHeight="1">
      <c r="A4" s="9"/>
      <c r="B4" s="3431" t="s">
        <v>583</v>
      </c>
      <c r="C4" s="2992"/>
      <c r="D4" s="2992"/>
      <c r="E4" s="6"/>
      <c r="F4" s="6"/>
      <c r="G4" s="6"/>
      <c r="H4" s="6"/>
      <c r="I4" s="6"/>
      <c r="J4" s="6"/>
      <c r="K4" s="6"/>
      <c r="L4" s="6"/>
      <c r="M4" s="6"/>
      <c r="N4" s="6"/>
      <c r="O4" s="6"/>
    </row>
    <row r="5" spans="1:27" ht="12.75" customHeight="1">
      <c r="A5" s="1"/>
      <c r="B5" s="1"/>
      <c r="C5" s="1"/>
      <c r="D5" s="1"/>
      <c r="E5" s="1"/>
      <c r="F5" s="1"/>
      <c r="G5" s="1"/>
      <c r="H5" s="1"/>
      <c r="I5" s="1"/>
      <c r="J5" s="1"/>
      <c r="K5" s="1"/>
      <c r="L5" s="1"/>
      <c r="M5" s="1"/>
      <c r="N5" s="1"/>
      <c r="O5" s="1"/>
    </row>
    <row r="6" spans="1:27" ht="15" customHeight="1">
      <c r="A6" s="730"/>
      <c r="B6" s="1801" t="s">
        <v>14</v>
      </c>
      <c r="C6" s="1801"/>
      <c r="D6" s="1801"/>
      <c r="E6" s="1801"/>
      <c r="F6" s="1801"/>
      <c r="G6" s="1801"/>
      <c r="H6" s="1801"/>
      <c r="I6" s="1801"/>
      <c r="J6" s="1801"/>
      <c r="K6" s="1801"/>
      <c r="L6" s="1801"/>
      <c r="M6" s="1801"/>
      <c r="N6" s="1"/>
      <c r="O6" s="1"/>
    </row>
    <row r="7" spans="1:27" ht="15" customHeight="1">
      <c r="A7" s="730"/>
      <c r="B7" s="1801" t="s">
        <v>584</v>
      </c>
      <c r="C7" s="1801"/>
      <c r="D7" s="1801"/>
      <c r="E7" s="1801"/>
      <c r="F7" s="1801"/>
      <c r="G7" s="1801"/>
      <c r="H7" s="1801"/>
      <c r="I7" s="1801"/>
      <c r="J7" s="1801"/>
      <c r="K7" s="1801"/>
      <c r="L7" s="1801"/>
      <c r="M7" s="1801"/>
      <c r="N7" s="1"/>
      <c r="O7" s="1"/>
    </row>
    <row r="8" spans="1:27" ht="15" customHeight="1">
      <c r="A8" s="1"/>
      <c r="B8" s="1"/>
      <c r="C8" s="1"/>
      <c r="D8" s="1"/>
      <c r="E8" s="1"/>
      <c r="F8" s="1"/>
      <c r="G8" s="1"/>
      <c r="H8" s="1"/>
      <c r="I8" s="1"/>
      <c r="J8" s="1"/>
      <c r="K8" s="1"/>
      <c r="L8" s="1"/>
      <c r="M8" s="1"/>
      <c r="N8" s="1"/>
      <c r="O8" s="1"/>
    </row>
    <row r="9" spans="1:27" ht="15" customHeight="1">
      <c r="A9" s="1"/>
      <c r="B9" s="2997" t="s">
        <v>585</v>
      </c>
      <c r="C9" s="2992"/>
      <c r="D9" s="2992"/>
      <c r="E9" s="2992"/>
      <c r="F9" s="2992"/>
      <c r="G9" s="2992"/>
      <c r="H9" s="2992"/>
      <c r="I9" s="2992"/>
      <c r="J9" s="2992"/>
      <c r="K9" s="2992"/>
      <c r="L9" s="2992"/>
      <c r="M9" s="2992"/>
      <c r="N9" s="1"/>
      <c r="O9" s="1"/>
    </row>
    <row r="10" spans="1:27" ht="15" customHeight="1">
      <c r="A10" s="1"/>
      <c r="B10" s="2992"/>
      <c r="C10" s="2992"/>
      <c r="D10" s="2992"/>
      <c r="E10" s="2992"/>
      <c r="F10" s="2992"/>
      <c r="G10" s="2992"/>
      <c r="H10" s="2992"/>
      <c r="I10" s="2992"/>
      <c r="J10" s="2992"/>
      <c r="K10" s="2992"/>
      <c r="L10" s="2992"/>
      <c r="M10" s="2992"/>
      <c r="N10" s="1"/>
      <c r="O10" s="1"/>
    </row>
    <row r="11" spans="1:27" ht="15" customHeight="1">
      <c r="A11" s="1"/>
      <c r="B11" s="2992"/>
      <c r="C11" s="2992"/>
      <c r="D11" s="2992"/>
      <c r="E11" s="2992"/>
      <c r="F11" s="2992"/>
      <c r="G11" s="2992"/>
      <c r="H11" s="2992"/>
      <c r="I11" s="2992"/>
      <c r="J11" s="2992"/>
      <c r="K11" s="2992"/>
      <c r="L11" s="2992"/>
      <c r="M11" s="2992"/>
      <c r="N11" s="1"/>
      <c r="O11" s="1"/>
    </row>
    <row r="12" spans="1:27" ht="15" customHeight="1">
      <c r="A12" s="1"/>
      <c r="B12" s="2992"/>
      <c r="C12" s="2992"/>
      <c r="D12" s="2992"/>
      <c r="E12" s="2992"/>
      <c r="F12" s="2992"/>
      <c r="G12" s="2992"/>
      <c r="H12" s="2992"/>
      <c r="I12" s="2992"/>
      <c r="J12" s="2992"/>
      <c r="K12" s="2992"/>
      <c r="L12" s="2992"/>
      <c r="M12" s="2992"/>
      <c r="N12" s="1"/>
      <c r="O12" s="1"/>
    </row>
    <row r="13" spans="1:27" ht="15" customHeight="1">
      <c r="A13" s="1"/>
      <c r="B13" s="2992"/>
      <c r="C13" s="2992"/>
      <c r="D13" s="2992"/>
      <c r="E13" s="2992"/>
      <c r="F13" s="2992"/>
      <c r="G13" s="2992"/>
      <c r="H13" s="2992"/>
      <c r="I13" s="2992"/>
      <c r="J13" s="2992"/>
      <c r="K13" s="2992"/>
      <c r="L13" s="2992"/>
      <c r="M13" s="2992"/>
      <c r="N13" s="1"/>
      <c r="O13" s="1802"/>
    </row>
    <row r="14" spans="1:27" ht="15" customHeight="1">
      <c r="A14" s="1"/>
      <c r="B14" s="1"/>
      <c r="C14" s="1"/>
      <c r="D14" s="1"/>
      <c r="E14" s="1"/>
      <c r="F14" s="1"/>
      <c r="G14" s="1"/>
      <c r="H14" s="1"/>
      <c r="I14" s="1"/>
      <c r="J14" s="1"/>
      <c r="K14" s="1"/>
      <c r="N14" s="1"/>
      <c r="O14" s="1"/>
      <c r="P14" s="1"/>
      <c r="Q14" s="1"/>
      <c r="R14" s="1"/>
      <c r="S14" s="1"/>
      <c r="T14" s="1"/>
      <c r="U14" s="1"/>
      <c r="V14" s="1"/>
      <c r="W14" s="1"/>
      <c r="X14" s="1"/>
      <c r="Y14" s="1"/>
      <c r="Z14" s="1"/>
      <c r="AA14" s="1"/>
    </row>
    <row r="15" spans="1:27" ht="15" customHeight="1">
      <c r="A15" s="1"/>
      <c r="B15" s="3432" t="s">
        <v>586</v>
      </c>
      <c r="C15" s="3207"/>
      <c r="D15" s="3207"/>
      <c r="E15" s="3433"/>
      <c r="F15" s="3436" t="s">
        <v>587</v>
      </c>
      <c r="G15" s="3207"/>
      <c r="H15" s="3437"/>
      <c r="I15" s="3438" t="s">
        <v>588</v>
      </c>
      <c r="J15" s="3207"/>
      <c r="K15" s="3207"/>
      <c r="N15" s="1"/>
      <c r="O15" s="1"/>
      <c r="P15" s="1"/>
      <c r="Q15" s="1"/>
      <c r="R15" s="1"/>
      <c r="S15" s="1"/>
      <c r="T15" s="1"/>
      <c r="U15" s="1"/>
      <c r="V15" s="1"/>
      <c r="W15" s="1"/>
      <c r="X15" s="1"/>
      <c r="Y15" s="1"/>
      <c r="Z15" s="1"/>
      <c r="AA15" s="1"/>
    </row>
    <row r="16" spans="1:27" ht="15" customHeight="1">
      <c r="A16" s="1"/>
      <c r="B16" s="3434"/>
      <c r="C16" s="3434"/>
      <c r="D16" s="3434"/>
      <c r="E16" s="3435"/>
      <c r="F16" s="2178">
        <v>2023</v>
      </c>
      <c r="G16" s="2179">
        <v>2024</v>
      </c>
      <c r="H16" s="732">
        <v>2025</v>
      </c>
      <c r="I16" s="2179">
        <v>2023</v>
      </c>
      <c r="J16" s="2180">
        <v>2024</v>
      </c>
      <c r="K16" s="2180">
        <v>2025</v>
      </c>
      <c r="N16" s="1"/>
      <c r="O16" s="1"/>
      <c r="P16" s="1"/>
      <c r="Q16" s="1"/>
      <c r="R16" s="1"/>
      <c r="S16" s="1"/>
      <c r="T16" s="1"/>
      <c r="U16" s="1"/>
      <c r="V16" s="1"/>
      <c r="W16" s="1"/>
      <c r="X16" s="1"/>
      <c r="Y16" s="1"/>
      <c r="Z16" s="1"/>
      <c r="AA16" s="1"/>
    </row>
    <row r="17" spans="1:27" ht="15" customHeight="1">
      <c r="A17" s="8"/>
      <c r="B17" s="3439" t="s">
        <v>361</v>
      </c>
      <c r="C17" s="3261"/>
      <c r="D17" s="3261"/>
      <c r="E17" s="3440"/>
      <c r="F17" s="733">
        <v>5</v>
      </c>
      <c r="G17" s="2181">
        <v>3</v>
      </c>
      <c r="H17" s="734">
        <v>2</v>
      </c>
      <c r="I17" s="2182">
        <v>1</v>
      </c>
      <c r="J17" s="2183">
        <v>0</v>
      </c>
      <c r="K17" s="2183">
        <v>1</v>
      </c>
      <c r="L17" s="8"/>
      <c r="M17" s="8"/>
      <c r="N17" s="8"/>
      <c r="O17" s="8"/>
      <c r="P17" s="8"/>
      <c r="Q17" s="8"/>
      <c r="R17" s="8"/>
      <c r="S17" s="8"/>
      <c r="T17" s="8"/>
      <c r="U17" s="8"/>
      <c r="V17" s="8"/>
      <c r="W17" s="8"/>
      <c r="X17" s="8"/>
      <c r="Y17" s="8"/>
      <c r="Z17" s="8"/>
      <c r="AA17" s="8"/>
    </row>
    <row r="18" spans="1:27" ht="29.25" customHeight="1">
      <c r="A18" s="8"/>
      <c r="B18" s="3441" t="s">
        <v>362</v>
      </c>
      <c r="C18" s="3257"/>
      <c r="D18" s="3257"/>
      <c r="E18" s="3442"/>
      <c r="F18" s="735">
        <v>15703.03506</v>
      </c>
      <c r="G18" s="2184">
        <v>16770</v>
      </c>
      <c r="H18" s="736">
        <v>12892</v>
      </c>
      <c r="I18" s="2185">
        <v>2299.4352100000001</v>
      </c>
      <c r="J18" s="737">
        <v>0</v>
      </c>
      <c r="K18" s="738">
        <v>1120.0274999999999</v>
      </c>
      <c r="L18" s="8"/>
      <c r="M18" s="8"/>
      <c r="N18" s="8"/>
      <c r="O18" s="8"/>
      <c r="P18" s="8"/>
      <c r="Q18" s="8"/>
      <c r="R18" s="8"/>
      <c r="S18" s="8"/>
      <c r="T18" s="8"/>
      <c r="U18" s="8"/>
      <c r="V18" s="8"/>
      <c r="W18" s="8"/>
      <c r="X18" s="8"/>
      <c r="Y18" s="8"/>
      <c r="Z18" s="8"/>
      <c r="AA18" s="8"/>
    </row>
    <row r="19" spans="1:27" ht="15" customHeight="1">
      <c r="A19" s="8"/>
      <c r="B19" s="3443" t="s">
        <v>363</v>
      </c>
      <c r="C19" s="3428"/>
      <c r="D19" s="3428"/>
      <c r="E19" s="3444"/>
      <c r="F19" s="739">
        <v>1</v>
      </c>
      <c r="G19" s="2186">
        <v>0</v>
      </c>
      <c r="H19" s="740">
        <v>0</v>
      </c>
      <c r="I19" s="741">
        <v>0</v>
      </c>
      <c r="J19" s="742">
        <v>0</v>
      </c>
      <c r="K19" s="743">
        <v>0</v>
      </c>
      <c r="L19" s="8"/>
      <c r="M19" s="8"/>
      <c r="N19" s="8"/>
      <c r="O19" s="8"/>
      <c r="P19" s="8"/>
      <c r="Q19" s="8"/>
      <c r="R19" s="8"/>
      <c r="S19" s="8"/>
      <c r="T19" s="8"/>
      <c r="U19" s="8"/>
      <c r="V19" s="8"/>
      <c r="W19" s="8"/>
      <c r="X19" s="8"/>
      <c r="Y19" s="8"/>
      <c r="Z19" s="8"/>
      <c r="AA19" s="8"/>
    </row>
    <row r="20" spans="1:27" ht="15" customHeight="1">
      <c r="A20" s="1"/>
      <c r="B20" s="3445" t="s">
        <v>589</v>
      </c>
      <c r="C20" s="2992"/>
      <c r="D20" s="2992"/>
      <c r="E20" s="2992"/>
      <c r="F20" s="2992"/>
      <c r="G20" s="2992"/>
      <c r="H20" s="2992"/>
      <c r="I20" s="2992"/>
      <c r="J20" s="2992"/>
      <c r="K20" s="2992"/>
      <c r="L20" s="104"/>
      <c r="M20" s="104"/>
      <c r="N20" s="1"/>
      <c r="O20" s="1"/>
      <c r="P20" s="1"/>
      <c r="Q20" s="1"/>
      <c r="R20" s="1"/>
      <c r="S20" s="1"/>
      <c r="T20" s="1"/>
      <c r="U20" s="1"/>
      <c r="V20" s="1"/>
      <c r="W20" s="1"/>
      <c r="X20" s="1"/>
      <c r="Y20" s="1"/>
      <c r="Z20" s="1"/>
      <c r="AA20" s="1"/>
    </row>
    <row r="21" spans="1:27" ht="15" customHeight="1">
      <c r="A21" s="1"/>
      <c r="B21" s="3446"/>
      <c r="C21" s="3446"/>
      <c r="D21" s="3446"/>
      <c r="E21" s="3446"/>
      <c r="F21" s="3446"/>
      <c r="G21" s="3446"/>
      <c r="H21" s="3446"/>
      <c r="I21" s="3446"/>
      <c r="J21" s="3446"/>
      <c r="K21" s="3446"/>
      <c r="L21" s="104"/>
      <c r="M21" s="104"/>
      <c r="N21" s="1"/>
      <c r="O21" s="1"/>
      <c r="P21" s="1"/>
      <c r="Q21" s="1"/>
      <c r="R21" s="1"/>
      <c r="S21" s="1"/>
      <c r="T21" s="1"/>
      <c r="U21" s="1"/>
      <c r="V21" s="1"/>
      <c r="W21" s="1"/>
      <c r="X21" s="1"/>
      <c r="Y21" s="1"/>
      <c r="Z21" s="1"/>
      <c r="AA21" s="1"/>
    </row>
    <row r="22" spans="1:27" ht="15" customHeight="1">
      <c r="A22" s="1"/>
      <c r="B22" s="10"/>
      <c r="C22" s="10"/>
      <c r="D22" s="10"/>
      <c r="E22" s="10"/>
      <c r="F22" s="10"/>
      <c r="G22" s="10"/>
      <c r="H22" s="10"/>
      <c r="I22" s="10"/>
      <c r="J22" s="10"/>
      <c r="K22" s="10"/>
      <c r="L22" s="10"/>
      <c r="M22" s="10"/>
      <c r="N22" s="1"/>
      <c r="O22" s="1"/>
      <c r="P22" s="1"/>
      <c r="Q22" s="1"/>
      <c r="R22" s="1"/>
      <c r="S22" s="1"/>
      <c r="T22" s="1"/>
      <c r="U22" s="1"/>
      <c r="V22" s="1"/>
      <c r="W22" s="1"/>
      <c r="X22" s="1"/>
      <c r="Y22" s="1"/>
      <c r="Z22" s="1"/>
      <c r="AA22" s="1"/>
    </row>
    <row r="23" spans="1:27" ht="15" customHeight="1">
      <c r="A23" s="744" t="s">
        <v>203</v>
      </c>
      <c r="B23" s="3447" t="s">
        <v>17</v>
      </c>
      <c r="C23" s="3207"/>
      <c r="D23" s="3207"/>
      <c r="E23" s="3207"/>
      <c r="F23" s="3207"/>
      <c r="G23" s="3207"/>
      <c r="H23" s="3207"/>
      <c r="I23" s="3207"/>
      <c r="J23" s="2187" t="s">
        <v>203</v>
      </c>
      <c r="K23" s="2187" t="s">
        <v>203</v>
      </c>
      <c r="L23" s="2187" t="s">
        <v>203</v>
      </c>
      <c r="M23" s="2187" t="s">
        <v>203</v>
      </c>
      <c r="N23" s="2188" t="s">
        <v>203</v>
      </c>
      <c r="O23" s="2188" t="s">
        <v>203</v>
      </c>
      <c r="P23" s="2188" t="s">
        <v>203</v>
      </c>
      <c r="Q23" s="2188" t="s">
        <v>203</v>
      </c>
      <c r="R23" s="2188" t="s">
        <v>203</v>
      </c>
      <c r="S23" s="2188" t="s">
        <v>203</v>
      </c>
      <c r="T23" s="2188" t="s">
        <v>203</v>
      </c>
      <c r="U23" s="2188" t="s">
        <v>203</v>
      </c>
      <c r="V23" s="2188" t="s">
        <v>203</v>
      </c>
      <c r="W23" s="2188" t="s">
        <v>203</v>
      </c>
      <c r="X23" s="2188" t="s">
        <v>203</v>
      </c>
      <c r="Y23" s="2188" t="s">
        <v>203</v>
      </c>
      <c r="Z23" s="2188" t="s">
        <v>203</v>
      </c>
      <c r="AA23" s="2188" t="s">
        <v>203</v>
      </c>
    </row>
    <row r="24" spans="1:27" ht="15" customHeight="1">
      <c r="A24" s="745" t="s">
        <v>203</v>
      </c>
      <c r="B24" s="745" t="s">
        <v>203</v>
      </c>
      <c r="C24" s="745" t="s">
        <v>203</v>
      </c>
      <c r="D24" s="745" t="s">
        <v>203</v>
      </c>
      <c r="E24" s="745" t="s">
        <v>203</v>
      </c>
      <c r="F24" s="745" t="s">
        <v>203</v>
      </c>
      <c r="G24" s="745" t="s">
        <v>203</v>
      </c>
      <c r="H24" s="745" t="s">
        <v>203</v>
      </c>
      <c r="I24" s="745" t="s">
        <v>203</v>
      </c>
      <c r="J24" s="745" t="s">
        <v>203</v>
      </c>
      <c r="K24" s="745" t="s">
        <v>203</v>
      </c>
      <c r="L24" s="745" t="s">
        <v>203</v>
      </c>
      <c r="M24" s="745" t="s">
        <v>203</v>
      </c>
      <c r="N24" s="2188" t="s">
        <v>203</v>
      </c>
      <c r="O24" s="2188" t="s">
        <v>203</v>
      </c>
      <c r="P24" s="2188" t="s">
        <v>203</v>
      </c>
      <c r="Q24" s="2188" t="s">
        <v>203</v>
      </c>
      <c r="R24" s="2188" t="s">
        <v>203</v>
      </c>
      <c r="S24" s="2188" t="s">
        <v>203</v>
      </c>
      <c r="T24" s="2188" t="s">
        <v>203</v>
      </c>
      <c r="U24" s="2188" t="s">
        <v>203</v>
      </c>
      <c r="V24" s="2188" t="s">
        <v>203</v>
      </c>
      <c r="W24" s="2188" t="s">
        <v>203</v>
      </c>
      <c r="X24" s="2188" t="s">
        <v>203</v>
      </c>
      <c r="Y24" s="2188" t="s">
        <v>203</v>
      </c>
      <c r="Z24" s="2188" t="s">
        <v>203</v>
      </c>
      <c r="AA24" s="2188" t="s">
        <v>203</v>
      </c>
    </row>
    <row r="25" spans="1:27" ht="15" customHeight="1">
      <c r="A25" s="745" t="s">
        <v>203</v>
      </c>
      <c r="B25" s="3432" t="s">
        <v>590</v>
      </c>
      <c r="C25" s="3207"/>
      <c r="D25" s="3207"/>
      <c r="E25" s="3207"/>
      <c r="F25" s="3207"/>
      <c r="G25" s="3235"/>
      <c r="H25" s="3432">
        <v>2023</v>
      </c>
      <c r="I25" s="3207"/>
      <c r="J25" s="3448">
        <v>2024</v>
      </c>
      <c r="K25" s="3207"/>
      <c r="L25" s="3448">
        <v>2025</v>
      </c>
      <c r="M25" s="3207"/>
      <c r="N25" s="2188" t="s">
        <v>203</v>
      </c>
      <c r="O25" s="2188" t="s">
        <v>203</v>
      </c>
      <c r="P25" s="2188" t="s">
        <v>203</v>
      </c>
      <c r="Q25" s="2188" t="s">
        <v>203</v>
      </c>
      <c r="R25" s="2188" t="s">
        <v>203</v>
      </c>
      <c r="S25" s="2188" t="s">
        <v>203</v>
      </c>
      <c r="T25" s="2188" t="s">
        <v>203</v>
      </c>
      <c r="U25" s="2188" t="s">
        <v>203</v>
      </c>
      <c r="V25" s="2188" t="s">
        <v>203</v>
      </c>
      <c r="W25" s="2188" t="s">
        <v>203</v>
      </c>
      <c r="X25" s="2188" t="s">
        <v>203</v>
      </c>
      <c r="Y25" s="2188" t="s">
        <v>203</v>
      </c>
      <c r="Z25" s="2188" t="s">
        <v>203</v>
      </c>
      <c r="AA25" s="2188" t="s">
        <v>203</v>
      </c>
    </row>
    <row r="26" spans="1:27" ht="41.25" customHeight="1">
      <c r="A26" s="745" t="s">
        <v>203</v>
      </c>
      <c r="B26" s="3344"/>
      <c r="C26" s="3344"/>
      <c r="D26" s="3344"/>
      <c r="E26" s="3344"/>
      <c r="F26" s="3344"/>
      <c r="G26" s="3369"/>
      <c r="H26" s="746" t="s">
        <v>19</v>
      </c>
      <c r="I26" s="2189" t="s">
        <v>591</v>
      </c>
      <c r="J26" s="747" t="s">
        <v>19</v>
      </c>
      <c r="K26" s="2189" t="s">
        <v>592</v>
      </c>
      <c r="L26" s="747" t="s">
        <v>19</v>
      </c>
      <c r="M26" s="2189" t="s">
        <v>593</v>
      </c>
      <c r="N26" s="2188" t="s">
        <v>203</v>
      </c>
      <c r="O26" s="2188" t="s">
        <v>203</v>
      </c>
      <c r="P26" s="2188" t="s">
        <v>203</v>
      </c>
      <c r="Q26" s="2188" t="s">
        <v>203</v>
      </c>
      <c r="R26" s="2188" t="s">
        <v>203</v>
      </c>
      <c r="S26" s="2188" t="s">
        <v>203</v>
      </c>
      <c r="T26" s="2188" t="s">
        <v>203</v>
      </c>
      <c r="U26" s="2188" t="s">
        <v>203</v>
      </c>
      <c r="V26" s="2188" t="s">
        <v>203</v>
      </c>
      <c r="W26" s="2188" t="s">
        <v>203</v>
      </c>
      <c r="X26" s="2188" t="s">
        <v>203</v>
      </c>
      <c r="Y26" s="2188" t="s">
        <v>203</v>
      </c>
      <c r="Z26" s="2188" t="s">
        <v>203</v>
      </c>
      <c r="AA26" s="2188" t="s">
        <v>203</v>
      </c>
    </row>
    <row r="27" spans="1:27" ht="15" customHeight="1">
      <c r="A27" s="748" t="s">
        <v>203</v>
      </c>
      <c r="B27" s="3449" t="s">
        <v>22</v>
      </c>
      <c r="C27" s="3450"/>
      <c r="D27" s="3450"/>
      <c r="E27" s="3450"/>
      <c r="F27" s="3450"/>
      <c r="G27" s="3450"/>
      <c r="H27" s="3451"/>
      <c r="I27" s="3452"/>
      <c r="J27" s="3452"/>
      <c r="K27" s="3452"/>
      <c r="L27" s="2190" t="s">
        <v>203</v>
      </c>
      <c r="M27" s="2190" t="s">
        <v>203</v>
      </c>
      <c r="N27" s="2191" t="s">
        <v>203</v>
      </c>
      <c r="O27" s="2191" t="s">
        <v>203</v>
      </c>
      <c r="P27" s="2191" t="s">
        <v>203</v>
      </c>
      <c r="Q27" s="2191" t="s">
        <v>203</v>
      </c>
      <c r="R27" s="2191" t="s">
        <v>203</v>
      </c>
      <c r="S27" s="2191" t="s">
        <v>203</v>
      </c>
      <c r="T27" s="2191" t="s">
        <v>203</v>
      </c>
      <c r="U27" s="2191" t="s">
        <v>203</v>
      </c>
      <c r="V27" s="2191" t="s">
        <v>203</v>
      </c>
      <c r="W27" s="2191" t="s">
        <v>203</v>
      </c>
      <c r="X27" s="2191" t="s">
        <v>203</v>
      </c>
      <c r="Y27" s="2191" t="s">
        <v>203</v>
      </c>
      <c r="Z27" s="2191" t="s">
        <v>203</v>
      </c>
      <c r="AA27" s="2191" t="s">
        <v>203</v>
      </c>
    </row>
    <row r="28" spans="1:27" ht="15" customHeight="1">
      <c r="A28" s="748" t="s">
        <v>203</v>
      </c>
      <c r="B28" s="3453" t="s">
        <v>26</v>
      </c>
      <c r="C28" s="3259"/>
      <c r="D28" s="3259"/>
      <c r="E28" s="3259"/>
      <c r="F28" s="3259"/>
      <c r="G28" s="3454"/>
      <c r="H28" s="749">
        <v>7595</v>
      </c>
      <c r="I28" s="750">
        <v>1</v>
      </c>
      <c r="J28" s="751">
        <v>7773</v>
      </c>
      <c r="K28" s="750">
        <v>1</v>
      </c>
      <c r="L28" s="752">
        <v>7183</v>
      </c>
      <c r="M28" s="753">
        <v>0.999</v>
      </c>
      <c r="N28" s="2191" t="s">
        <v>203</v>
      </c>
      <c r="O28" s="2191" t="s">
        <v>203</v>
      </c>
      <c r="P28" s="2191" t="s">
        <v>203</v>
      </c>
      <c r="Q28" s="2191" t="s">
        <v>203</v>
      </c>
      <c r="R28" s="2191" t="s">
        <v>203</v>
      </c>
      <c r="S28" s="2191" t="s">
        <v>203</v>
      </c>
      <c r="T28" s="2191" t="s">
        <v>203</v>
      </c>
      <c r="U28" s="2191" t="s">
        <v>203</v>
      </c>
      <c r="V28" s="2191" t="s">
        <v>203</v>
      </c>
      <c r="W28" s="2191" t="s">
        <v>203</v>
      </c>
      <c r="X28" s="2191" t="s">
        <v>203</v>
      </c>
      <c r="Y28" s="2191" t="s">
        <v>203</v>
      </c>
      <c r="Z28" s="2191" t="s">
        <v>203</v>
      </c>
      <c r="AA28" s="2191" t="s">
        <v>203</v>
      </c>
    </row>
    <row r="29" spans="1:27" ht="15" customHeight="1">
      <c r="A29" s="748" t="s">
        <v>203</v>
      </c>
      <c r="B29" s="3455" t="s">
        <v>28</v>
      </c>
      <c r="C29" s="3277"/>
      <c r="D29" s="3277"/>
      <c r="E29" s="3277"/>
      <c r="F29" s="3277"/>
      <c r="G29" s="3277"/>
      <c r="H29" s="3456"/>
      <c r="I29" s="3293"/>
      <c r="J29" s="3293"/>
      <c r="K29" s="3293"/>
      <c r="L29" s="1918" t="s">
        <v>203</v>
      </c>
      <c r="M29" s="1918" t="s">
        <v>203</v>
      </c>
      <c r="N29" s="2191" t="s">
        <v>203</v>
      </c>
      <c r="O29" s="2191" t="s">
        <v>203</v>
      </c>
      <c r="P29" s="2191" t="s">
        <v>203</v>
      </c>
      <c r="Q29" s="2191" t="s">
        <v>203</v>
      </c>
      <c r="R29" s="2191" t="s">
        <v>203</v>
      </c>
      <c r="S29" s="2191" t="s">
        <v>203</v>
      </c>
      <c r="T29" s="2191" t="s">
        <v>203</v>
      </c>
      <c r="U29" s="2191" t="s">
        <v>203</v>
      </c>
      <c r="V29" s="2191" t="s">
        <v>203</v>
      </c>
      <c r="W29" s="2191" t="s">
        <v>203</v>
      </c>
      <c r="X29" s="2191" t="s">
        <v>203</v>
      </c>
      <c r="Y29" s="2191" t="s">
        <v>203</v>
      </c>
      <c r="Z29" s="2191" t="s">
        <v>203</v>
      </c>
      <c r="AA29" s="2191" t="s">
        <v>203</v>
      </c>
    </row>
    <row r="30" spans="1:27" ht="15" customHeight="1">
      <c r="A30" s="748" t="s">
        <v>203</v>
      </c>
      <c r="B30" s="3457" t="s">
        <v>29</v>
      </c>
      <c r="C30" s="3458"/>
      <c r="D30" s="3458"/>
      <c r="E30" s="3458"/>
      <c r="F30" s="3458"/>
      <c r="G30" s="3459"/>
      <c r="H30" s="754">
        <v>3</v>
      </c>
      <c r="I30" s="755">
        <v>1</v>
      </c>
      <c r="J30" s="756">
        <v>3</v>
      </c>
      <c r="K30" s="757">
        <v>1</v>
      </c>
      <c r="L30" s="758">
        <v>17</v>
      </c>
      <c r="M30" s="759">
        <v>1</v>
      </c>
      <c r="N30" s="2191" t="s">
        <v>203</v>
      </c>
      <c r="O30" s="2191" t="s">
        <v>203</v>
      </c>
      <c r="P30" s="2191" t="s">
        <v>203</v>
      </c>
      <c r="Q30" s="2191" t="s">
        <v>203</v>
      </c>
      <c r="R30" s="2191" t="s">
        <v>203</v>
      </c>
      <c r="S30" s="2191" t="s">
        <v>203</v>
      </c>
      <c r="T30" s="2191" t="s">
        <v>203</v>
      </c>
      <c r="U30" s="2191" t="s">
        <v>203</v>
      </c>
      <c r="V30" s="2191" t="s">
        <v>203</v>
      </c>
      <c r="W30" s="2191" t="s">
        <v>203</v>
      </c>
      <c r="X30" s="2191" t="s">
        <v>203</v>
      </c>
      <c r="Y30" s="2191" t="s">
        <v>203</v>
      </c>
      <c r="Z30" s="2191" t="s">
        <v>203</v>
      </c>
      <c r="AA30" s="2191" t="s">
        <v>203</v>
      </c>
    </row>
    <row r="31" spans="1:27" ht="15" customHeight="1">
      <c r="A31" s="748" t="s">
        <v>203</v>
      </c>
      <c r="B31" s="3460" t="s">
        <v>30</v>
      </c>
      <c r="C31" s="3461"/>
      <c r="D31" s="3461"/>
      <c r="E31" s="3461"/>
      <c r="F31" s="3461"/>
      <c r="G31" s="3462"/>
      <c r="H31" s="760">
        <v>326</v>
      </c>
      <c r="I31" s="761">
        <v>1</v>
      </c>
      <c r="J31" s="762">
        <v>351</v>
      </c>
      <c r="K31" s="763">
        <v>1</v>
      </c>
      <c r="L31" s="764">
        <v>329</v>
      </c>
      <c r="M31" s="2192">
        <v>1</v>
      </c>
      <c r="N31" s="2191" t="s">
        <v>203</v>
      </c>
      <c r="O31" s="2191" t="s">
        <v>203</v>
      </c>
      <c r="P31" s="2191" t="s">
        <v>203</v>
      </c>
      <c r="Q31" s="2191" t="s">
        <v>203</v>
      </c>
      <c r="R31" s="2191" t="s">
        <v>203</v>
      </c>
      <c r="S31" s="2191" t="s">
        <v>203</v>
      </c>
      <c r="T31" s="2191" t="s">
        <v>203</v>
      </c>
      <c r="U31" s="2191" t="s">
        <v>203</v>
      </c>
      <c r="V31" s="2191" t="s">
        <v>203</v>
      </c>
      <c r="W31" s="2191" t="s">
        <v>203</v>
      </c>
      <c r="X31" s="2191" t="s">
        <v>203</v>
      </c>
      <c r="Y31" s="2191" t="s">
        <v>203</v>
      </c>
      <c r="Z31" s="2191" t="s">
        <v>203</v>
      </c>
      <c r="AA31" s="2191" t="s">
        <v>203</v>
      </c>
    </row>
    <row r="32" spans="1:27" ht="15" customHeight="1">
      <c r="A32" s="748" t="s">
        <v>203</v>
      </c>
      <c r="B32" s="3460" t="s">
        <v>31</v>
      </c>
      <c r="C32" s="3461"/>
      <c r="D32" s="3461"/>
      <c r="E32" s="3461"/>
      <c r="F32" s="3461"/>
      <c r="G32" s="3462"/>
      <c r="H32" s="760">
        <v>51</v>
      </c>
      <c r="I32" s="761">
        <v>1</v>
      </c>
      <c r="J32" s="762">
        <v>52</v>
      </c>
      <c r="K32" s="765">
        <v>1</v>
      </c>
      <c r="L32" s="764">
        <v>50</v>
      </c>
      <c r="M32" s="2192">
        <v>1</v>
      </c>
      <c r="N32" s="2191" t="s">
        <v>203</v>
      </c>
      <c r="O32" s="2191" t="s">
        <v>203</v>
      </c>
      <c r="P32" s="2191" t="s">
        <v>203</v>
      </c>
      <c r="Q32" s="2191" t="s">
        <v>203</v>
      </c>
      <c r="R32" s="2191" t="s">
        <v>203</v>
      </c>
      <c r="S32" s="2191" t="s">
        <v>203</v>
      </c>
      <c r="T32" s="2191" t="s">
        <v>203</v>
      </c>
      <c r="U32" s="2191" t="s">
        <v>203</v>
      </c>
      <c r="V32" s="2191" t="s">
        <v>203</v>
      </c>
      <c r="W32" s="2191" t="s">
        <v>203</v>
      </c>
      <c r="X32" s="2191" t="s">
        <v>203</v>
      </c>
      <c r="Y32" s="2191" t="s">
        <v>203</v>
      </c>
      <c r="Z32" s="2191" t="s">
        <v>203</v>
      </c>
      <c r="AA32" s="2191" t="s">
        <v>203</v>
      </c>
    </row>
    <row r="33" spans="1:27" ht="15" customHeight="1">
      <c r="A33" s="748" t="s">
        <v>203</v>
      </c>
      <c r="B33" s="3460" t="s">
        <v>32</v>
      </c>
      <c r="C33" s="3461"/>
      <c r="D33" s="3461"/>
      <c r="E33" s="3461"/>
      <c r="F33" s="3461"/>
      <c r="G33" s="3462"/>
      <c r="H33" s="760">
        <v>344</v>
      </c>
      <c r="I33" s="761">
        <v>1</v>
      </c>
      <c r="J33" s="762">
        <v>377</v>
      </c>
      <c r="K33" s="763">
        <v>1</v>
      </c>
      <c r="L33" s="764">
        <v>418</v>
      </c>
      <c r="M33" s="2192">
        <v>1</v>
      </c>
      <c r="N33" s="2191" t="s">
        <v>203</v>
      </c>
      <c r="O33" s="2191" t="s">
        <v>203</v>
      </c>
      <c r="P33" s="2191" t="s">
        <v>203</v>
      </c>
      <c r="Q33" s="2191" t="s">
        <v>203</v>
      </c>
      <c r="R33" s="2191" t="s">
        <v>203</v>
      </c>
      <c r="S33" s="2191" t="s">
        <v>203</v>
      </c>
      <c r="T33" s="2191" t="s">
        <v>203</v>
      </c>
      <c r="U33" s="2191" t="s">
        <v>203</v>
      </c>
      <c r="V33" s="2191" t="s">
        <v>203</v>
      </c>
      <c r="W33" s="2191" t="s">
        <v>203</v>
      </c>
      <c r="X33" s="2191" t="s">
        <v>203</v>
      </c>
      <c r="Y33" s="2191" t="s">
        <v>203</v>
      </c>
      <c r="Z33" s="2191" t="s">
        <v>203</v>
      </c>
      <c r="AA33" s="2191" t="s">
        <v>203</v>
      </c>
    </row>
    <row r="34" spans="1:27" ht="15" customHeight="1">
      <c r="A34" s="748" t="s">
        <v>203</v>
      </c>
      <c r="B34" s="3460" t="s">
        <v>33</v>
      </c>
      <c r="C34" s="3461"/>
      <c r="D34" s="3461"/>
      <c r="E34" s="3461"/>
      <c r="F34" s="3461"/>
      <c r="G34" s="3462"/>
      <c r="H34" s="760">
        <v>215</v>
      </c>
      <c r="I34" s="761">
        <v>1</v>
      </c>
      <c r="J34" s="766">
        <v>223</v>
      </c>
      <c r="K34" s="767">
        <v>1</v>
      </c>
      <c r="L34" s="764">
        <v>237</v>
      </c>
      <c r="M34" s="2192">
        <v>1</v>
      </c>
      <c r="N34" s="2191" t="s">
        <v>203</v>
      </c>
      <c r="O34" s="2191" t="s">
        <v>203</v>
      </c>
      <c r="P34" s="2191" t="s">
        <v>203</v>
      </c>
      <c r="Q34" s="2191" t="s">
        <v>203</v>
      </c>
      <c r="R34" s="2191" t="s">
        <v>203</v>
      </c>
      <c r="S34" s="2191" t="s">
        <v>203</v>
      </c>
      <c r="T34" s="2191" t="s">
        <v>203</v>
      </c>
      <c r="U34" s="2191" t="s">
        <v>203</v>
      </c>
      <c r="V34" s="2191" t="s">
        <v>203</v>
      </c>
      <c r="W34" s="2191" t="s">
        <v>203</v>
      </c>
      <c r="X34" s="2191" t="s">
        <v>203</v>
      </c>
      <c r="Y34" s="2191" t="s">
        <v>203</v>
      </c>
      <c r="Z34" s="2191" t="s">
        <v>203</v>
      </c>
      <c r="AA34" s="2191" t="s">
        <v>203</v>
      </c>
    </row>
    <row r="35" spans="1:27" ht="15" customHeight="1">
      <c r="A35" s="748" t="s">
        <v>203</v>
      </c>
      <c r="B35" s="3460" t="s">
        <v>34</v>
      </c>
      <c r="C35" s="3461"/>
      <c r="D35" s="3461"/>
      <c r="E35" s="3461"/>
      <c r="F35" s="3461"/>
      <c r="G35" s="3462"/>
      <c r="H35" s="768">
        <v>1488</v>
      </c>
      <c r="I35" s="761">
        <v>1</v>
      </c>
      <c r="J35" s="769">
        <v>1498</v>
      </c>
      <c r="K35" s="770">
        <v>1</v>
      </c>
      <c r="L35" s="771">
        <v>1553</v>
      </c>
      <c r="M35" s="2192">
        <v>0.99939999999999996</v>
      </c>
      <c r="N35" s="2191" t="s">
        <v>203</v>
      </c>
      <c r="O35" s="2191" t="s">
        <v>203</v>
      </c>
      <c r="P35" s="2191" t="s">
        <v>203</v>
      </c>
      <c r="Q35" s="2191" t="s">
        <v>203</v>
      </c>
      <c r="R35" s="2191" t="s">
        <v>203</v>
      </c>
      <c r="S35" s="2191" t="s">
        <v>203</v>
      </c>
      <c r="T35" s="2191" t="s">
        <v>203</v>
      </c>
      <c r="U35" s="2191" t="s">
        <v>203</v>
      </c>
      <c r="V35" s="2191" t="s">
        <v>203</v>
      </c>
      <c r="W35" s="2191" t="s">
        <v>203</v>
      </c>
      <c r="X35" s="2191" t="s">
        <v>203</v>
      </c>
      <c r="Y35" s="2191" t="s">
        <v>203</v>
      </c>
      <c r="Z35" s="2191" t="s">
        <v>203</v>
      </c>
      <c r="AA35" s="2191" t="s">
        <v>203</v>
      </c>
    </row>
    <row r="36" spans="1:27" ht="15" customHeight="1">
      <c r="A36" s="748" t="s">
        <v>203</v>
      </c>
      <c r="B36" s="3460" t="s">
        <v>35</v>
      </c>
      <c r="C36" s="3461"/>
      <c r="D36" s="3461"/>
      <c r="E36" s="3461"/>
      <c r="F36" s="3461"/>
      <c r="G36" s="3462"/>
      <c r="H36" s="760">
        <v>110</v>
      </c>
      <c r="I36" s="761">
        <v>1</v>
      </c>
      <c r="J36" s="762">
        <v>135</v>
      </c>
      <c r="K36" s="2193">
        <v>1</v>
      </c>
      <c r="L36" s="764">
        <v>127</v>
      </c>
      <c r="M36" s="2192">
        <v>1</v>
      </c>
      <c r="N36" s="2191" t="s">
        <v>203</v>
      </c>
      <c r="O36" s="2191" t="s">
        <v>203</v>
      </c>
      <c r="P36" s="2191" t="s">
        <v>203</v>
      </c>
      <c r="Q36" s="2191" t="s">
        <v>203</v>
      </c>
      <c r="R36" s="2191" t="s">
        <v>203</v>
      </c>
      <c r="S36" s="2191" t="s">
        <v>203</v>
      </c>
      <c r="T36" s="2191" t="s">
        <v>203</v>
      </c>
      <c r="U36" s="2191" t="s">
        <v>203</v>
      </c>
      <c r="V36" s="2191" t="s">
        <v>203</v>
      </c>
      <c r="W36" s="2191" t="s">
        <v>203</v>
      </c>
      <c r="X36" s="2191" t="s">
        <v>203</v>
      </c>
      <c r="Y36" s="2191" t="s">
        <v>203</v>
      </c>
      <c r="Z36" s="2191" t="s">
        <v>203</v>
      </c>
      <c r="AA36" s="2191" t="s">
        <v>203</v>
      </c>
    </row>
    <row r="37" spans="1:27" ht="15" customHeight="1">
      <c r="A37" s="748" t="s">
        <v>203</v>
      </c>
      <c r="B37" s="3460" t="s">
        <v>36</v>
      </c>
      <c r="C37" s="3461"/>
      <c r="D37" s="3461"/>
      <c r="E37" s="3461"/>
      <c r="F37" s="3461"/>
      <c r="G37" s="3462"/>
      <c r="H37" s="768">
        <v>4878</v>
      </c>
      <c r="I37" s="761">
        <v>1</v>
      </c>
      <c r="J37" s="772">
        <v>4764</v>
      </c>
      <c r="K37" s="2193">
        <v>1</v>
      </c>
      <c r="L37" s="771">
        <v>4291</v>
      </c>
      <c r="M37" s="2192">
        <v>0.99860000000000004</v>
      </c>
      <c r="N37" s="2191" t="s">
        <v>203</v>
      </c>
      <c r="O37" s="2191" t="s">
        <v>203</v>
      </c>
      <c r="P37" s="2191" t="s">
        <v>203</v>
      </c>
      <c r="Q37" s="2191" t="s">
        <v>203</v>
      </c>
      <c r="R37" s="2191" t="s">
        <v>203</v>
      </c>
      <c r="S37" s="2191" t="s">
        <v>203</v>
      </c>
      <c r="T37" s="2191" t="s">
        <v>203</v>
      </c>
      <c r="U37" s="2191" t="s">
        <v>203</v>
      </c>
      <c r="V37" s="2191" t="s">
        <v>203</v>
      </c>
      <c r="W37" s="2191" t="s">
        <v>203</v>
      </c>
      <c r="X37" s="2191" t="s">
        <v>203</v>
      </c>
      <c r="Y37" s="2191" t="s">
        <v>203</v>
      </c>
      <c r="Z37" s="2191" t="s">
        <v>203</v>
      </c>
      <c r="AA37" s="2191" t="s">
        <v>203</v>
      </c>
    </row>
    <row r="38" spans="1:27" ht="15" customHeight="1">
      <c r="A38" s="748" t="s">
        <v>203</v>
      </c>
      <c r="B38" s="3460" t="s">
        <v>37</v>
      </c>
      <c r="C38" s="3461"/>
      <c r="D38" s="3461"/>
      <c r="E38" s="3461"/>
      <c r="F38" s="3461"/>
      <c r="G38" s="3462"/>
      <c r="H38" s="760">
        <v>180</v>
      </c>
      <c r="I38" s="761">
        <v>1</v>
      </c>
      <c r="J38" s="762">
        <v>151</v>
      </c>
      <c r="K38" s="2193">
        <v>1</v>
      </c>
      <c r="L38" s="764">
        <v>120</v>
      </c>
      <c r="M38" s="2192">
        <v>1</v>
      </c>
      <c r="N38" s="2191" t="s">
        <v>203</v>
      </c>
      <c r="O38" s="2191" t="s">
        <v>203</v>
      </c>
      <c r="P38" s="2191" t="s">
        <v>203</v>
      </c>
      <c r="Q38" s="2191" t="s">
        <v>203</v>
      </c>
      <c r="R38" s="2191" t="s">
        <v>203</v>
      </c>
      <c r="S38" s="2191" t="s">
        <v>203</v>
      </c>
      <c r="T38" s="2191" t="s">
        <v>203</v>
      </c>
      <c r="U38" s="2191" t="s">
        <v>203</v>
      </c>
      <c r="V38" s="2191" t="s">
        <v>203</v>
      </c>
      <c r="W38" s="2191" t="s">
        <v>203</v>
      </c>
      <c r="X38" s="2191" t="s">
        <v>203</v>
      </c>
      <c r="Y38" s="2191" t="s">
        <v>203</v>
      </c>
      <c r="Z38" s="2191" t="s">
        <v>203</v>
      </c>
      <c r="AA38" s="2191" t="s">
        <v>203</v>
      </c>
    </row>
    <row r="39" spans="1:27" ht="15" customHeight="1">
      <c r="A39" s="748" t="s">
        <v>203</v>
      </c>
      <c r="B39" s="3460" t="s">
        <v>38</v>
      </c>
      <c r="C39" s="3461"/>
      <c r="D39" s="3461"/>
      <c r="E39" s="3461"/>
      <c r="F39" s="3461"/>
      <c r="G39" s="3462"/>
      <c r="H39" s="2194">
        <v>0</v>
      </c>
      <c r="I39" s="773">
        <v>1</v>
      </c>
      <c r="J39" s="762">
        <v>219</v>
      </c>
      <c r="K39" s="763">
        <v>1</v>
      </c>
      <c r="L39" s="764">
        <v>41</v>
      </c>
      <c r="M39" s="2192">
        <v>1</v>
      </c>
      <c r="N39" s="2191" t="s">
        <v>203</v>
      </c>
      <c r="O39" s="2191" t="s">
        <v>203</v>
      </c>
      <c r="P39" s="2191" t="s">
        <v>203</v>
      </c>
      <c r="Q39" s="2191" t="s">
        <v>203</v>
      </c>
      <c r="R39" s="2191" t="s">
        <v>203</v>
      </c>
      <c r="S39" s="2191" t="s">
        <v>203</v>
      </c>
      <c r="T39" s="2191" t="s">
        <v>203</v>
      </c>
      <c r="U39" s="2191" t="s">
        <v>203</v>
      </c>
      <c r="V39" s="2191" t="s">
        <v>203</v>
      </c>
      <c r="W39" s="2191" t="s">
        <v>203</v>
      </c>
      <c r="X39" s="2191" t="s">
        <v>203</v>
      </c>
      <c r="Y39" s="2191" t="s">
        <v>203</v>
      </c>
      <c r="Z39" s="2191" t="s">
        <v>203</v>
      </c>
      <c r="AA39" s="2191" t="s">
        <v>203</v>
      </c>
    </row>
    <row r="40" spans="1:27" ht="15" customHeight="1">
      <c r="A40" s="748" t="s">
        <v>203</v>
      </c>
      <c r="B40" s="3464" t="s">
        <v>42</v>
      </c>
      <c r="C40" s="3465"/>
      <c r="D40" s="3465"/>
      <c r="E40" s="3465"/>
      <c r="F40" s="3465"/>
      <c r="G40" s="3466"/>
      <c r="H40" s="2195">
        <v>7595</v>
      </c>
      <c r="I40" s="774">
        <v>1</v>
      </c>
      <c r="J40" s="775">
        <v>7773</v>
      </c>
      <c r="K40" s="2196">
        <v>1</v>
      </c>
      <c r="L40" s="776">
        <v>7183</v>
      </c>
      <c r="M40" s="2197">
        <v>0.999</v>
      </c>
      <c r="N40" s="2191" t="s">
        <v>203</v>
      </c>
      <c r="O40" s="2191" t="s">
        <v>203</v>
      </c>
      <c r="P40" s="2191" t="s">
        <v>203</v>
      </c>
      <c r="Q40" s="2191" t="s">
        <v>203</v>
      </c>
      <c r="R40" s="2191" t="s">
        <v>203</v>
      </c>
      <c r="S40" s="2191" t="s">
        <v>203</v>
      </c>
      <c r="T40" s="2191" t="s">
        <v>203</v>
      </c>
      <c r="U40" s="2191" t="s">
        <v>203</v>
      </c>
      <c r="V40" s="2191" t="s">
        <v>203</v>
      </c>
      <c r="W40" s="2191" t="s">
        <v>203</v>
      </c>
      <c r="X40" s="2191" t="s">
        <v>203</v>
      </c>
      <c r="Y40" s="2191" t="s">
        <v>203</v>
      </c>
      <c r="Z40" s="2191" t="s">
        <v>203</v>
      </c>
      <c r="AA40" s="2191" t="s">
        <v>203</v>
      </c>
    </row>
    <row r="41" spans="1:27" ht="22.5" customHeight="1">
      <c r="A41" s="745" t="s">
        <v>203</v>
      </c>
      <c r="B41" s="3467" t="s">
        <v>594</v>
      </c>
      <c r="C41" s="3468"/>
      <c r="D41" s="3468"/>
      <c r="E41" s="3468"/>
      <c r="F41" s="3468"/>
      <c r="G41" s="3468"/>
      <c r="H41" s="3468"/>
      <c r="I41" s="3468"/>
      <c r="J41" s="3468"/>
      <c r="K41" s="3468"/>
      <c r="L41" s="3468"/>
      <c r="M41" s="3468"/>
      <c r="N41" s="2188" t="s">
        <v>203</v>
      </c>
      <c r="O41" s="2188" t="s">
        <v>203</v>
      </c>
      <c r="P41" s="2188" t="s">
        <v>203</v>
      </c>
      <c r="Q41" s="2188" t="s">
        <v>203</v>
      </c>
      <c r="R41" s="2188" t="s">
        <v>203</v>
      </c>
      <c r="S41" s="2188" t="s">
        <v>203</v>
      </c>
      <c r="T41" s="2188" t="s">
        <v>203</v>
      </c>
      <c r="U41" s="2188" t="s">
        <v>203</v>
      </c>
      <c r="V41" s="2188" t="s">
        <v>203</v>
      </c>
      <c r="W41" s="2188" t="s">
        <v>203</v>
      </c>
      <c r="X41" s="2188" t="s">
        <v>203</v>
      </c>
      <c r="Y41" s="2188" t="s">
        <v>203</v>
      </c>
      <c r="Z41" s="2188" t="s">
        <v>203</v>
      </c>
      <c r="AA41" s="2188" t="s">
        <v>203</v>
      </c>
    </row>
    <row r="42" spans="1:27" ht="15" customHeight="1">
      <c r="A42" s="745" t="s">
        <v>203</v>
      </c>
      <c r="B42" s="745" t="s">
        <v>203</v>
      </c>
      <c r="C42" s="745" t="s">
        <v>203</v>
      </c>
      <c r="D42" s="745" t="s">
        <v>203</v>
      </c>
      <c r="E42" s="745" t="s">
        <v>203</v>
      </c>
      <c r="F42" s="745" t="s">
        <v>203</v>
      </c>
      <c r="G42" s="745" t="s">
        <v>203</v>
      </c>
      <c r="H42" s="745" t="s">
        <v>203</v>
      </c>
      <c r="I42" s="745" t="s">
        <v>203</v>
      </c>
      <c r="J42" s="745" t="s">
        <v>203</v>
      </c>
      <c r="K42" s="745" t="s">
        <v>203</v>
      </c>
      <c r="L42" s="745" t="s">
        <v>203</v>
      </c>
      <c r="M42" s="745" t="s">
        <v>203</v>
      </c>
      <c r="N42" s="2188" t="s">
        <v>203</v>
      </c>
      <c r="O42" s="2188" t="s">
        <v>203</v>
      </c>
      <c r="P42" s="2188" t="s">
        <v>203</v>
      </c>
      <c r="Q42" s="2188" t="s">
        <v>203</v>
      </c>
      <c r="R42" s="2188" t="s">
        <v>203</v>
      </c>
      <c r="S42" s="2188" t="s">
        <v>203</v>
      </c>
      <c r="T42" s="2188" t="s">
        <v>203</v>
      </c>
      <c r="U42" s="2188" t="s">
        <v>203</v>
      </c>
      <c r="V42" s="2188" t="s">
        <v>203</v>
      </c>
      <c r="W42" s="2188" t="s">
        <v>203</v>
      </c>
      <c r="X42" s="2188" t="s">
        <v>203</v>
      </c>
      <c r="Y42" s="2188" t="s">
        <v>203</v>
      </c>
      <c r="Z42" s="2188" t="s">
        <v>203</v>
      </c>
      <c r="AA42" s="2188" t="s">
        <v>203</v>
      </c>
    </row>
    <row r="43" spans="1:27" ht="15" customHeight="1">
      <c r="A43" s="56" t="s">
        <v>203</v>
      </c>
      <c r="B43" s="3432" t="s">
        <v>595</v>
      </c>
      <c r="C43" s="3207"/>
      <c r="D43" s="3207"/>
      <c r="E43" s="3207"/>
      <c r="F43" s="3207"/>
      <c r="G43" s="3247"/>
      <c r="H43" s="3469">
        <v>2024</v>
      </c>
      <c r="I43" s="3207"/>
      <c r="J43" s="3470">
        <v>2025</v>
      </c>
      <c r="K43" s="3207"/>
      <c r="L43" s="56" t="s">
        <v>203</v>
      </c>
      <c r="M43" s="56" t="s">
        <v>203</v>
      </c>
      <c r="N43" s="2198" t="s">
        <v>203</v>
      </c>
      <c r="O43" s="2198" t="s">
        <v>203</v>
      </c>
      <c r="P43" s="2198" t="s">
        <v>203</v>
      </c>
      <c r="Q43" s="2198" t="s">
        <v>203</v>
      </c>
      <c r="R43" s="2198" t="s">
        <v>203</v>
      </c>
      <c r="S43" s="2198" t="s">
        <v>203</v>
      </c>
      <c r="T43" s="2198" t="s">
        <v>203</v>
      </c>
      <c r="U43" s="2198" t="s">
        <v>203</v>
      </c>
      <c r="V43" s="2198" t="s">
        <v>203</v>
      </c>
      <c r="W43" s="2198" t="s">
        <v>203</v>
      </c>
      <c r="X43" s="2198" t="s">
        <v>203</v>
      </c>
      <c r="Y43" s="2198" t="s">
        <v>203</v>
      </c>
      <c r="Z43" s="2198" t="s">
        <v>203</v>
      </c>
      <c r="AA43" s="2198" t="s">
        <v>203</v>
      </c>
    </row>
    <row r="44" spans="1:27" ht="47.25" customHeight="1">
      <c r="A44" s="56" t="s">
        <v>203</v>
      </c>
      <c r="B44" s="3344"/>
      <c r="C44" s="3344"/>
      <c r="D44" s="3344"/>
      <c r="E44" s="3344"/>
      <c r="F44" s="3344"/>
      <c r="G44" s="3471"/>
      <c r="H44" s="746" t="s">
        <v>19</v>
      </c>
      <c r="I44" s="2189" t="s">
        <v>596</v>
      </c>
      <c r="J44" s="777" t="s">
        <v>19</v>
      </c>
      <c r="K44" s="2189" t="s">
        <v>596</v>
      </c>
      <c r="L44" s="56" t="s">
        <v>203</v>
      </c>
      <c r="M44" s="56" t="s">
        <v>203</v>
      </c>
      <c r="N44" s="2198" t="s">
        <v>203</v>
      </c>
      <c r="O44" s="2198" t="s">
        <v>203</v>
      </c>
      <c r="P44" s="2198" t="s">
        <v>203</v>
      </c>
      <c r="Q44" s="2198" t="s">
        <v>203</v>
      </c>
      <c r="R44" s="2198" t="s">
        <v>203</v>
      </c>
      <c r="S44" s="2198" t="s">
        <v>203</v>
      </c>
      <c r="T44" s="2198" t="s">
        <v>203</v>
      </c>
      <c r="U44" s="2198" t="s">
        <v>203</v>
      </c>
      <c r="V44" s="2198" t="s">
        <v>203</v>
      </c>
      <c r="W44" s="2198" t="s">
        <v>203</v>
      </c>
      <c r="X44" s="2198" t="s">
        <v>203</v>
      </c>
      <c r="Y44" s="2198" t="s">
        <v>203</v>
      </c>
      <c r="Z44" s="2198" t="s">
        <v>203</v>
      </c>
      <c r="AA44" s="2198" t="s">
        <v>203</v>
      </c>
    </row>
    <row r="45" spans="1:27" ht="15" customHeight="1">
      <c r="A45" s="748" t="s">
        <v>203</v>
      </c>
      <c r="B45" s="3449" t="s">
        <v>22</v>
      </c>
      <c r="C45" s="3450"/>
      <c r="D45" s="3450"/>
      <c r="E45" s="3450"/>
      <c r="F45" s="3450"/>
      <c r="G45" s="3450"/>
      <c r="H45" s="3449"/>
      <c r="I45" s="3450"/>
      <c r="J45" s="748" t="s">
        <v>203</v>
      </c>
      <c r="K45" s="748" t="s">
        <v>203</v>
      </c>
      <c r="L45" s="748" t="s">
        <v>203</v>
      </c>
      <c r="M45" s="748" t="s">
        <v>203</v>
      </c>
      <c r="N45" s="2191" t="s">
        <v>203</v>
      </c>
      <c r="O45" s="2191" t="s">
        <v>203</v>
      </c>
      <c r="P45" s="2191" t="s">
        <v>203</v>
      </c>
      <c r="Q45" s="2191" t="s">
        <v>203</v>
      </c>
      <c r="R45" s="2191" t="s">
        <v>203</v>
      </c>
      <c r="S45" s="2191" t="s">
        <v>203</v>
      </c>
      <c r="T45" s="2191" t="s">
        <v>203</v>
      </c>
      <c r="U45" s="2191" t="s">
        <v>203</v>
      </c>
      <c r="V45" s="2191" t="s">
        <v>203</v>
      </c>
      <c r="W45" s="2191" t="s">
        <v>203</v>
      </c>
      <c r="X45" s="2191" t="s">
        <v>203</v>
      </c>
      <c r="Y45" s="2191" t="s">
        <v>203</v>
      </c>
      <c r="Z45" s="2191" t="s">
        <v>203</v>
      </c>
      <c r="AA45" s="2191" t="s">
        <v>203</v>
      </c>
    </row>
    <row r="46" spans="1:27" ht="15" customHeight="1">
      <c r="A46" s="748" t="s">
        <v>203</v>
      </c>
      <c r="B46" s="3472" t="s">
        <v>26</v>
      </c>
      <c r="C46" s="3473"/>
      <c r="D46" s="3473"/>
      <c r="E46" s="3473"/>
      <c r="F46" s="3473"/>
      <c r="G46" s="3474"/>
      <c r="H46" s="778">
        <v>12773</v>
      </c>
      <c r="I46" s="2199">
        <v>0.84209999999999996</v>
      </c>
      <c r="J46" s="779">
        <v>2251</v>
      </c>
      <c r="K46" s="780">
        <v>0.56269999999999998</v>
      </c>
      <c r="L46" s="748" t="s">
        <v>203</v>
      </c>
      <c r="M46" s="748" t="s">
        <v>203</v>
      </c>
      <c r="N46" s="2191" t="s">
        <v>203</v>
      </c>
      <c r="O46" s="2191" t="s">
        <v>203</v>
      </c>
      <c r="P46" s="2191" t="s">
        <v>203</v>
      </c>
      <c r="Q46" s="2191" t="s">
        <v>203</v>
      </c>
      <c r="R46" s="2191" t="s">
        <v>203</v>
      </c>
      <c r="S46" s="2191" t="s">
        <v>203</v>
      </c>
      <c r="T46" s="2191" t="s">
        <v>203</v>
      </c>
      <c r="U46" s="2191" t="s">
        <v>203</v>
      </c>
      <c r="V46" s="2191" t="s">
        <v>203</v>
      </c>
      <c r="W46" s="2191" t="s">
        <v>203</v>
      </c>
      <c r="X46" s="2191" t="s">
        <v>203</v>
      </c>
      <c r="Y46" s="2191" t="s">
        <v>203</v>
      </c>
      <c r="Z46" s="2191" t="s">
        <v>203</v>
      </c>
      <c r="AA46" s="2191" t="s">
        <v>203</v>
      </c>
    </row>
    <row r="47" spans="1:27" ht="49.5" customHeight="1">
      <c r="A47" s="1"/>
      <c r="B47" s="3475" t="s">
        <v>597</v>
      </c>
      <c r="C47" s="3476"/>
      <c r="D47" s="3476"/>
      <c r="E47" s="3476"/>
      <c r="F47" s="3476"/>
      <c r="G47" s="3476"/>
      <c r="H47" s="3476"/>
      <c r="I47" s="3476"/>
      <c r="J47" s="3476"/>
      <c r="K47" s="3476"/>
      <c r="L47" s="10"/>
      <c r="M47" s="10"/>
      <c r="N47" s="1"/>
      <c r="O47" s="1"/>
      <c r="P47" s="1"/>
      <c r="Q47" s="1"/>
      <c r="R47" s="1"/>
      <c r="S47" s="1"/>
      <c r="T47" s="1"/>
      <c r="U47" s="1"/>
      <c r="V47" s="1"/>
      <c r="W47" s="1"/>
      <c r="X47" s="1"/>
      <c r="Y47" s="1"/>
      <c r="Z47" s="1"/>
      <c r="AA47" s="1"/>
    </row>
    <row r="48" spans="1:27" ht="29.25" customHeight="1">
      <c r="A48" s="1877"/>
      <c r="B48" s="1851"/>
      <c r="C48" s="1851"/>
      <c r="D48" s="1851"/>
      <c r="E48" s="1851"/>
      <c r="F48" s="1851"/>
      <c r="G48" s="1851"/>
      <c r="H48" s="1851"/>
      <c r="I48" s="1851"/>
      <c r="J48" s="1851"/>
      <c r="K48" s="1851"/>
      <c r="L48" s="1870"/>
      <c r="M48" s="1870"/>
      <c r="N48" s="1877"/>
      <c r="O48" s="1877"/>
      <c r="P48" s="1877"/>
      <c r="Q48" s="1877"/>
      <c r="R48" s="1877"/>
      <c r="S48" s="1877"/>
      <c r="T48" s="1877"/>
      <c r="U48" s="1877"/>
      <c r="V48" s="1877"/>
      <c r="W48" s="1877"/>
      <c r="X48" s="1877"/>
      <c r="Y48" s="1877"/>
      <c r="Z48" s="1877"/>
      <c r="AA48" s="1877"/>
    </row>
    <row r="49" spans="1:27" ht="12.75" customHeight="1">
      <c r="A49" s="1801"/>
      <c r="B49" s="3401" t="s">
        <v>48</v>
      </c>
      <c r="C49" s="3207"/>
      <c r="D49" s="3207"/>
      <c r="E49" s="3207"/>
      <c r="F49" s="3207"/>
      <c r="G49" s="3207"/>
      <c r="H49" s="3207"/>
      <c r="I49" s="3207"/>
      <c r="J49" s="3207"/>
      <c r="K49" s="3207"/>
      <c r="L49" s="3207"/>
      <c r="M49" s="3207"/>
      <c r="N49" s="1"/>
      <c r="O49" s="1"/>
      <c r="P49" s="1"/>
      <c r="Q49" s="1"/>
      <c r="R49" s="1"/>
      <c r="S49" s="1"/>
      <c r="T49" s="1"/>
      <c r="U49" s="1"/>
      <c r="V49" s="1"/>
      <c r="W49" s="1"/>
      <c r="X49" s="1"/>
      <c r="Y49" s="1"/>
      <c r="Z49" s="1"/>
      <c r="AA49" s="1"/>
    </row>
    <row r="50" spans="1:27" ht="12.75" customHeight="1">
      <c r="A50" s="1"/>
      <c r="B50" s="1"/>
      <c r="C50" s="1"/>
      <c r="D50" s="1"/>
      <c r="E50" s="1"/>
      <c r="F50" s="781"/>
      <c r="G50" s="781"/>
      <c r="H50" s="1"/>
      <c r="I50" s="1"/>
      <c r="J50" s="1"/>
      <c r="K50" s="1"/>
      <c r="L50" s="1"/>
      <c r="M50" s="1"/>
      <c r="N50" s="1"/>
      <c r="O50" s="1"/>
      <c r="P50" s="1"/>
      <c r="Q50" s="1"/>
      <c r="R50" s="1"/>
      <c r="S50" s="1"/>
      <c r="T50" s="1"/>
      <c r="U50" s="1"/>
      <c r="V50" s="1"/>
      <c r="W50" s="1"/>
      <c r="X50" s="1"/>
      <c r="Y50" s="1"/>
      <c r="Z50" s="1"/>
      <c r="AA50" s="1"/>
    </row>
    <row r="51" spans="1:27" ht="30" customHeight="1">
      <c r="A51" s="782"/>
      <c r="B51" s="3477" t="s">
        <v>598</v>
      </c>
      <c r="C51" s="3434"/>
      <c r="D51" s="3434"/>
      <c r="E51" s="3434"/>
      <c r="F51" s="3435"/>
      <c r="G51" s="783">
        <v>2023</v>
      </c>
      <c r="H51" s="2201">
        <v>2024</v>
      </c>
      <c r="I51" s="2180">
        <v>2025</v>
      </c>
      <c r="J51" s="3463"/>
      <c r="K51" s="3207"/>
      <c r="L51" s="3463"/>
      <c r="M51" s="3207"/>
      <c r="N51" s="1"/>
      <c r="O51" s="1"/>
      <c r="P51" s="1"/>
      <c r="Q51" s="1"/>
      <c r="R51" s="1"/>
      <c r="S51" s="1"/>
      <c r="T51" s="1"/>
      <c r="U51" s="1"/>
      <c r="V51" s="1"/>
      <c r="W51" s="1"/>
      <c r="X51" s="1"/>
      <c r="Y51" s="1"/>
      <c r="Z51" s="1"/>
      <c r="AA51" s="1"/>
    </row>
    <row r="52" spans="1:27" ht="12.75" customHeight="1">
      <c r="A52" s="784"/>
      <c r="B52" s="3347" t="s">
        <v>51</v>
      </c>
      <c r="C52" s="3261"/>
      <c r="D52" s="3261"/>
      <c r="E52" s="3261"/>
      <c r="F52" s="3440"/>
      <c r="G52" s="785">
        <v>433</v>
      </c>
      <c r="H52" s="786">
        <v>418</v>
      </c>
      <c r="I52" s="2202">
        <v>302.77999999999997</v>
      </c>
      <c r="J52" s="1827"/>
      <c r="K52" s="1827"/>
      <c r="L52" s="1827"/>
      <c r="M52" s="1827"/>
      <c r="N52" s="8"/>
      <c r="O52" s="8"/>
      <c r="P52" s="8"/>
      <c r="Q52" s="8"/>
      <c r="R52" s="8"/>
      <c r="S52" s="8"/>
      <c r="T52" s="8"/>
      <c r="U52" s="8"/>
      <c r="V52" s="8"/>
      <c r="W52" s="8"/>
      <c r="X52" s="8"/>
      <c r="Y52" s="8"/>
      <c r="Z52" s="8"/>
      <c r="AA52" s="8"/>
    </row>
    <row r="53" spans="1:27" ht="12.75" customHeight="1">
      <c r="A53" s="523"/>
      <c r="B53" s="3104" t="s">
        <v>52</v>
      </c>
      <c r="C53" s="3257"/>
      <c r="D53" s="3257"/>
      <c r="E53" s="3257"/>
      <c r="F53" s="3442"/>
      <c r="G53" s="787">
        <v>233</v>
      </c>
      <c r="H53" s="2203">
        <v>157</v>
      </c>
      <c r="I53" s="788">
        <v>295.33999999999997</v>
      </c>
      <c r="J53" s="1829"/>
      <c r="K53" s="1827"/>
      <c r="L53" s="523"/>
      <c r="M53" s="523"/>
      <c r="N53" s="523"/>
      <c r="O53" s="523"/>
      <c r="P53" s="523"/>
      <c r="Q53" s="523"/>
      <c r="R53" s="523"/>
      <c r="S53" s="523"/>
      <c r="T53" s="523"/>
      <c r="U53" s="523"/>
      <c r="V53" s="523"/>
      <c r="W53" s="523"/>
      <c r="X53" s="523"/>
      <c r="Y53" s="523"/>
      <c r="Z53" s="523"/>
      <c r="AA53" s="523"/>
    </row>
    <row r="54" spans="1:27" ht="12.75" customHeight="1">
      <c r="A54" s="523"/>
      <c r="B54" s="3104" t="s">
        <v>53</v>
      </c>
      <c r="C54" s="3257"/>
      <c r="D54" s="3257"/>
      <c r="E54" s="3257"/>
      <c r="F54" s="3442"/>
      <c r="G54" s="787">
        <v>328</v>
      </c>
      <c r="H54" s="2203">
        <v>337</v>
      </c>
      <c r="I54" s="788">
        <v>260.55</v>
      </c>
      <c r="J54" s="1829"/>
      <c r="K54" s="1827"/>
      <c r="L54" s="523"/>
      <c r="M54" s="523"/>
      <c r="N54" s="523"/>
      <c r="O54" s="523"/>
      <c r="P54" s="523"/>
      <c r="Q54" s="523"/>
      <c r="R54" s="523"/>
      <c r="S54" s="523"/>
      <c r="T54" s="523"/>
      <c r="U54" s="523"/>
      <c r="V54" s="523"/>
      <c r="W54" s="523"/>
      <c r="X54" s="523"/>
      <c r="Y54" s="523"/>
      <c r="Z54" s="523"/>
      <c r="AA54" s="523"/>
    </row>
    <row r="55" spans="1:27" ht="12.75" customHeight="1">
      <c r="A55" s="523"/>
      <c r="B55" s="3104" t="s">
        <v>54</v>
      </c>
      <c r="C55" s="3257"/>
      <c r="D55" s="3257"/>
      <c r="E55" s="3257"/>
      <c r="F55" s="3442"/>
      <c r="G55" s="789">
        <v>1101</v>
      </c>
      <c r="H55" s="2204">
        <v>1263</v>
      </c>
      <c r="I55" s="788">
        <v>833.06</v>
      </c>
      <c r="J55" s="1829"/>
      <c r="K55" s="1829"/>
      <c r="L55" s="523"/>
      <c r="M55" s="523"/>
      <c r="N55" s="523"/>
      <c r="O55" s="523"/>
      <c r="P55" s="523"/>
      <c r="Q55" s="523"/>
      <c r="R55" s="523"/>
      <c r="S55" s="523"/>
      <c r="T55" s="523"/>
      <c r="U55" s="523"/>
      <c r="V55" s="523"/>
      <c r="W55" s="523"/>
      <c r="X55" s="523"/>
      <c r="Y55" s="523"/>
      <c r="Z55" s="523"/>
      <c r="AA55" s="523"/>
    </row>
    <row r="56" spans="1:27" ht="12.75" customHeight="1">
      <c r="A56" s="523"/>
      <c r="B56" s="3104" t="s">
        <v>55</v>
      </c>
      <c r="C56" s="3257"/>
      <c r="D56" s="3257"/>
      <c r="E56" s="3257"/>
      <c r="F56" s="3442"/>
      <c r="G56" s="787">
        <v>276</v>
      </c>
      <c r="H56" s="2203">
        <v>44</v>
      </c>
      <c r="I56" s="788">
        <v>43.61</v>
      </c>
      <c r="J56" s="1827"/>
      <c r="K56" s="1827"/>
      <c r="L56" s="523"/>
      <c r="M56" s="523"/>
      <c r="N56" s="523"/>
      <c r="O56" s="523"/>
      <c r="P56" s="523"/>
      <c r="Q56" s="523"/>
      <c r="R56" s="523"/>
      <c r="S56" s="523"/>
      <c r="T56" s="523"/>
      <c r="U56" s="523"/>
      <c r="V56" s="523"/>
      <c r="W56" s="523"/>
      <c r="X56" s="523"/>
      <c r="Y56" s="523"/>
      <c r="Z56" s="523"/>
      <c r="AA56" s="523"/>
    </row>
    <row r="57" spans="1:27" ht="12.75" customHeight="1">
      <c r="A57" s="523"/>
      <c r="B57" s="3481" t="s">
        <v>42</v>
      </c>
      <c r="C57" s="3482"/>
      <c r="D57" s="3482"/>
      <c r="E57" s="3482"/>
      <c r="F57" s="3483"/>
      <c r="G57" s="790">
        <v>2371</v>
      </c>
      <c r="H57" s="2205">
        <v>2219</v>
      </c>
      <c r="I57" s="791">
        <v>1735.34</v>
      </c>
      <c r="J57" s="1832"/>
      <c r="K57" s="1831"/>
      <c r="L57" s="523"/>
      <c r="M57" s="523"/>
      <c r="N57" s="523"/>
      <c r="O57" s="523"/>
      <c r="P57" s="523"/>
      <c r="Q57" s="523"/>
      <c r="R57" s="523"/>
      <c r="S57" s="523"/>
      <c r="T57" s="523"/>
      <c r="U57" s="523"/>
      <c r="V57" s="523"/>
      <c r="W57" s="523"/>
      <c r="X57" s="523"/>
      <c r="Y57" s="523"/>
      <c r="Z57" s="523"/>
      <c r="AA57" s="523"/>
    </row>
    <row r="58" spans="1:27" ht="12.75" customHeight="1">
      <c r="B58" s="71"/>
      <c r="C58" s="71"/>
      <c r="D58" s="71"/>
      <c r="E58" s="71"/>
      <c r="F58" s="71"/>
      <c r="G58" s="792"/>
      <c r="H58" s="792"/>
      <c r="I58" s="792"/>
      <c r="J58" s="792"/>
      <c r="K58" s="792"/>
    </row>
    <row r="59" spans="1:27" ht="12.75" customHeight="1">
      <c r="B59" s="3432" t="s">
        <v>599</v>
      </c>
      <c r="C59" s="3207"/>
      <c r="D59" s="3207"/>
      <c r="E59" s="3207"/>
      <c r="F59" s="3433"/>
      <c r="G59" s="3478" t="s">
        <v>59</v>
      </c>
      <c r="H59" s="3478" t="s">
        <v>60</v>
      </c>
      <c r="I59" s="3478" t="s">
        <v>62</v>
      </c>
      <c r="J59" s="3478" t="s">
        <v>63</v>
      </c>
      <c r="K59" s="3479" t="s">
        <v>42</v>
      </c>
    </row>
    <row r="60" spans="1:27" ht="12.75" customHeight="1">
      <c r="B60" s="3434"/>
      <c r="C60" s="3434"/>
      <c r="D60" s="3434"/>
      <c r="E60" s="3434"/>
      <c r="F60" s="3435"/>
      <c r="G60" s="3435"/>
      <c r="H60" s="3435"/>
      <c r="I60" s="3435"/>
      <c r="J60" s="3435"/>
      <c r="K60" s="3480"/>
    </row>
    <row r="61" spans="1:27" ht="12.75" customHeight="1">
      <c r="A61" s="8"/>
      <c r="B61" s="3347" t="s">
        <v>600</v>
      </c>
      <c r="C61" s="3261"/>
      <c r="D61" s="3261"/>
      <c r="E61" s="3261"/>
      <c r="F61" s="3440"/>
      <c r="G61" s="793">
        <v>432.64</v>
      </c>
      <c r="H61" s="794" t="s">
        <v>64</v>
      </c>
      <c r="I61" s="794" t="s">
        <v>64</v>
      </c>
      <c r="J61" s="794" t="s">
        <v>64</v>
      </c>
      <c r="K61" s="795">
        <v>432.64</v>
      </c>
      <c r="L61" s="8"/>
      <c r="M61" s="8"/>
      <c r="N61" s="8"/>
      <c r="O61" s="8"/>
      <c r="P61" s="8"/>
      <c r="Q61" s="8"/>
      <c r="R61" s="8"/>
      <c r="S61" s="8"/>
      <c r="T61" s="8"/>
      <c r="U61" s="8"/>
      <c r="V61" s="8"/>
      <c r="W61" s="8"/>
      <c r="X61" s="8"/>
      <c r="Y61" s="8"/>
      <c r="Z61" s="8"/>
      <c r="AA61" s="8"/>
    </row>
    <row r="62" spans="1:27" ht="12.75" customHeight="1">
      <c r="A62" s="8"/>
      <c r="B62" s="3104" t="s">
        <v>52</v>
      </c>
      <c r="C62" s="3257"/>
      <c r="D62" s="3257"/>
      <c r="E62" s="3257"/>
      <c r="F62" s="3442"/>
      <c r="G62" s="796">
        <v>232.8</v>
      </c>
      <c r="H62" s="797" t="s">
        <v>64</v>
      </c>
      <c r="I62" s="797" t="s">
        <v>64</v>
      </c>
      <c r="J62" s="797" t="s">
        <v>64</v>
      </c>
      <c r="K62" s="2206">
        <v>232.8</v>
      </c>
      <c r="L62" s="8"/>
      <c r="M62" s="8"/>
      <c r="N62" s="8"/>
      <c r="O62" s="8"/>
      <c r="P62" s="8"/>
      <c r="Q62" s="8"/>
      <c r="R62" s="8"/>
      <c r="S62" s="8"/>
      <c r="T62" s="8"/>
      <c r="U62" s="8"/>
      <c r="V62" s="8"/>
      <c r="W62" s="8"/>
      <c r="X62" s="8"/>
      <c r="Y62" s="8"/>
      <c r="Z62" s="8"/>
      <c r="AA62" s="8"/>
    </row>
    <row r="63" spans="1:27" ht="12.75" customHeight="1">
      <c r="A63" s="8"/>
      <c r="B63" s="3104" t="s">
        <v>53</v>
      </c>
      <c r="C63" s="3257"/>
      <c r="D63" s="3257"/>
      <c r="E63" s="3257"/>
      <c r="F63" s="3442"/>
      <c r="G63" s="796">
        <v>293.18</v>
      </c>
      <c r="H63" s="798">
        <v>1.5</v>
      </c>
      <c r="I63" s="797" t="s">
        <v>64</v>
      </c>
      <c r="J63" s="798">
        <v>33.799999999999997</v>
      </c>
      <c r="K63" s="2206">
        <v>328.48</v>
      </c>
      <c r="L63" s="8"/>
      <c r="M63" s="8"/>
      <c r="N63" s="8"/>
      <c r="O63" s="8"/>
      <c r="P63" s="8"/>
      <c r="Q63" s="8"/>
      <c r="R63" s="8"/>
      <c r="S63" s="8"/>
      <c r="T63" s="8"/>
      <c r="U63" s="8"/>
      <c r="V63" s="8"/>
      <c r="W63" s="8"/>
      <c r="X63" s="8"/>
      <c r="Y63" s="8"/>
      <c r="Z63" s="8"/>
      <c r="AA63" s="8"/>
    </row>
    <row r="64" spans="1:27" ht="12.75" customHeight="1">
      <c r="A64" s="8"/>
      <c r="B64" s="3104" t="s">
        <v>54</v>
      </c>
      <c r="C64" s="3257"/>
      <c r="D64" s="3257"/>
      <c r="E64" s="3257"/>
      <c r="F64" s="3442"/>
      <c r="G64" s="796">
        <v>1099.3699999999999</v>
      </c>
      <c r="H64" s="797">
        <v>0</v>
      </c>
      <c r="I64" s="798">
        <v>1.4</v>
      </c>
      <c r="J64" s="798">
        <v>0.1</v>
      </c>
      <c r="K64" s="2206">
        <v>1100.8699999999999</v>
      </c>
      <c r="L64" s="8"/>
      <c r="M64" s="8"/>
      <c r="N64" s="8"/>
      <c r="O64" s="8"/>
      <c r="P64" s="8"/>
      <c r="Q64" s="8"/>
      <c r="R64" s="8"/>
      <c r="S64" s="8"/>
      <c r="T64" s="8"/>
      <c r="U64" s="8"/>
      <c r="V64" s="8"/>
      <c r="W64" s="8"/>
      <c r="X64" s="8"/>
      <c r="Y64" s="8"/>
      <c r="Z64" s="8"/>
      <c r="AA64" s="8"/>
    </row>
    <row r="65" spans="1:27" ht="12.75" customHeight="1">
      <c r="A65" s="8"/>
      <c r="B65" s="3104" t="s">
        <v>55</v>
      </c>
      <c r="C65" s="3257"/>
      <c r="D65" s="3257"/>
      <c r="E65" s="3257"/>
      <c r="F65" s="3442"/>
      <c r="G65" s="799">
        <v>276.29000000000002</v>
      </c>
      <c r="H65" s="797" t="s">
        <v>64</v>
      </c>
      <c r="I65" s="797" t="s">
        <v>64</v>
      </c>
      <c r="J65" s="797" t="s">
        <v>64</v>
      </c>
      <c r="K65" s="2206">
        <v>276.29000000000002</v>
      </c>
      <c r="L65" s="8"/>
      <c r="M65" s="8"/>
      <c r="N65" s="8"/>
      <c r="O65" s="8"/>
      <c r="P65" s="8"/>
      <c r="Q65" s="8"/>
      <c r="R65" s="8"/>
      <c r="S65" s="8"/>
      <c r="T65" s="8"/>
      <c r="U65" s="8"/>
      <c r="V65" s="8"/>
      <c r="W65" s="8"/>
      <c r="X65" s="8"/>
      <c r="Y65" s="8"/>
      <c r="Z65" s="8"/>
      <c r="AA65" s="8"/>
    </row>
    <row r="66" spans="1:27" ht="12.75" customHeight="1">
      <c r="A66" s="8"/>
      <c r="B66" s="3481" t="s">
        <v>42</v>
      </c>
      <c r="C66" s="3482"/>
      <c r="D66" s="3482"/>
      <c r="E66" s="3482"/>
      <c r="F66" s="3483"/>
      <c r="G66" s="800">
        <v>2334.2799999999997</v>
      </c>
      <c r="H66" s="801">
        <v>1.5</v>
      </c>
      <c r="I66" s="801">
        <v>1.4</v>
      </c>
      <c r="J66" s="801">
        <v>33.9</v>
      </c>
      <c r="K66" s="2207">
        <v>2371.08</v>
      </c>
      <c r="L66" s="8"/>
      <c r="M66" s="8"/>
      <c r="N66" s="8"/>
      <c r="O66" s="8"/>
      <c r="P66" s="8"/>
      <c r="Q66" s="8"/>
      <c r="R66" s="8"/>
      <c r="S66" s="8"/>
      <c r="T66" s="8"/>
      <c r="U66" s="8"/>
      <c r="V66" s="8"/>
      <c r="W66" s="8"/>
      <c r="X66" s="8"/>
      <c r="Y66" s="8"/>
      <c r="Z66" s="8"/>
      <c r="AA66" s="8"/>
    </row>
    <row r="67" spans="1:27" ht="12.75" customHeight="1">
      <c r="B67" s="8"/>
      <c r="C67" s="8"/>
      <c r="D67" s="8"/>
      <c r="E67" s="8"/>
      <c r="F67" s="8"/>
      <c r="G67" s="8"/>
      <c r="H67" s="802"/>
      <c r="I67" s="803"/>
      <c r="J67" s="802"/>
      <c r="K67" s="8"/>
    </row>
    <row r="68" spans="1:27" ht="12.75" customHeight="1">
      <c r="B68" s="3432" t="s">
        <v>601</v>
      </c>
      <c r="C68" s="3207"/>
      <c r="D68" s="3207"/>
      <c r="E68" s="3207"/>
      <c r="F68" s="3433"/>
      <c r="G68" s="3484" t="s">
        <v>59</v>
      </c>
      <c r="H68" s="3486" t="s">
        <v>60</v>
      </c>
      <c r="I68" s="3486" t="s">
        <v>62</v>
      </c>
      <c r="J68" s="3486" t="s">
        <v>63</v>
      </c>
      <c r="K68" s="3488" t="s">
        <v>42</v>
      </c>
    </row>
    <row r="69" spans="1:27" ht="12.75" customHeight="1">
      <c r="B69" s="3434"/>
      <c r="C69" s="3434"/>
      <c r="D69" s="3434"/>
      <c r="E69" s="3434"/>
      <c r="F69" s="3435"/>
      <c r="G69" s="3485"/>
      <c r="H69" s="3487"/>
      <c r="I69" s="3487"/>
      <c r="J69" s="3487"/>
      <c r="K69" s="3489"/>
      <c r="L69" s="10"/>
    </row>
    <row r="70" spans="1:27" ht="12.75" customHeight="1">
      <c r="A70" s="8"/>
      <c r="B70" s="3347" t="s">
        <v>51</v>
      </c>
      <c r="C70" s="3261"/>
      <c r="D70" s="3261"/>
      <c r="E70" s="3261"/>
      <c r="F70" s="3440"/>
      <c r="G70" s="793">
        <v>417.64</v>
      </c>
      <c r="H70" s="804" t="s">
        <v>64</v>
      </c>
      <c r="I70" s="804" t="s">
        <v>64</v>
      </c>
      <c r="J70" s="804" t="s">
        <v>64</v>
      </c>
      <c r="K70" s="2208">
        <v>417.64</v>
      </c>
      <c r="L70" s="8"/>
      <c r="M70" s="8"/>
      <c r="N70" s="8"/>
      <c r="O70" s="8"/>
      <c r="P70" s="8"/>
      <c r="Q70" s="8"/>
      <c r="R70" s="8"/>
      <c r="S70" s="8"/>
      <c r="T70" s="8"/>
      <c r="U70" s="8"/>
      <c r="V70" s="8"/>
      <c r="W70" s="8"/>
      <c r="X70" s="8"/>
      <c r="Y70" s="8"/>
      <c r="Z70" s="8"/>
      <c r="AA70" s="8"/>
    </row>
    <row r="71" spans="1:27" ht="12.75" customHeight="1">
      <c r="A71" s="8"/>
      <c r="B71" s="3104" t="s">
        <v>52</v>
      </c>
      <c r="C71" s="3257"/>
      <c r="D71" s="3257"/>
      <c r="E71" s="3257"/>
      <c r="F71" s="3442"/>
      <c r="G71" s="799">
        <v>156.94</v>
      </c>
      <c r="H71" s="805" t="s">
        <v>64</v>
      </c>
      <c r="I71" s="805" t="s">
        <v>64</v>
      </c>
      <c r="J71" s="805" t="s">
        <v>64</v>
      </c>
      <c r="K71" s="2209">
        <v>156.94</v>
      </c>
      <c r="L71" s="8"/>
      <c r="M71" s="8"/>
      <c r="N71" s="8"/>
      <c r="O71" s="8"/>
      <c r="P71" s="8"/>
      <c r="Q71" s="8"/>
      <c r="R71" s="8"/>
      <c r="S71" s="8"/>
      <c r="T71" s="8"/>
      <c r="U71" s="8"/>
      <c r="V71" s="8"/>
      <c r="W71" s="8"/>
      <c r="X71" s="8"/>
      <c r="Y71" s="8"/>
      <c r="Z71" s="8"/>
      <c r="AA71" s="8"/>
    </row>
    <row r="72" spans="1:27" ht="12.75" customHeight="1">
      <c r="A72" s="8"/>
      <c r="B72" s="3104" t="s">
        <v>53</v>
      </c>
      <c r="C72" s="3257"/>
      <c r="D72" s="3257"/>
      <c r="E72" s="3257"/>
      <c r="F72" s="3442"/>
      <c r="G72" s="796">
        <v>163.13999999999999</v>
      </c>
      <c r="H72" s="806">
        <v>6.9</v>
      </c>
      <c r="I72" s="805" t="s">
        <v>64</v>
      </c>
      <c r="J72" s="806">
        <v>167.5</v>
      </c>
      <c r="K72" s="2209">
        <v>337.53999999999996</v>
      </c>
      <c r="L72" s="8"/>
      <c r="M72" s="8"/>
      <c r="N72" s="8"/>
      <c r="O72" s="8"/>
      <c r="P72" s="8"/>
      <c r="Q72" s="8"/>
      <c r="R72" s="8"/>
      <c r="S72" s="8"/>
      <c r="T72" s="8"/>
      <c r="U72" s="8"/>
      <c r="V72" s="8"/>
      <c r="W72" s="8"/>
      <c r="X72" s="8"/>
      <c r="Y72" s="8"/>
      <c r="Z72" s="8"/>
      <c r="AA72" s="8"/>
    </row>
    <row r="73" spans="1:27" ht="12.75" customHeight="1">
      <c r="A73" s="8"/>
      <c r="B73" s="3104" t="s">
        <v>54</v>
      </c>
      <c r="C73" s="3257"/>
      <c r="D73" s="3257"/>
      <c r="E73" s="3257"/>
      <c r="F73" s="3442"/>
      <c r="G73" s="796">
        <v>1208.79</v>
      </c>
      <c r="H73" s="806">
        <v>0.3</v>
      </c>
      <c r="I73" s="806">
        <v>53.9</v>
      </c>
      <c r="J73" s="805" t="s">
        <v>64</v>
      </c>
      <c r="K73" s="2209">
        <v>1262.99</v>
      </c>
      <c r="L73" s="8"/>
      <c r="M73" s="8"/>
      <c r="N73" s="8"/>
      <c r="O73" s="8"/>
      <c r="P73" s="8"/>
      <c r="Q73" s="8"/>
      <c r="R73" s="8"/>
      <c r="S73" s="8"/>
      <c r="T73" s="8"/>
      <c r="U73" s="8"/>
      <c r="V73" s="8"/>
      <c r="W73" s="8"/>
      <c r="X73" s="8"/>
      <c r="Y73" s="8"/>
      <c r="Z73" s="8"/>
      <c r="AA73" s="8"/>
    </row>
    <row r="74" spans="1:27" ht="12.75" customHeight="1">
      <c r="A74" s="8"/>
      <c r="B74" s="3104" t="s">
        <v>55</v>
      </c>
      <c r="C74" s="3257"/>
      <c r="D74" s="3257"/>
      <c r="E74" s="3257"/>
      <c r="F74" s="3442"/>
      <c r="G74" s="799">
        <v>44.26</v>
      </c>
      <c r="H74" s="805" t="s">
        <v>64</v>
      </c>
      <c r="I74" s="805" t="s">
        <v>64</v>
      </c>
      <c r="J74" s="805" t="s">
        <v>64</v>
      </c>
      <c r="K74" s="2209">
        <v>44.26</v>
      </c>
      <c r="L74" s="8"/>
      <c r="M74" s="8"/>
      <c r="N74" s="8"/>
      <c r="O74" s="8"/>
      <c r="P74" s="8"/>
      <c r="Q74" s="8"/>
      <c r="R74" s="8"/>
      <c r="S74" s="8"/>
      <c r="T74" s="8"/>
      <c r="U74" s="8"/>
      <c r="V74" s="8"/>
      <c r="W74" s="8"/>
      <c r="X74" s="8"/>
      <c r="Y74" s="8"/>
      <c r="Z74" s="8"/>
      <c r="AA74" s="8"/>
    </row>
    <row r="75" spans="1:27" ht="12.75" customHeight="1">
      <c r="A75" s="8"/>
      <c r="B75" s="3481" t="s">
        <v>42</v>
      </c>
      <c r="C75" s="3482"/>
      <c r="D75" s="3482"/>
      <c r="E75" s="3482"/>
      <c r="F75" s="3483"/>
      <c r="G75" s="800">
        <v>1990.7699999999998</v>
      </c>
      <c r="H75" s="807">
        <v>7.2</v>
      </c>
      <c r="I75" s="807">
        <v>53.9</v>
      </c>
      <c r="J75" s="807">
        <v>167.5</v>
      </c>
      <c r="K75" s="2210">
        <v>2219.37</v>
      </c>
      <c r="L75" s="8"/>
      <c r="M75" s="8"/>
      <c r="N75" s="8"/>
      <c r="O75" s="8"/>
      <c r="P75" s="8"/>
      <c r="Q75" s="8"/>
      <c r="R75" s="8"/>
      <c r="S75" s="8"/>
      <c r="T75" s="8"/>
      <c r="U75" s="8"/>
      <c r="V75" s="8"/>
      <c r="W75" s="8"/>
      <c r="X75" s="8"/>
      <c r="Y75" s="8"/>
      <c r="Z75" s="8"/>
      <c r="AA75" s="8"/>
    </row>
    <row r="76" spans="1:27" ht="12.75" customHeight="1">
      <c r="A76" s="8"/>
      <c r="B76" s="2928"/>
      <c r="C76" s="2815"/>
      <c r="D76" s="2815"/>
      <c r="E76" s="2815"/>
      <c r="F76" s="2815"/>
      <c r="G76" s="2967"/>
      <c r="H76" s="2968"/>
      <c r="I76" s="2968"/>
      <c r="J76" s="2968"/>
      <c r="K76" s="2967"/>
      <c r="L76" s="8"/>
      <c r="M76" s="8"/>
      <c r="N76" s="8"/>
      <c r="O76" s="8"/>
      <c r="P76" s="8"/>
      <c r="Q76" s="8"/>
      <c r="R76" s="8"/>
      <c r="S76" s="8"/>
      <c r="T76" s="8"/>
      <c r="U76" s="8"/>
      <c r="V76" s="8"/>
      <c r="W76" s="8"/>
      <c r="X76" s="8"/>
      <c r="Y76" s="8"/>
      <c r="Z76" s="8"/>
      <c r="AA76" s="8"/>
    </row>
    <row r="77" spans="1:27" ht="12.75" customHeight="1"/>
    <row r="78" spans="1:27" ht="12.75" customHeight="1">
      <c r="B78" s="3432" t="s">
        <v>602</v>
      </c>
      <c r="C78" s="3207"/>
      <c r="D78" s="3207"/>
      <c r="E78" s="3207"/>
      <c r="F78" s="3433"/>
      <c r="G78" s="3490" t="s">
        <v>59</v>
      </c>
      <c r="H78" s="3490" t="s">
        <v>60</v>
      </c>
      <c r="I78" s="3490" t="s">
        <v>62</v>
      </c>
      <c r="J78" s="3490" t="s">
        <v>63</v>
      </c>
      <c r="K78" s="3438" t="s">
        <v>42</v>
      </c>
      <c r="L78" s="10"/>
    </row>
    <row r="79" spans="1:27" ht="12.75" customHeight="1">
      <c r="B79" s="3434"/>
      <c r="C79" s="3434"/>
      <c r="D79" s="3434"/>
      <c r="E79" s="3434"/>
      <c r="F79" s="3435"/>
      <c r="G79" s="3491"/>
      <c r="H79" s="3491"/>
      <c r="I79" s="3491"/>
      <c r="J79" s="3491"/>
      <c r="K79" s="3434"/>
      <c r="L79" s="10"/>
    </row>
    <row r="80" spans="1:27" ht="12.75" customHeight="1">
      <c r="A80" s="8"/>
      <c r="B80" s="3347" t="s">
        <v>51</v>
      </c>
      <c r="C80" s="3261"/>
      <c r="D80" s="3261"/>
      <c r="E80" s="3261"/>
      <c r="F80" s="3440"/>
      <c r="G80" s="808">
        <v>302.77999999999997</v>
      </c>
      <c r="H80" s="809">
        <v>0</v>
      </c>
      <c r="I80" s="809">
        <v>0</v>
      </c>
      <c r="J80" s="809">
        <v>0</v>
      </c>
      <c r="K80" s="810">
        <v>302.77999999999997</v>
      </c>
      <c r="L80" s="8"/>
      <c r="M80" s="8"/>
      <c r="N80" s="8"/>
      <c r="O80" s="8"/>
      <c r="P80" s="8"/>
      <c r="Q80" s="8"/>
      <c r="R80" s="8"/>
      <c r="S80" s="8"/>
      <c r="T80" s="8"/>
      <c r="U80" s="8"/>
      <c r="V80" s="8"/>
      <c r="W80" s="8"/>
      <c r="X80" s="8"/>
      <c r="Y80" s="8"/>
      <c r="Z80" s="8"/>
      <c r="AA80" s="8"/>
    </row>
    <row r="81" spans="1:27" ht="12.75" customHeight="1">
      <c r="A81" s="8"/>
      <c r="B81" s="3104" t="s">
        <v>52</v>
      </c>
      <c r="C81" s="3257"/>
      <c r="D81" s="3257"/>
      <c r="E81" s="3257"/>
      <c r="F81" s="3442"/>
      <c r="G81" s="811">
        <v>294.29000000000002</v>
      </c>
      <c r="H81" s="798">
        <v>0.22531259689200001</v>
      </c>
      <c r="I81" s="812">
        <v>0.82</v>
      </c>
      <c r="J81" s="812">
        <v>0</v>
      </c>
      <c r="K81" s="2211">
        <v>295.33999999999997</v>
      </c>
      <c r="L81" s="8"/>
      <c r="M81" s="8"/>
      <c r="N81" s="8"/>
      <c r="O81" s="8"/>
      <c r="P81" s="8"/>
      <c r="Q81" s="8"/>
      <c r="R81" s="8"/>
      <c r="S81" s="8"/>
      <c r="T81" s="8"/>
      <c r="U81" s="8"/>
      <c r="V81" s="8"/>
      <c r="W81" s="8"/>
      <c r="X81" s="8"/>
      <c r="Y81" s="8"/>
      <c r="Z81" s="8"/>
      <c r="AA81" s="8"/>
    </row>
    <row r="82" spans="1:27" ht="12.75" customHeight="1">
      <c r="A82" s="8"/>
      <c r="B82" s="3104" t="s">
        <v>53</v>
      </c>
      <c r="C82" s="3257"/>
      <c r="D82" s="3257"/>
      <c r="E82" s="3257"/>
      <c r="F82" s="3442"/>
      <c r="G82" s="813">
        <v>260.55</v>
      </c>
      <c r="H82" s="812">
        <v>0</v>
      </c>
      <c r="I82" s="812">
        <v>0</v>
      </c>
      <c r="J82" s="812">
        <v>0</v>
      </c>
      <c r="K82" s="814">
        <v>260.55</v>
      </c>
      <c r="L82" s="8"/>
      <c r="M82" s="8"/>
      <c r="N82" s="8"/>
      <c r="O82" s="8"/>
      <c r="P82" s="8"/>
      <c r="Q82" s="8"/>
      <c r="R82" s="8"/>
      <c r="S82" s="8"/>
      <c r="T82" s="8"/>
      <c r="U82" s="8"/>
      <c r="V82" s="8"/>
      <c r="W82" s="8"/>
      <c r="X82" s="8"/>
      <c r="Y82" s="8"/>
      <c r="Z82" s="8"/>
      <c r="AA82" s="8"/>
    </row>
    <row r="83" spans="1:27" ht="12.75" customHeight="1">
      <c r="A83" s="8"/>
      <c r="B83" s="3104" t="s">
        <v>54</v>
      </c>
      <c r="C83" s="3257"/>
      <c r="D83" s="3257"/>
      <c r="E83" s="3257"/>
      <c r="F83" s="3442"/>
      <c r="G83" s="813">
        <v>724</v>
      </c>
      <c r="H83" s="812">
        <v>3.76</v>
      </c>
      <c r="I83" s="812">
        <v>105.3</v>
      </c>
      <c r="J83" s="812">
        <v>0</v>
      </c>
      <c r="K83" s="814">
        <v>833.06</v>
      </c>
      <c r="L83" s="8"/>
      <c r="M83" s="8"/>
      <c r="N83" s="8"/>
      <c r="O83" s="8"/>
      <c r="P83" s="8"/>
      <c r="Q83" s="8"/>
      <c r="R83" s="8"/>
      <c r="S83" s="8"/>
      <c r="T83" s="8"/>
      <c r="U83" s="8"/>
      <c r="V83" s="8"/>
      <c r="W83" s="8"/>
      <c r="X83" s="8"/>
      <c r="Y83" s="8"/>
      <c r="Z83" s="8"/>
      <c r="AA83" s="8"/>
    </row>
    <row r="84" spans="1:27" ht="12.75" customHeight="1">
      <c r="A84" s="8"/>
      <c r="B84" s="3104" t="s">
        <v>55</v>
      </c>
      <c r="C84" s="3257"/>
      <c r="D84" s="3257"/>
      <c r="E84" s="3257"/>
      <c r="F84" s="3442"/>
      <c r="G84" s="811">
        <v>43.23</v>
      </c>
      <c r="H84" s="798">
        <v>3.7559916431999997E-2</v>
      </c>
      <c r="I84" s="812">
        <v>0.35</v>
      </c>
      <c r="J84" s="812">
        <v>0</v>
      </c>
      <c r="K84" s="814">
        <v>43.61</v>
      </c>
      <c r="L84" s="8"/>
      <c r="M84" s="8"/>
      <c r="N84" s="8"/>
      <c r="O84" s="8"/>
      <c r="P84" s="8"/>
      <c r="Q84" s="8"/>
      <c r="R84" s="8"/>
      <c r="S84" s="8"/>
      <c r="T84" s="8"/>
      <c r="U84" s="8"/>
      <c r="V84" s="8"/>
      <c r="W84" s="8"/>
      <c r="X84" s="8"/>
      <c r="Y84" s="8"/>
      <c r="Z84" s="8"/>
      <c r="AA84" s="8"/>
    </row>
    <row r="85" spans="1:27" ht="15" customHeight="1">
      <c r="A85" s="8"/>
      <c r="B85" s="3481" t="s">
        <v>42</v>
      </c>
      <c r="C85" s="3482"/>
      <c r="D85" s="3482"/>
      <c r="E85" s="3482"/>
      <c r="F85" s="3483"/>
      <c r="G85" s="815">
        <v>1624.85</v>
      </c>
      <c r="H85" s="816">
        <v>4.0199999999999996</v>
      </c>
      <c r="I85" s="816">
        <v>106.47</v>
      </c>
      <c r="J85" s="816">
        <v>0</v>
      </c>
      <c r="K85" s="817">
        <v>1735.34</v>
      </c>
      <c r="L85" s="8"/>
      <c r="M85" s="8"/>
      <c r="N85" s="8"/>
      <c r="O85" s="8"/>
      <c r="P85" s="8"/>
      <c r="Q85" s="8"/>
      <c r="R85" s="8"/>
      <c r="S85" s="8"/>
      <c r="T85" s="8"/>
      <c r="U85" s="8"/>
      <c r="V85" s="8"/>
      <c r="W85" s="8"/>
      <c r="X85" s="8"/>
      <c r="Y85" s="8"/>
      <c r="Z85" s="8"/>
      <c r="AA85" s="8"/>
    </row>
    <row r="87" spans="1:27" ht="15" customHeight="1">
      <c r="B87" s="3432" t="s">
        <v>72</v>
      </c>
      <c r="C87" s="3207"/>
      <c r="D87" s="3433"/>
      <c r="E87" s="3432" t="s">
        <v>603</v>
      </c>
      <c r="F87" s="3207"/>
    </row>
    <row r="88" spans="1:27" ht="15" customHeight="1">
      <c r="B88" s="3434"/>
      <c r="C88" s="3434"/>
      <c r="D88" s="3435"/>
      <c r="E88" s="2212">
        <v>2024</v>
      </c>
      <c r="F88" s="2200">
        <v>2025</v>
      </c>
    </row>
    <row r="89" spans="1:27" ht="15" customHeight="1">
      <c r="A89" s="523"/>
      <c r="B89" s="3507" t="s">
        <v>73</v>
      </c>
      <c r="C89" s="3261"/>
      <c r="D89" s="3440"/>
      <c r="E89" s="818">
        <v>0.94</v>
      </c>
      <c r="F89" s="2213">
        <v>0.85</v>
      </c>
      <c r="G89" s="523"/>
      <c r="H89" s="523"/>
      <c r="I89" s="523"/>
      <c r="J89" s="523"/>
      <c r="K89" s="523"/>
      <c r="L89" s="523"/>
      <c r="M89" s="523"/>
      <c r="N89" s="523"/>
      <c r="O89" s="523"/>
      <c r="P89" s="523"/>
      <c r="Q89" s="523"/>
      <c r="R89" s="523"/>
      <c r="S89" s="523"/>
      <c r="T89" s="523"/>
      <c r="U89" s="523"/>
      <c r="V89" s="523"/>
      <c r="W89" s="523"/>
      <c r="X89" s="523"/>
      <c r="Y89" s="523"/>
      <c r="Z89" s="523"/>
      <c r="AA89" s="523"/>
    </row>
    <row r="90" spans="1:27" ht="15" customHeight="1">
      <c r="A90" s="523"/>
      <c r="B90" s="3506" t="s">
        <v>74</v>
      </c>
      <c r="C90" s="3482"/>
      <c r="D90" s="3483"/>
      <c r="E90" s="819">
        <v>0.06</v>
      </c>
      <c r="F90" s="820">
        <v>0.15</v>
      </c>
      <c r="G90" s="523"/>
      <c r="H90" s="523"/>
      <c r="I90" s="523"/>
      <c r="J90" s="523"/>
      <c r="K90" s="523"/>
      <c r="L90" s="523"/>
      <c r="M90" s="523"/>
      <c r="N90" s="523"/>
      <c r="O90" s="523"/>
      <c r="P90" s="523"/>
      <c r="Q90" s="523"/>
      <c r="R90" s="523"/>
      <c r="S90" s="523"/>
      <c r="T90" s="523"/>
      <c r="U90" s="523"/>
      <c r="V90" s="523"/>
      <c r="W90" s="523"/>
      <c r="X90" s="523"/>
      <c r="Y90" s="523"/>
      <c r="Z90" s="523"/>
      <c r="AA90" s="523"/>
    </row>
    <row r="91" spans="1:27" ht="15" customHeight="1">
      <c r="B91" s="71"/>
      <c r="C91" s="71"/>
      <c r="D91" s="71"/>
      <c r="E91" s="71"/>
      <c r="F91" s="1"/>
    </row>
    <row r="92" spans="1:27" ht="15" customHeight="1">
      <c r="B92" s="3432" t="s">
        <v>68</v>
      </c>
      <c r="C92" s="3207"/>
      <c r="D92" s="3433"/>
      <c r="E92" s="3432" t="s">
        <v>603</v>
      </c>
      <c r="F92" s="3207"/>
    </row>
    <row r="93" spans="1:27" ht="15" customHeight="1">
      <c r="B93" s="3434"/>
      <c r="C93" s="3434"/>
      <c r="D93" s="3435"/>
      <c r="E93" s="2212">
        <v>2024</v>
      </c>
      <c r="F93" s="2200">
        <v>2025</v>
      </c>
    </row>
    <row r="94" spans="1:27" ht="15" customHeight="1">
      <c r="A94" s="523"/>
      <c r="B94" s="3507" t="s">
        <v>69</v>
      </c>
      <c r="C94" s="3261"/>
      <c r="D94" s="3440"/>
      <c r="E94" s="821">
        <v>0.02</v>
      </c>
      <c r="F94" s="2214">
        <v>6.0000000000000001E-3</v>
      </c>
      <c r="G94" s="523"/>
      <c r="H94" s="523"/>
      <c r="I94" s="523"/>
      <c r="J94" s="523"/>
      <c r="K94" s="523"/>
      <c r="L94" s="523"/>
      <c r="M94" s="523"/>
      <c r="N94" s="523"/>
      <c r="O94" s="523"/>
      <c r="P94" s="523"/>
      <c r="Q94" s="523"/>
      <c r="R94" s="523"/>
      <c r="S94" s="523"/>
      <c r="T94" s="523"/>
      <c r="U94" s="523"/>
      <c r="V94" s="523"/>
      <c r="W94" s="523"/>
      <c r="X94" s="523"/>
      <c r="Y94" s="523"/>
      <c r="Z94" s="523"/>
      <c r="AA94" s="523"/>
    </row>
    <row r="95" spans="1:27" ht="15" customHeight="1">
      <c r="A95" s="523"/>
      <c r="B95" s="3508" t="s">
        <v>70</v>
      </c>
      <c r="C95" s="3257"/>
      <c r="D95" s="3442"/>
      <c r="E95" s="2215">
        <v>7.0000000000000007E-2</v>
      </c>
      <c r="F95" s="822">
        <v>0.104</v>
      </c>
      <c r="G95" s="523"/>
      <c r="H95" s="523"/>
      <c r="I95" s="523"/>
      <c r="J95" s="523"/>
      <c r="K95" s="523"/>
      <c r="L95" s="523"/>
      <c r="M95" s="523"/>
      <c r="N95" s="523"/>
      <c r="O95" s="523"/>
      <c r="P95" s="523"/>
      <c r="Q95" s="523"/>
      <c r="R95" s="523"/>
      <c r="S95" s="523"/>
      <c r="T95" s="523"/>
      <c r="U95" s="523"/>
      <c r="V95" s="523"/>
      <c r="W95" s="523"/>
      <c r="X95" s="523"/>
      <c r="Y95" s="523"/>
      <c r="Z95" s="523"/>
      <c r="AA95" s="523"/>
    </row>
    <row r="96" spans="1:27" ht="15" customHeight="1">
      <c r="A96" s="523"/>
      <c r="B96" s="3506" t="s">
        <v>71</v>
      </c>
      <c r="C96" s="3482"/>
      <c r="D96" s="3483"/>
      <c r="E96" s="823">
        <v>0.91</v>
      </c>
      <c r="F96" s="824">
        <v>0.89</v>
      </c>
      <c r="G96" s="523"/>
      <c r="H96" s="523"/>
      <c r="I96" s="523"/>
      <c r="J96" s="523"/>
      <c r="K96" s="523"/>
      <c r="L96" s="523"/>
      <c r="M96" s="523"/>
      <c r="N96" s="523"/>
      <c r="O96" s="523"/>
      <c r="P96" s="523"/>
      <c r="Q96" s="523"/>
      <c r="R96" s="523"/>
      <c r="S96" s="523"/>
      <c r="T96" s="523"/>
      <c r="U96" s="523"/>
      <c r="V96" s="523"/>
      <c r="W96" s="523"/>
      <c r="X96" s="523"/>
      <c r="Y96" s="523"/>
      <c r="Z96" s="523"/>
      <c r="AA96" s="523"/>
    </row>
    <row r="97" spans="1:27" ht="15" customHeight="1">
      <c r="B97" s="71"/>
      <c r="C97" s="71"/>
      <c r="D97" s="71"/>
      <c r="E97" s="71"/>
      <c r="F97" s="1"/>
    </row>
    <row r="98" spans="1:27" ht="15" customHeight="1">
      <c r="B98" s="3432" t="s">
        <v>75</v>
      </c>
      <c r="C98" s="3207"/>
      <c r="D98" s="3433"/>
      <c r="E98" s="3432" t="s">
        <v>603</v>
      </c>
      <c r="F98" s="3207"/>
      <c r="I98" s="629"/>
    </row>
    <row r="99" spans="1:27" ht="15" customHeight="1">
      <c r="B99" s="3434"/>
      <c r="C99" s="3434"/>
      <c r="D99" s="3435"/>
      <c r="E99" s="2212">
        <v>2024</v>
      </c>
      <c r="F99" s="2200">
        <v>2025</v>
      </c>
    </row>
    <row r="100" spans="1:27" ht="15" customHeight="1">
      <c r="A100" s="523"/>
      <c r="B100" s="3507" t="s">
        <v>76</v>
      </c>
      <c r="C100" s="3261"/>
      <c r="D100" s="3440"/>
      <c r="E100" s="825">
        <v>0.95</v>
      </c>
      <c r="F100" s="826">
        <v>0.95</v>
      </c>
      <c r="G100" s="523"/>
      <c r="H100" s="523"/>
      <c r="I100" s="523"/>
      <c r="J100" s="523"/>
      <c r="K100" s="523"/>
      <c r="L100" s="523"/>
      <c r="M100" s="523"/>
      <c r="N100" s="523"/>
      <c r="O100" s="523"/>
      <c r="P100" s="523"/>
      <c r="Q100" s="523"/>
      <c r="R100" s="523"/>
      <c r="S100" s="523"/>
      <c r="T100" s="523"/>
      <c r="U100" s="523"/>
      <c r="V100" s="523"/>
      <c r="W100" s="523"/>
      <c r="X100" s="523"/>
      <c r="Y100" s="523"/>
      <c r="Z100" s="523"/>
      <c r="AA100" s="523"/>
    </row>
    <row r="101" spans="1:27" ht="15" customHeight="1">
      <c r="A101" s="523"/>
      <c r="B101" s="3506" t="s">
        <v>77</v>
      </c>
      <c r="C101" s="3482"/>
      <c r="D101" s="3483"/>
      <c r="E101" s="827">
        <v>0.05</v>
      </c>
      <c r="F101" s="828">
        <v>0.05</v>
      </c>
      <c r="G101" s="523"/>
      <c r="H101" s="2216"/>
      <c r="I101" s="8"/>
      <c r="J101" s="8"/>
      <c r="K101" s="8"/>
      <c r="L101" s="792"/>
      <c r="M101" s="792"/>
      <c r="N101" s="523"/>
      <c r="O101" s="523"/>
      <c r="P101" s="523"/>
      <c r="Q101" s="523"/>
      <c r="R101" s="523"/>
      <c r="S101" s="523"/>
      <c r="T101" s="523"/>
      <c r="U101" s="523"/>
      <c r="V101" s="523"/>
      <c r="W101" s="523"/>
      <c r="X101" s="523"/>
      <c r="Y101" s="523"/>
      <c r="Z101" s="523"/>
      <c r="AA101" s="523"/>
    </row>
    <row r="102" spans="1:27" ht="15" customHeight="1">
      <c r="B102" s="2217"/>
      <c r="C102" s="2217"/>
      <c r="D102" s="2217"/>
      <c r="E102" s="2217"/>
      <c r="F102" s="2217"/>
      <c r="G102" s="1869"/>
      <c r="H102" s="1869"/>
      <c r="I102" s="1869"/>
      <c r="J102" s="2218"/>
      <c r="K102" s="2219"/>
      <c r="L102" s="792"/>
      <c r="M102" s="792"/>
    </row>
    <row r="103" spans="1:27" ht="12.75" customHeight="1">
      <c r="B103" s="1801" t="s">
        <v>78</v>
      </c>
      <c r="C103" s="1801"/>
      <c r="D103" s="1801"/>
      <c r="E103" s="1801"/>
      <c r="F103" s="1801"/>
      <c r="G103" s="1801"/>
      <c r="H103" s="1801"/>
      <c r="I103" s="1801"/>
      <c r="J103" s="1801"/>
      <c r="K103" s="1801"/>
      <c r="L103" s="1801"/>
      <c r="M103" s="1801"/>
    </row>
    <row r="104" spans="1:27" ht="12.75" customHeight="1">
      <c r="B104" s="3509" t="s">
        <v>604</v>
      </c>
      <c r="C104" s="2992"/>
      <c r="D104" s="2992"/>
      <c r="E104" s="2992"/>
      <c r="F104" s="2992"/>
      <c r="G104" s="2992"/>
      <c r="H104" s="2992"/>
      <c r="I104" s="2992"/>
      <c r="J104" s="2992"/>
      <c r="K104" s="2992"/>
      <c r="L104" s="2992"/>
      <c r="M104" s="2992"/>
    </row>
    <row r="105" spans="1:27" ht="15" customHeight="1">
      <c r="B105" s="2992"/>
      <c r="C105" s="2992"/>
      <c r="D105" s="2992"/>
      <c r="E105" s="2992"/>
      <c r="F105" s="2992"/>
      <c r="G105" s="2992"/>
      <c r="H105" s="2992"/>
      <c r="I105" s="2992"/>
      <c r="J105" s="2992"/>
      <c r="K105" s="2992"/>
      <c r="L105" s="2992"/>
      <c r="M105" s="2992"/>
    </row>
    <row r="106" spans="1:27" ht="15" customHeight="1">
      <c r="B106" s="2992"/>
      <c r="C106" s="2992"/>
      <c r="D106" s="2992"/>
      <c r="E106" s="2992"/>
      <c r="F106" s="2992"/>
      <c r="G106" s="2992"/>
      <c r="H106" s="2992"/>
      <c r="I106" s="2992"/>
      <c r="J106" s="2992"/>
      <c r="K106" s="2992"/>
      <c r="L106" s="2992"/>
      <c r="M106" s="2992"/>
    </row>
    <row r="107" spans="1:27" ht="12.75" customHeight="1">
      <c r="B107" s="1"/>
      <c r="C107" s="1"/>
      <c r="D107" s="1"/>
      <c r="E107" s="1"/>
      <c r="F107" s="1"/>
      <c r="G107" s="1"/>
      <c r="H107" s="1"/>
      <c r="I107" s="1"/>
      <c r="J107" s="1"/>
      <c r="K107" s="1"/>
      <c r="L107" s="1"/>
      <c r="M107" s="1"/>
    </row>
    <row r="108" spans="1:27" ht="12.75" customHeight="1">
      <c r="B108" s="1801" t="s">
        <v>605</v>
      </c>
      <c r="C108" s="1801"/>
      <c r="D108" s="1801"/>
      <c r="E108" s="1801"/>
      <c r="F108" s="1801"/>
      <c r="G108" s="1801"/>
      <c r="H108" s="1801"/>
      <c r="I108" s="1801"/>
      <c r="J108" s="1801"/>
      <c r="K108" s="1801"/>
      <c r="L108" s="1801"/>
      <c r="M108" s="1801"/>
    </row>
    <row r="109" spans="1:27" ht="15" customHeight="1">
      <c r="B109" s="3509" t="s">
        <v>606</v>
      </c>
      <c r="C109" s="2992"/>
      <c r="D109" s="2992"/>
      <c r="E109" s="2992"/>
      <c r="F109" s="2992"/>
      <c r="G109" s="2992"/>
      <c r="H109" s="2992"/>
      <c r="I109" s="2992"/>
      <c r="J109" s="2992"/>
      <c r="K109" s="2992"/>
      <c r="L109" s="2992"/>
      <c r="M109" s="2992"/>
    </row>
    <row r="110" spans="1:27" ht="15" customHeight="1">
      <c r="B110" s="2992"/>
      <c r="C110" s="2992"/>
      <c r="D110" s="2992"/>
      <c r="E110" s="2992"/>
      <c r="F110" s="2992"/>
      <c r="G110" s="2992"/>
      <c r="H110" s="2992"/>
      <c r="I110" s="2992"/>
      <c r="J110" s="2992"/>
      <c r="K110" s="2992"/>
      <c r="L110" s="2992"/>
      <c r="M110" s="2992"/>
    </row>
    <row r="111" spans="1:27" ht="15" customHeight="1">
      <c r="B111" s="2992"/>
      <c r="C111" s="2992"/>
      <c r="D111" s="2992"/>
      <c r="E111" s="2992"/>
      <c r="F111" s="2992"/>
      <c r="G111" s="2992"/>
      <c r="H111" s="2992"/>
      <c r="I111" s="2992"/>
      <c r="J111" s="2992"/>
      <c r="K111" s="2992"/>
      <c r="L111" s="2992"/>
      <c r="M111" s="2992"/>
    </row>
    <row r="112" spans="1:27" ht="15" customHeight="1">
      <c r="B112" s="2992"/>
      <c r="C112" s="2992"/>
      <c r="D112" s="2992"/>
      <c r="E112" s="2992"/>
      <c r="F112" s="2992"/>
      <c r="G112" s="2992"/>
      <c r="H112" s="2992"/>
      <c r="I112" s="2992"/>
      <c r="J112" s="2992"/>
      <c r="K112" s="2992"/>
      <c r="L112" s="2992"/>
      <c r="M112" s="2992"/>
    </row>
    <row r="113" spans="2:14" ht="15" customHeight="1">
      <c r="B113" s="2992"/>
      <c r="C113" s="2992"/>
      <c r="D113" s="2992"/>
      <c r="E113" s="2992"/>
      <c r="F113" s="2992"/>
      <c r="G113" s="2992"/>
      <c r="H113" s="2992"/>
      <c r="I113" s="2992"/>
      <c r="J113" s="2992"/>
      <c r="K113" s="2992"/>
      <c r="L113" s="2992"/>
      <c r="M113" s="2992"/>
    </row>
    <row r="114" spans="2:14" ht="15" customHeight="1">
      <c r="B114" s="2992"/>
      <c r="C114" s="2992"/>
      <c r="D114" s="2992"/>
      <c r="E114" s="2992"/>
      <c r="F114" s="2992"/>
      <c r="G114" s="2992"/>
      <c r="H114" s="2992"/>
      <c r="I114" s="2992"/>
      <c r="J114" s="2992"/>
      <c r="K114" s="2992"/>
      <c r="L114" s="2992"/>
      <c r="M114" s="2992"/>
    </row>
    <row r="115" spans="2:14" ht="15" customHeight="1">
      <c r="B115" s="2992"/>
      <c r="C115" s="2992"/>
      <c r="D115" s="2992"/>
      <c r="E115" s="2992"/>
      <c r="F115" s="2992"/>
      <c r="G115" s="2992"/>
      <c r="H115" s="2992"/>
      <c r="I115" s="2992"/>
      <c r="J115" s="2992"/>
      <c r="K115" s="2992"/>
      <c r="L115" s="2992"/>
      <c r="M115" s="2992"/>
      <c r="N115" s="10"/>
    </row>
    <row r="116" spans="2:14" ht="15" customHeight="1">
      <c r="B116" s="2992"/>
      <c r="C116" s="2992"/>
      <c r="D116" s="2992"/>
      <c r="E116" s="2992"/>
      <c r="F116" s="2992"/>
      <c r="G116" s="2992"/>
      <c r="H116" s="2992"/>
      <c r="I116" s="2992"/>
      <c r="J116" s="2992"/>
      <c r="K116" s="2992"/>
      <c r="L116" s="2992"/>
      <c r="M116" s="2992"/>
      <c r="N116" s="10"/>
    </row>
    <row r="117" spans="2:14" ht="15" customHeight="1">
      <c r="B117" s="2992"/>
      <c r="C117" s="2992"/>
      <c r="D117" s="2992"/>
      <c r="E117" s="2992"/>
      <c r="F117" s="2992"/>
      <c r="G117" s="2992"/>
      <c r="H117" s="2992"/>
      <c r="I117" s="2992"/>
      <c r="J117" s="2992"/>
      <c r="K117" s="2992"/>
      <c r="L117" s="2992"/>
      <c r="M117" s="2992"/>
    </row>
    <row r="118" spans="2:14" ht="15" customHeight="1">
      <c r="B118" s="2992"/>
      <c r="C118" s="2992"/>
      <c r="D118" s="2992"/>
      <c r="E118" s="2992"/>
      <c r="F118" s="2992"/>
      <c r="G118" s="2992"/>
      <c r="H118" s="2992"/>
      <c r="I118" s="2992"/>
      <c r="J118" s="2992"/>
      <c r="K118" s="2992"/>
      <c r="L118" s="2992"/>
      <c r="M118" s="2992"/>
    </row>
    <row r="119" spans="2:14" ht="15" customHeight="1">
      <c r="B119" s="2992"/>
      <c r="C119" s="2992"/>
      <c r="D119" s="2992"/>
      <c r="E119" s="2992"/>
      <c r="F119" s="2992"/>
      <c r="G119" s="2992"/>
      <c r="H119" s="2992"/>
      <c r="I119" s="2992"/>
      <c r="J119" s="2992"/>
      <c r="K119" s="2992"/>
      <c r="L119" s="2992"/>
      <c r="M119" s="2992"/>
    </row>
    <row r="120" spans="2:14" ht="12.75" customHeight="1">
      <c r="B120" s="1"/>
      <c r="C120" s="1"/>
      <c r="D120" s="1"/>
      <c r="E120" s="1"/>
      <c r="F120" s="1"/>
      <c r="G120" s="1"/>
      <c r="H120" s="1"/>
      <c r="I120" s="1"/>
      <c r="J120" s="1"/>
      <c r="K120" s="1"/>
      <c r="L120" s="1"/>
      <c r="M120" s="1"/>
    </row>
    <row r="121" spans="2:14" ht="12.75" customHeight="1">
      <c r="B121" s="1801" t="s">
        <v>607</v>
      </c>
      <c r="C121" s="1801"/>
      <c r="D121" s="1801"/>
      <c r="E121" s="1801"/>
      <c r="F121" s="1801"/>
      <c r="G121" s="1801"/>
      <c r="H121" s="1801"/>
      <c r="I121" s="1801"/>
      <c r="J121" s="1801"/>
      <c r="K121" s="1801"/>
      <c r="L121" s="1801"/>
      <c r="M121" s="1801"/>
    </row>
    <row r="122" spans="2:14" ht="15" customHeight="1">
      <c r="B122" s="3509" t="s">
        <v>608</v>
      </c>
      <c r="C122" s="2992"/>
      <c r="D122" s="2992"/>
      <c r="E122" s="2992"/>
      <c r="F122" s="2992"/>
      <c r="G122" s="2992"/>
      <c r="H122" s="2992"/>
      <c r="I122" s="2992"/>
      <c r="J122" s="2992"/>
      <c r="K122" s="2992"/>
      <c r="L122" s="2992"/>
      <c r="M122" s="2992"/>
    </row>
    <row r="123" spans="2:14" ht="15" customHeight="1">
      <c r="B123" s="2992"/>
      <c r="C123" s="2992"/>
      <c r="D123" s="2992"/>
      <c r="E123" s="2992"/>
      <c r="F123" s="2992"/>
      <c r="G123" s="2992"/>
      <c r="H123" s="2992"/>
      <c r="I123" s="2992"/>
      <c r="J123" s="2992"/>
      <c r="K123" s="2992"/>
      <c r="L123" s="2992"/>
      <c r="M123" s="2992"/>
    </row>
    <row r="124" spans="2:14" ht="15" customHeight="1">
      <c r="B124" s="2992"/>
      <c r="C124" s="2992"/>
      <c r="D124" s="2992"/>
      <c r="E124" s="2992"/>
      <c r="F124" s="2992"/>
      <c r="G124" s="2992"/>
      <c r="H124" s="2992"/>
      <c r="I124" s="2992"/>
      <c r="J124" s="2992"/>
      <c r="K124" s="2992"/>
      <c r="L124" s="2992"/>
      <c r="M124" s="2992"/>
    </row>
    <row r="125" spans="2:14" ht="15" customHeight="1">
      <c r="B125" s="2992"/>
      <c r="C125" s="2992"/>
      <c r="D125" s="2992"/>
      <c r="E125" s="2992"/>
      <c r="F125" s="2992"/>
      <c r="G125" s="2992"/>
      <c r="H125" s="2992"/>
      <c r="I125" s="2992"/>
      <c r="J125" s="2992"/>
      <c r="K125" s="2992"/>
      <c r="L125" s="2992"/>
      <c r="M125" s="2992"/>
    </row>
    <row r="126" spans="2:14" ht="15" customHeight="1">
      <c r="B126" s="2992"/>
      <c r="C126" s="2992"/>
      <c r="D126" s="2992"/>
      <c r="E126" s="2992"/>
      <c r="F126" s="2992"/>
      <c r="G126" s="2992"/>
      <c r="H126" s="2992"/>
      <c r="I126" s="2992"/>
      <c r="J126" s="2992"/>
      <c r="K126" s="2992"/>
      <c r="L126" s="2992"/>
      <c r="M126" s="2992"/>
    </row>
    <row r="127" spans="2:14" ht="15" customHeight="1">
      <c r="B127" s="1"/>
      <c r="C127" s="1"/>
      <c r="D127" s="1"/>
      <c r="E127" s="1"/>
      <c r="F127" s="1"/>
      <c r="G127" s="1"/>
      <c r="H127" s="1"/>
      <c r="I127" s="1"/>
      <c r="J127" s="1"/>
      <c r="K127" s="1"/>
      <c r="L127" s="1"/>
      <c r="M127" s="1"/>
    </row>
    <row r="128" spans="2:14" ht="30" customHeight="1">
      <c r="B128" s="830" t="s">
        <v>80</v>
      </c>
      <c r="C128" s="6"/>
      <c r="D128" s="6"/>
      <c r="E128" s="6"/>
      <c r="F128" s="6"/>
      <c r="G128" s="6"/>
      <c r="H128" s="6"/>
      <c r="I128" s="6"/>
      <c r="J128" s="6"/>
      <c r="K128" s="6"/>
      <c r="L128" s="6"/>
      <c r="M128" s="6"/>
    </row>
    <row r="129" spans="1:27" ht="12.75" customHeight="1">
      <c r="B129" s="1"/>
      <c r="C129" s="1"/>
      <c r="D129" s="1"/>
      <c r="E129" s="1"/>
      <c r="F129" s="1"/>
      <c r="G129" s="1"/>
      <c r="H129" s="1"/>
      <c r="I129" s="1"/>
      <c r="J129" s="1"/>
      <c r="K129" s="1"/>
      <c r="L129" s="1"/>
      <c r="M129" s="1"/>
    </row>
    <row r="130" spans="1:27" ht="12.75" customHeight="1">
      <c r="B130" s="1"/>
      <c r="C130" s="1"/>
      <c r="D130" s="1"/>
      <c r="E130" s="1"/>
      <c r="F130" s="1"/>
      <c r="G130" s="1"/>
      <c r="H130" s="1"/>
      <c r="I130" s="1"/>
      <c r="J130" s="1"/>
      <c r="K130" s="1"/>
      <c r="L130" s="1"/>
      <c r="M130" s="1"/>
    </row>
    <row r="131" spans="1:27" ht="15" customHeight="1">
      <c r="B131" s="1801" t="s">
        <v>81</v>
      </c>
      <c r="C131" s="1801"/>
      <c r="D131" s="1801"/>
      <c r="E131" s="1801"/>
      <c r="F131" s="1801"/>
      <c r="G131" s="1801"/>
      <c r="H131" s="1801"/>
      <c r="I131" s="1801"/>
      <c r="J131" s="1801"/>
      <c r="K131" s="1801"/>
      <c r="L131" s="1801"/>
      <c r="M131" s="1801"/>
    </row>
    <row r="132" spans="1:27" ht="15" customHeight="1">
      <c r="B132" s="1"/>
      <c r="C132" s="1"/>
      <c r="D132" s="1"/>
      <c r="E132" s="1"/>
      <c r="F132" s="1"/>
      <c r="G132" s="1"/>
      <c r="H132" s="1"/>
      <c r="I132" s="1"/>
      <c r="J132" s="1"/>
      <c r="K132" s="1"/>
      <c r="L132" s="1"/>
      <c r="M132" s="1"/>
    </row>
    <row r="133" spans="1:27" ht="15" customHeight="1">
      <c r="B133" s="3432" t="s">
        <v>609</v>
      </c>
      <c r="C133" s="3207"/>
      <c r="D133" s="3433"/>
      <c r="E133" s="3438">
        <v>2023</v>
      </c>
      <c r="F133" s="3207"/>
      <c r="G133" s="3433"/>
      <c r="H133" s="3438">
        <v>2024</v>
      </c>
      <c r="I133" s="3207"/>
      <c r="J133" s="3207"/>
      <c r="K133" s="3514">
        <v>2025</v>
      </c>
      <c r="L133" s="3207"/>
      <c r="M133" s="3207"/>
    </row>
    <row r="134" spans="1:27" ht="15" customHeight="1">
      <c r="B134" s="3434"/>
      <c r="C134" s="3434"/>
      <c r="D134" s="3435"/>
      <c r="E134" s="2201" t="s">
        <v>83</v>
      </c>
      <c r="F134" s="2220" t="s">
        <v>84</v>
      </c>
      <c r="G134" s="2221" t="s">
        <v>42</v>
      </c>
      <c r="H134" s="2201" t="s">
        <v>83</v>
      </c>
      <c r="I134" s="2220" t="s">
        <v>84</v>
      </c>
      <c r="J134" s="2180" t="s">
        <v>42</v>
      </c>
      <c r="K134" s="831" t="s">
        <v>83</v>
      </c>
      <c r="L134" s="2220" t="s">
        <v>84</v>
      </c>
      <c r="M134" s="2180" t="s">
        <v>42</v>
      </c>
    </row>
    <row r="135" spans="1:27" ht="15" customHeight="1">
      <c r="A135" s="8"/>
      <c r="B135" s="3347" t="s">
        <v>85</v>
      </c>
      <c r="C135" s="3261"/>
      <c r="D135" s="3440"/>
      <c r="E135" s="2222">
        <v>5860</v>
      </c>
      <c r="F135" s="357">
        <v>1187</v>
      </c>
      <c r="G135" s="832">
        <v>7047</v>
      </c>
      <c r="H135" s="2222">
        <v>5733</v>
      </c>
      <c r="I135" s="357">
        <v>1452</v>
      </c>
      <c r="J135" s="833">
        <v>7185</v>
      </c>
      <c r="K135" s="1989">
        <v>5476</v>
      </c>
      <c r="L135" s="1855">
        <v>1479</v>
      </c>
      <c r="M135" s="1990">
        <v>6955</v>
      </c>
      <c r="N135" s="8"/>
      <c r="O135" s="8"/>
      <c r="P135" s="8"/>
      <c r="Q135" s="8"/>
      <c r="R135" s="8"/>
      <c r="S135" s="8"/>
      <c r="T135" s="8"/>
      <c r="U135" s="8"/>
      <c r="V135" s="8"/>
      <c r="W135" s="8"/>
      <c r="X135" s="8"/>
      <c r="Y135" s="8"/>
      <c r="Z135" s="8"/>
      <c r="AA135" s="8"/>
    </row>
    <row r="136" spans="1:27" ht="15" customHeight="1">
      <c r="A136" s="8"/>
      <c r="B136" s="3515" t="s">
        <v>87</v>
      </c>
      <c r="C136" s="3257"/>
      <c r="D136" s="3442"/>
      <c r="E136" s="2102">
        <v>11</v>
      </c>
      <c r="F136" s="361">
        <v>19</v>
      </c>
      <c r="G136" s="834">
        <v>30</v>
      </c>
      <c r="H136" s="2102">
        <v>11</v>
      </c>
      <c r="I136" s="361">
        <v>22</v>
      </c>
      <c r="J136" s="835">
        <v>33</v>
      </c>
      <c r="K136" s="347">
        <v>32</v>
      </c>
      <c r="L136" s="94">
        <v>203</v>
      </c>
      <c r="M136" s="92">
        <v>235</v>
      </c>
      <c r="N136" s="8"/>
      <c r="O136" s="8"/>
      <c r="P136" s="8"/>
      <c r="Q136" s="8"/>
      <c r="R136" s="8"/>
      <c r="S136" s="8"/>
      <c r="T136" s="8"/>
      <c r="U136" s="8"/>
      <c r="V136" s="8"/>
      <c r="W136" s="8"/>
      <c r="X136" s="8"/>
      <c r="Y136" s="8"/>
      <c r="Z136" s="8"/>
      <c r="AA136" s="8"/>
    </row>
    <row r="137" spans="1:27" ht="15" customHeight="1">
      <c r="A137" s="8"/>
      <c r="B137" s="3092" t="s">
        <v>88</v>
      </c>
      <c r="C137" s="3215"/>
      <c r="D137" s="3492"/>
      <c r="E137" s="3493">
        <v>163</v>
      </c>
      <c r="F137" s="3337">
        <v>635</v>
      </c>
      <c r="G137" s="3495">
        <v>798</v>
      </c>
      <c r="H137" s="3493">
        <v>96</v>
      </c>
      <c r="I137" s="3337">
        <v>482</v>
      </c>
      <c r="J137" s="3498">
        <v>578</v>
      </c>
      <c r="K137" s="3516">
        <v>87</v>
      </c>
      <c r="L137" s="3517">
        <v>312</v>
      </c>
      <c r="M137" s="3518">
        <v>399</v>
      </c>
      <c r="N137" s="8"/>
      <c r="O137" s="8"/>
      <c r="P137" s="8"/>
      <c r="Q137" s="8"/>
      <c r="R137" s="8"/>
      <c r="S137" s="8"/>
      <c r="T137" s="8"/>
      <c r="U137" s="8"/>
      <c r="V137" s="8"/>
      <c r="W137" s="8"/>
      <c r="X137" s="8"/>
      <c r="Y137" s="8"/>
      <c r="Z137" s="8"/>
      <c r="AA137" s="8"/>
    </row>
    <row r="138" spans="1:27" ht="15" customHeight="1">
      <c r="A138" s="8"/>
      <c r="B138" s="3261"/>
      <c r="C138" s="3261"/>
      <c r="D138" s="3440"/>
      <c r="E138" s="3494"/>
      <c r="F138" s="3312"/>
      <c r="G138" s="3496"/>
      <c r="H138" s="3497"/>
      <c r="I138" s="3334"/>
      <c r="J138" s="3499"/>
      <c r="K138" s="3497"/>
      <c r="L138" s="3334"/>
      <c r="M138" s="3330"/>
      <c r="N138" s="8"/>
      <c r="O138" s="8"/>
      <c r="P138" s="8"/>
      <c r="Q138" s="8"/>
      <c r="R138" s="8"/>
      <c r="S138" s="8"/>
      <c r="T138" s="8"/>
      <c r="U138" s="8"/>
      <c r="V138" s="8"/>
      <c r="W138" s="8"/>
      <c r="X138" s="8"/>
      <c r="Y138" s="8"/>
      <c r="Z138" s="8"/>
      <c r="AA138" s="8"/>
    </row>
    <row r="139" spans="1:27" ht="15" customHeight="1">
      <c r="A139" s="8"/>
      <c r="B139" s="3500" t="s">
        <v>610</v>
      </c>
      <c r="C139" s="3215"/>
      <c r="D139" s="3492"/>
      <c r="E139" s="2226">
        <f t="shared" ref="E139:G139" si="0">E135+E136+E137</f>
        <v>6034</v>
      </c>
      <c r="F139" s="839">
        <f t="shared" si="0"/>
        <v>1841</v>
      </c>
      <c r="G139" s="2227">
        <f t="shared" si="0"/>
        <v>7875</v>
      </c>
      <c r="H139" s="2226">
        <v>5840</v>
      </c>
      <c r="I139" s="839">
        <v>1956</v>
      </c>
      <c r="J139" s="2227">
        <v>7796</v>
      </c>
      <c r="K139" s="1860">
        <v>5595</v>
      </c>
      <c r="L139" s="1858">
        <v>1994</v>
      </c>
      <c r="M139" s="1859">
        <v>7589</v>
      </c>
      <c r="N139" s="8"/>
      <c r="O139" s="8"/>
      <c r="P139" s="8"/>
      <c r="Q139" s="8"/>
      <c r="R139" s="8"/>
      <c r="S139" s="8"/>
      <c r="T139" s="8"/>
      <c r="U139" s="8"/>
      <c r="V139" s="8"/>
      <c r="W139" s="8"/>
      <c r="X139" s="8"/>
      <c r="Y139" s="8"/>
      <c r="Z139" s="8"/>
      <c r="AA139" s="8"/>
    </row>
    <row r="140" spans="1:27" ht="24" customHeight="1">
      <c r="B140" s="3501" t="s">
        <v>611</v>
      </c>
      <c r="C140" s="3502"/>
      <c r="D140" s="3502"/>
      <c r="E140" s="3502"/>
      <c r="F140" s="3502"/>
      <c r="G140" s="3502"/>
      <c r="H140" s="3502"/>
      <c r="I140" s="3502"/>
      <c r="J140" s="3502"/>
      <c r="K140" s="3502"/>
      <c r="L140" s="3502"/>
      <c r="M140" s="3502"/>
    </row>
    <row r="141" spans="1:27" ht="12.75" customHeight="1">
      <c r="B141" s="8"/>
      <c r="C141" s="8"/>
      <c r="D141" s="8"/>
      <c r="E141" s="8"/>
      <c r="F141" s="8"/>
      <c r="G141" s="8"/>
      <c r="H141" s="8"/>
      <c r="I141" s="8"/>
      <c r="J141" s="8"/>
      <c r="K141" s="8"/>
      <c r="L141" s="8"/>
      <c r="M141" s="8"/>
    </row>
    <row r="142" spans="1:27" ht="15" customHeight="1">
      <c r="B142" s="3503" t="s">
        <v>612</v>
      </c>
      <c r="C142" s="3207"/>
      <c r="D142" s="3247"/>
      <c r="E142" s="3504">
        <v>2023</v>
      </c>
      <c r="F142" s="3207"/>
      <c r="G142" s="3235"/>
      <c r="H142" s="3505">
        <v>2024</v>
      </c>
      <c r="I142" s="3207"/>
      <c r="J142" s="3207"/>
      <c r="K142" s="3504">
        <v>2025</v>
      </c>
      <c r="L142" s="3207"/>
      <c r="M142" s="3207"/>
    </row>
    <row r="143" spans="1:27" ht="15" customHeight="1">
      <c r="B143" s="3434"/>
      <c r="C143" s="3434"/>
      <c r="D143" s="3491"/>
      <c r="E143" s="2228" t="s">
        <v>83</v>
      </c>
      <c r="F143" s="2229" t="s">
        <v>84</v>
      </c>
      <c r="G143" s="840" t="s">
        <v>42</v>
      </c>
      <c r="H143" s="2230" t="s">
        <v>83</v>
      </c>
      <c r="I143" s="2229" t="s">
        <v>84</v>
      </c>
      <c r="J143" s="2231" t="s">
        <v>42</v>
      </c>
      <c r="K143" s="2228" t="s">
        <v>83</v>
      </c>
      <c r="L143" s="2229" t="s">
        <v>84</v>
      </c>
      <c r="M143" s="2231" t="s">
        <v>42</v>
      </c>
    </row>
    <row r="144" spans="1:27" ht="15" customHeight="1">
      <c r="A144" s="8"/>
      <c r="B144" s="3532" t="s">
        <v>85</v>
      </c>
      <c r="C144" s="2992"/>
      <c r="D144" s="2992"/>
      <c r="E144" s="2992"/>
      <c r="F144" s="2992"/>
      <c r="G144" s="2992"/>
      <c r="H144" s="2992"/>
      <c r="I144" s="2992"/>
      <c r="J144" s="2992"/>
      <c r="K144" s="2992"/>
      <c r="L144" s="2992"/>
      <c r="M144" s="2992"/>
      <c r="N144" s="8"/>
      <c r="O144" s="8"/>
      <c r="P144" s="8"/>
      <c r="Q144" s="8"/>
      <c r="R144" s="8"/>
      <c r="S144" s="8"/>
      <c r="T144" s="8"/>
      <c r="U144" s="8"/>
      <c r="V144" s="8"/>
      <c r="W144" s="8"/>
      <c r="X144" s="8"/>
      <c r="Y144" s="8"/>
      <c r="Z144" s="8"/>
      <c r="AA144" s="8"/>
    </row>
    <row r="145" spans="1:27" ht="15" customHeight="1">
      <c r="A145" s="8"/>
      <c r="B145" s="3533" t="s">
        <v>23</v>
      </c>
      <c r="C145" s="3534"/>
      <c r="D145" s="3535"/>
      <c r="E145" s="2232">
        <v>320</v>
      </c>
      <c r="F145" s="841">
        <v>76</v>
      </c>
      <c r="G145" s="842">
        <f t="shared" ref="G145:G146" si="1">SUM(E145:F145)</f>
        <v>396</v>
      </c>
      <c r="H145" s="2232">
        <v>290</v>
      </c>
      <c r="I145" s="841">
        <v>76</v>
      </c>
      <c r="J145" s="843">
        <v>366</v>
      </c>
      <c r="K145" s="844">
        <v>270</v>
      </c>
      <c r="L145" s="845">
        <v>87</v>
      </c>
      <c r="M145" s="2233">
        <v>357</v>
      </c>
      <c r="N145" s="8"/>
      <c r="O145" s="8"/>
      <c r="P145" s="8"/>
      <c r="Q145" s="8"/>
      <c r="R145" s="8"/>
      <c r="S145" s="8"/>
      <c r="T145" s="8"/>
      <c r="U145" s="8"/>
      <c r="V145" s="8"/>
      <c r="W145" s="8"/>
      <c r="X145" s="8"/>
      <c r="Y145" s="8"/>
      <c r="Z145" s="8"/>
      <c r="AA145" s="8"/>
    </row>
    <row r="146" spans="1:27" ht="15" customHeight="1">
      <c r="A146" s="8"/>
      <c r="B146" s="3104" t="s">
        <v>26</v>
      </c>
      <c r="C146" s="3257"/>
      <c r="D146" s="3442"/>
      <c r="E146" s="2102">
        <v>161</v>
      </c>
      <c r="F146" s="361">
        <v>37</v>
      </c>
      <c r="G146" s="834">
        <f t="shared" si="1"/>
        <v>198</v>
      </c>
      <c r="H146" s="2102">
        <v>130</v>
      </c>
      <c r="I146" s="361">
        <v>31</v>
      </c>
      <c r="J146" s="835">
        <v>161</v>
      </c>
      <c r="K146" s="347">
        <v>142</v>
      </c>
      <c r="L146" s="94">
        <v>38</v>
      </c>
      <c r="M146" s="92">
        <v>180</v>
      </c>
      <c r="N146" s="8"/>
      <c r="O146" s="8"/>
      <c r="P146" s="8"/>
      <c r="Q146" s="8"/>
      <c r="R146" s="8"/>
      <c r="S146" s="8"/>
      <c r="T146" s="8"/>
      <c r="U146" s="8"/>
      <c r="V146" s="8"/>
      <c r="W146" s="8"/>
      <c r="X146" s="8"/>
      <c r="Y146" s="8"/>
      <c r="Z146" s="8"/>
      <c r="AA146" s="8"/>
    </row>
    <row r="147" spans="1:27" ht="15" customHeight="1">
      <c r="A147" s="8"/>
      <c r="B147" s="3481" t="s">
        <v>42</v>
      </c>
      <c r="C147" s="3482"/>
      <c r="D147" s="3483"/>
      <c r="E147" s="2234">
        <f t="shared" ref="E147:G147" si="2">SUM(E145:E146)</f>
        <v>481</v>
      </c>
      <c r="F147" s="846">
        <f t="shared" si="2"/>
        <v>113</v>
      </c>
      <c r="G147" s="847">
        <f t="shared" si="2"/>
        <v>594</v>
      </c>
      <c r="H147" s="2234">
        <v>420</v>
      </c>
      <c r="I147" s="846">
        <v>107</v>
      </c>
      <c r="J147" s="848">
        <v>527</v>
      </c>
      <c r="K147" s="849">
        <v>412</v>
      </c>
      <c r="L147" s="850">
        <v>125</v>
      </c>
      <c r="M147" s="2235">
        <v>537</v>
      </c>
      <c r="N147" s="8"/>
      <c r="O147" s="8"/>
      <c r="P147" s="8"/>
      <c r="Q147" s="8"/>
      <c r="R147" s="8"/>
      <c r="S147" s="8"/>
      <c r="T147" s="8"/>
      <c r="U147" s="8"/>
      <c r="V147" s="8"/>
      <c r="W147" s="8"/>
      <c r="X147" s="8"/>
      <c r="Y147" s="8"/>
      <c r="Z147" s="8"/>
      <c r="AA147" s="8"/>
    </row>
    <row r="148" spans="1:27" ht="15" customHeight="1">
      <c r="A148" s="8"/>
      <c r="B148" s="3532" t="s">
        <v>87</v>
      </c>
      <c r="C148" s="2992"/>
      <c r="D148" s="2992"/>
      <c r="E148" s="2992"/>
      <c r="F148" s="2992"/>
      <c r="G148" s="2992"/>
      <c r="H148" s="2992"/>
      <c r="I148" s="2992"/>
      <c r="J148" s="2992"/>
      <c r="K148" s="2992"/>
      <c r="L148" s="2992"/>
      <c r="M148" s="2992"/>
      <c r="N148" s="8"/>
      <c r="O148" s="8"/>
      <c r="P148" s="8"/>
      <c r="Q148" s="8"/>
      <c r="R148" s="8"/>
      <c r="S148" s="8"/>
      <c r="T148" s="8"/>
      <c r="U148" s="8"/>
      <c r="V148" s="8"/>
      <c r="W148" s="8"/>
      <c r="X148" s="8"/>
      <c r="Y148" s="8"/>
      <c r="Z148" s="8"/>
      <c r="AA148" s="8"/>
    </row>
    <row r="149" spans="1:27" ht="15" customHeight="1">
      <c r="A149" s="8"/>
      <c r="B149" s="3533" t="s">
        <v>23</v>
      </c>
      <c r="C149" s="3534"/>
      <c r="D149" s="3535"/>
      <c r="E149" s="2232">
        <v>0</v>
      </c>
      <c r="F149" s="841">
        <v>3</v>
      </c>
      <c r="G149" s="842">
        <f t="shared" ref="G149:G150" si="3">SUM(E149:F149)</f>
        <v>3</v>
      </c>
      <c r="H149" s="2232">
        <v>2</v>
      </c>
      <c r="I149" s="841">
        <v>3</v>
      </c>
      <c r="J149" s="843">
        <v>5</v>
      </c>
      <c r="K149" s="844">
        <v>2</v>
      </c>
      <c r="L149" s="845">
        <v>2</v>
      </c>
      <c r="M149" s="2233">
        <v>4</v>
      </c>
      <c r="N149" s="8"/>
      <c r="O149" s="8"/>
      <c r="P149" s="8"/>
      <c r="Q149" s="8"/>
      <c r="R149" s="8"/>
      <c r="S149" s="8"/>
      <c r="T149" s="8"/>
      <c r="U149" s="8"/>
      <c r="V149" s="8"/>
      <c r="W149" s="8"/>
      <c r="X149" s="8"/>
      <c r="Y149" s="8"/>
      <c r="Z149" s="8"/>
      <c r="AA149" s="8"/>
    </row>
    <row r="150" spans="1:27" ht="15" customHeight="1">
      <c r="A150" s="8"/>
      <c r="B150" s="3104" t="s">
        <v>26</v>
      </c>
      <c r="C150" s="3257"/>
      <c r="D150" s="3442"/>
      <c r="E150" s="2102">
        <v>0</v>
      </c>
      <c r="F150" s="361">
        <v>0</v>
      </c>
      <c r="G150" s="834">
        <f t="shared" si="3"/>
        <v>0</v>
      </c>
      <c r="H150" s="2102">
        <v>1</v>
      </c>
      <c r="I150" s="361">
        <v>0</v>
      </c>
      <c r="J150" s="835">
        <v>1</v>
      </c>
      <c r="K150" s="347">
        <v>0</v>
      </c>
      <c r="L150" s="94">
        <v>1</v>
      </c>
      <c r="M150" s="92">
        <v>1</v>
      </c>
      <c r="N150" s="8"/>
      <c r="O150" s="8"/>
      <c r="P150" s="8"/>
      <c r="Q150" s="8"/>
      <c r="R150" s="8"/>
      <c r="S150" s="8"/>
      <c r="T150" s="8"/>
      <c r="U150" s="8"/>
      <c r="V150" s="8"/>
      <c r="W150" s="8"/>
      <c r="X150" s="8"/>
      <c r="Y150" s="8"/>
      <c r="Z150" s="8"/>
      <c r="AA150" s="8"/>
    </row>
    <row r="151" spans="1:27" ht="15" customHeight="1">
      <c r="A151" s="8"/>
      <c r="B151" s="3481" t="s">
        <v>42</v>
      </c>
      <c r="C151" s="3482"/>
      <c r="D151" s="3483"/>
      <c r="E151" s="2234">
        <f t="shared" ref="E151:G151" si="4">SUM(E149:E150)</f>
        <v>0</v>
      </c>
      <c r="F151" s="846">
        <f t="shared" si="4"/>
        <v>3</v>
      </c>
      <c r="G151" s="847">
        <f t="shared" si="4"/>
        <v>3</v>
      </c>
      <c r="H151" s="2234">
        <v>3</v>
      </c>
      <c r="I151" s="846">
        <v>3</v>
      </c>
      <c r="J151" s="848">
        <v>6</v>
      </c>
      <c r="K151" s="849">
        <v>2</v>
      </c>
      <c r="L151" s="850">
        <v>3</v>
      </c>
      <c r="M151" s="2235">
        <v>5</v>
      </c>
      <c r="N151" s="8"/>
      <c r="O151" s="8"/>
      <c r="P151" s="8"/>
      <c r="Q151" s="8"/>
      <c r="R151" s="8"/>
      <c r="S151" s="8"/>
      <c r="T151" s="8"/>
      <c r="U151" s="8"/>
      <c r="V151" s="8"/>
      <c r="W151" s="8"/>
      <c r="X151" s="8"/>
      <c r="Y151" s="8"/>
      <c r="Z151" s="8"/>
      <c r="AA151" s="8"/>
    </row>
    <row r="152" spans="1:27" ht="15" customHeight="1">
      <c r="A152" s="8"/>
      <c r="B152" s="3536" t="s">
        <v>88</v>
      </c>
      <c r="C152" s="3207"/>
      <c r="D152" s="3207"/>
      <c r="E152" s="3207"/>
      <c r="F152" s="3207"/>
      <c r="G152" s="3207"/>
      <c r="H152" s="3207"/>
      <c r="I152" s="3207"/>
      <c r="J152" s="3207"/>
      <c r="K152" s="3207"/>
      <c r="L152" s="3207"/>
      <c r="M152" s="3207"/>
      <c r="N152" s="8"/>
      <c r="O152" s="8"/>
      <c r="P152" s="8"/>
      <c r="Q152" s="8"/>
      <c r="R152" s="8"/>
      <c r="S152" s="8"/>
      <c r="T152" s="8"/>
      <c r="U152" s="8"/>
      <c r="V152" s="8"/>
      <c r="W152" s="8"/>
      <c r="X152" s="8"/>
      <c r="Y152" s="8"/>
      <c r="Z152" s="8"/>
      <c r="AA152" s="8"/>
    </row>
    <row r="153" spans="1:27" ht="15" customHeight="1">
      <c r="A153" s="8"/>
      <c r="B153" s="3533" t="s">
        <v>23</v>
      </c>
      <c r="C153" s="3534"/>
      <c r="D153" s="3535"/>
      <c r="E153" s="2232">
        <v>1</v>
      </c>
      <c r="F153" s="841">
        <v>2</v>
      </c>
      <c r="G153" s="842">
        <f t="shared" ref="G153:G154" si="5">SUM(E153:F153)</f>
        <v>3</v>
      </c>
      <c r="H153" s="2232">
        <v>1</v>
      </c>
      <c r="I153" s="841">
        <v>11</v>
      </c>
      <c r="J153" s="843">
        <v>12</v>
      </c>
      <c r="K153" s="844">
        <v>2</v>
      </c>
      <c r="L153" s="845">
        <v>18</v>
      </c>
      <c r="M153" s="2233">
        <v>20</v>
      </c>
      <c r="N153" s="8"/>
      <c r="O153" s="8"/>
      <c r="P153" s="8"/>
      <c r="Q153" s="8"/>
      <c r="R153" s="8"/>
      <c r="S153" s="8"/>
      <c r="T153" s="8"/>
      <c r="U153" s="8"/>
      <c r="V153" s="8"/>
      <c r="W153" s="8"/>
      <c r="X153" s="8"/>
      <c r="Y153" s="8"/>
      <c r="Z153" s="8"/>
      <c r="AA153" s="8"/>
    </row>
    <row r="154" spans="1:27" ht="15" customHeight="1">
      <c r="A154" s="8"/>
      <c r="B154" s="3104" t="s">
        <v>26</v>
      </c>
      <c r="C154" s="3257"/>
      <c r="D154" s="3442"/>
      <c r="E154" s="2102">
        <v>5</v>
      </c>
      <c r="F154" s="361">
        <v>3</v>
      </c>
      <c r="G154" s="834">
        <f t="shared" si="5"/>
        <v>8</v>
      </c>
      <c r="H154" s="2102">
        <v>0</v>
      </c>
      <c r="I154" s="361">
        <v>0</v>
      </c>
      <c r="J154" s="835">
        <v>0</v>
      </c>
      <c r="K154" s="347">
        <v>0</v>
      </c>
      <c r="L154" s="94">
        <v>0</v>
      </c>
      <c r="M154" s="92">
        <v>0</v>
      </c>
      <c r="N154" s="8"/>
      <c r="O154" s="8"/>
      <c r="P154" s="8"/>
      <c r="Q154" s="8"/>
      <c r="R154" s="8"/>
      <c r="S154" s="8"/>
      <c r="T154" s="8"/>
      <c r="U154" s="8"/>
      <c r="V154" s="8"/>
      <c r="W154" s="8"/>
      <c r="X154" s="8"/>
      <c r="Y154" s="8"/>
      <c r="Z154" s="8"/>
      <c r="AA154" s="8"/>
    </row>
    <row r="155" spans="1:27" ht="15" customHeight="1">
      <c r="A155" s="8"/>
      <c r="B155" s="3500" t="s">
        <v>42</v>
      </c>
      <c r="C155" s="3215"/>
      <c r="D155" s="3492"/>
      <c r="E155" s="2226">
        <f t="shared" ref="E155:G155" si="6">SUM(E153:E154)</f>
        <v>6</v>
      </c>
      <c r="F155" s="839">
        <f t="shared" si="6"/>
        <v>5</v>
      </c>
      <c r="G155" s="2227">
        <f t="shared" si="6"/>
        <v>11</v>
      </c>
      <c r="H155" s="2226">
        <v>1</v>
      </c>
      <c r="I155" s="839">
        <v>11</v>
      </c>
      <c r="J155" s="851">
        <v>12</v>
      </c>
      <c r="K155" s="1860">
        <v>2</v>
      </c>
      <c r="L155" s="1858">
        <v>18</v>
      </c>
      <c r="M155" s="1859">
        <v>20</v>
      </c>
      <c r="N155" s="8"/>
      <c r="O155" s="8"/>
      <c r="P155" s="8"/>
      <c r="Q155" s="8"/>
      <c r="R155" s="8"/>
      <c r="S155" s="8"/>
      <c r="T155" s="8"/>
      <c r="U155" s="8"/>
      <c r="V155" s="8"/>
      <c r="W155" s="8"/>
      <c r="X155" s="8"/>
      <c r="Y155" s="8"/>
      <c r="Z155" s="8"/>
      <c r="AA155" s="8"/>
    </row>
    <row r="156" spans="1:27" ht="15" customHeight="1">
      <c r="A156" s="8"/>
      <c r="B156" s="3510" t="s">
        <v>613</v>
      </c>
      <c r="C156" s="3482"/>
      <c r="D156" s="3483"/>
      <c r="E156" s="2236">
        <f t="shared" ref="E156:G156" si="7">E147+E151+E155</f>
        <v>487</v>
      </c>
      <c r="F156" s="2237">
        <f t="shared" si="7"/>
        <v>121</v>
      </c>
      <c r="G156" s="2238">
        <f t="shared" si="7"/>
        <v>608</v>
      </c>
      <c r="H156" s="2236">
        <v>424</v>
      </c>
      <c r="I156" s="2237">
        <v>121</v>
      </c>
      <c r="J156" s="2239">
        <v>545</v>
      </c>
      <c r="K156" s="2240">
        <v>416</v>
      </c>
      <c r="L156" s="2241">
        <v>146</v>
      </c>
      <c r="M156" s="2242">
        <v>562</v>
      </c>
      <c r="N156" s="8"/>
      <c r="O156" s="8"/>
      <c r="P156" s="8"/>
      <c r="Q156" s="8"/>
      <c r="R156" s="8"/>
      <c r="S156" s="8"/>
      <c r="T156" s="8"/>
      <c r="U156" s="8"/>
      <c r="V156" s="8"/>
      <c r="W156" s="8"/>
      <c r="X156" s="8"/>
      <c r="Y156" s="8"/>
      <c r="Z156" s="8"/>
      <c r="AA156" s="8"/>
    </row>
    <row r="157" spans="1:27" ht="15" customHeight="1">
      <c r="B157" s="3537" t="s">
        <v>614</v>
      </c>
      <c r="C157" s="3529"/>
      <c r="D157" s="3529"/>
      <c r="E157" s="3529"/>
      <c r="F157" s="3529"/>
      <c r="G157" s="3529"/>
      <c r="H157" s="3529"/>
      <c r="I157" s="3529"/>
      <c r="J157" s="3529"/>
      <c r="K157" s="3529"/>
      <c r="L157" s="3529"/>
      <c r="M157" s="3529"/>
    </row>
    <row r="158" spans="1:27" ht="15" customHeight="1">
      <c r="B158" s="3446"/>
      <c r="C158" s="3446"/>
      <c r="D158" s="3446"/>
      <c r="E158" s="3446"/>
      <c r="F158" s="3446"/>
      <c r="G158" s="3446"/>
      <c r="H158" s="3446"/>
      <c r="I158" s="3446"/>
      <c r="J158" s="3446"/>
      <c r="K158" s="3446"/>
      <c r="L158" s="3446"/>
      <c r="M158" s="3446"/>
    </row>
    <row r="159" spans="1:27" ht="12.75" customHeight="1">
      <c r="B159" s="1"/>
      <c r="C159" s="1"/>
      <c r="D159" s="1"/>
      <c r="E159" s="1"/>
      <c r="F159" s="1"/>
      <c r="G159" s="1"/>
      <c r="H159" s="1"/>
      <c r="I159" s="1"/>
      <c r="J159" s="1"/>
      <c r="K159" s="1"/>
      <c r="L159" s="1"/>
      <c r="M159" s="1"/>
    </row>
    <row r="160" spans="1:27" ht="12.75" customHeight="1">
      <c r="B160" s="1801" t="s">
        <v>91</v>
      </c>
      <c r="C160" s="1801"/>
      <c r="D160" s="1801"/>
      <c r="E160" s="1801"/>
      <c r="F160" s="1801"/>
      <c r="G160" s="1801"/>
      <c r="H160" s="1801"/>
      <c r="I160" s="1801"/>
      <c r="J160" s="1801"/>
      <c r="K160" s="1801"/>
      <c r="L160" s="1801"/>
      <c r="M160" s="1801"/>
    </row>
    <row r="161" spans="1:27" ht="14.25">
      <c r="B161" s="1800" t="s">
        <v>615</v>
      </c>
      <c r="C161" s="1800"/>
      <c r="D161" s="1800"/>
      <c r="E161" s="1800"/>
      <c r="F161" s="1800"/>
      <c r="G161" s="1800"/>
      <c r="H161" s="1800"/>
      <c r="I161" s="1800"/>
      <c r="J161" s="1800"/>
      <c r="K161" s="1800"/>
      <c r="L161" s="1800"/>
      <c r="M161" s="1800"/>
    </row>
    <row r="163" spans="1:27" ht="12.75" customHeight="1">
      <c r="B163" s="3511" t="s">
        <v>616</v>
      </c>
      <c r="C163" s="3434"/>
      <c r="D163" s="3512"/>
      <c r="E163" s="852">
        <v>2023</v>
      </c>
      <c r="F163" s="2243">
        <v>2024</v>
      </c>
      <c r="G163" s="853">
        <v>2025</v>
      </c>
      <c r="H163" s="8"/>
      <c r="I163" s="8"/>
      <c r="J163" s="8"/>
      <c r="K163" s="8"/>
      <c r="L163" s="8"/>
      <c r="M163" s="8"/>
    </row>
    <row r="164" spans="1:27" ht="19.5" customHeight="1">
      <c r="A164" s="8"/>
      <c r="B164" s="3347" t="s">
        <v>587</v>
      </c>
      <c r="C164" s="3261"/>
      <c r="D164" s="3349"/>
      <c r="E164" s="2244">
        <v>3927</v>
      </c>
      <c r="F164" s="2245">
        <v>4342</v>
      </c>
      <c r="G164" s="854">
        <v>5916</v>
      </c>
      <c r="H164" s="8"/>
      <c r="I164" s="8"/>
      <c r="J164" s="8"/>
      <c r="K164" s="8"/>
      <c r="L164" s="8"/>
      <c r="M164" s="8"/>
      <c r="N164" s="8"/>
      <c r="O164" s="8"/>
      <c r="P164" s="8"/>
      <c r="Q164" s="8"/>
      <c r="R164" s="8"/>
      <c r="S164" s="8"/>
      <c r="T164" s="8"/>
      <c r="U164" s="8"/>
      <c r="V164" s="8"/>
      <c r="W164" s="8"/>
      <c r="X164" s="8"/>
      <c r="Y164" s="8"/>
      <c r="Z164" s="8"/>
      <c r="AA164" s="8"/>
    </row>
    <row r="165" spans="1:27" ht="17.25" customHeight="1">
      <c r="A165" s="8"/>
      <c r="B165" s="3519" t="s">
        <v>588</v>
      </c>
      <c r="C165" s="3482"/>
      <c r="D165" s="3520"/>
      <c r="E165" s="855">
        <v>300</v>
      </c>
      <c r="F165" s="2246">
        <v>367</v>
      </c>
      <c r="G165" s="856">
        <v>506</v>
      </c>
      <c r="H165" s="8"/>
      <c r="I165" s="8"/>
      <c r="J165" s="8"/>
      <c r="K165" s="8"/>
      <c r="L165" s="8"/>
      <c r="M165" s="8"/>
      <c r="N165" s="8"/>
      <c r="O165" s="8"/>
      <c r="P165" s="8"/>
      <c r="Q165" s="8"/>
      <c r="R165" s="8"/>
      <c r="S165" s="8"/>
      <c r="T165" s="8"/>
      <c r="U165" s="8"/>
      <c r="V165" s="8"/>
      <c r="W165" s="8"/>
      <c r="X165" s="8"/>
      <c r="Y165" s="8"/>
      <c r="Z165" s="8"/>
      <c r="AA165" s="8"/>
    </row>
    <row r="166" spans="1:27" ht="15" customHeight="1">
      <c r="B166" s="3445" t="s">
        <v>617</v>
      </c>
      <c r="C166" s="2992"/>
      <c r="D166" s="2992"/>
      <c r="E166" s="2992"/>
      <c r="F166" s="2992"/>
      <c r="G166" s="2992"/>
      <c r="H166" s="8"/>
      <c r="I166" s="8"/>
      <c r="J166" s="8"/>
      <c r="K166" s="8"/>
      <c r="L166" s="8"/>
      <c r="M166" s="8"/>
    </row>
    <row r="167" spans="1:27" ht="15" customHeight="1">
      <c r="B167" s="2992"/>
      <c r="C167" s="2992"/>
      <c r="D167" s="2992"/>
      <c r="E167" s="2992"/>
      <c r="F167" s="2992"/>
      <c r="G167" s="2992"/>
      <c r="H167" s="8"/>
      <c r="I167" s="8"/>
      <c r="J167" s="8"/>
      <c r="K167" s="8"/>
      <c r="L167" s="8"/>
      <c r="M167" s="8"/>
    </row>
    <row r="168" spans="1:27" ht="15" customHeight="1">
      <c r="B168" s="2992"/>
      <c r="C168" s="2992"/>
      <c r="D168" s="2992"/>
      <c r="E168" s="2992"/>
      <c r="F168" s="2992"/>
      <c r="G168" s="2992"/>
      <c r="H168" s="8"/>
      <c r="I168" s="8"/>
      <c r="J168" s="8"/>
      <c r="K168" s="8"/>
      <c r="L168" s="8"/>
      <c r="M168" s="8"/>
    </row>
    <row r="169" spans="1:27" ht="22.5" customHeight="1">
      <c r="B169" s="3446"/>
      <c r="C169" s="3446"/>
      <c r="D169" s="3446"/>
      <c r="E169" s="3446"/>
      <c r="F169" s="3446"/>
      <c r="G169" s="3446"/>
      <c r="H169" s="8"/>
      <c r="I169" s="8"/>
      <c r="J169" s="8"/>
      <c r="K169" s="8"/>
      <c r="L169" s="8"/>
      <c r="M169" s="8"/>
    </row>
    <row r="170" spans="1:27" ht="12.75" customHeight="1">
      <c r="B170" s="1"/>
      <c r="C170" s="1"/>
      <c r="D170" s="1"/>
      <c r="E170" s="1"/>
      <c r="F170" s="1"/>
      <c r="G170" s="1"/>
      <c r="H170" s="1"/>
      <c r="I170" s="1"/>
      <c r="J170" s="1"/>
      <c r="K170" s="1"/>
      <c r="L170" s="1"/>
      <c r="M170" s="1"/>
    </row>
    <row r="171" spans="1:27" ht="12.75" customHeight="1">
      <c r="B171" s="1800" t="s">
        <v>618</v>
      </c>
      <c r="C171" s="1800"/>
      <c r="D171" s="1800"/>
      <c r="E171" s="1800"/>
      <c r="F171" s="1800"/>
      <c r="G171" s="1800"/>
      <c r="H171" s="1800"/>
      <c r="I171" s="1800"/>
      <c r="J171" s="1800"/>
      <c r="K171" s="1800"/>
      <c r="L171" s="1800"/>
      <c r="M171" s="1800"/>
    </row>
    <row r="172" spans="1:27" ht="15" customHeight="1">
      <c r="B172" s="857"/>
      <c r="C172" s="857"/>
      <c r="D172" s="857"/>
      <c r="E172" s="857"/>
      <c r="F172" s="857"/>
      <c r="G172" s="857"/>
      <c r="H172" s="857"/>
      <c r="I172" s="857"/>
      <c r="J172" s="857"/>
      <c r="K172" s="857"/>
      <c r="L172" s="857"/>
      <c r="M172" s="857"/>
    </row>
    <row r="173" spans="1:27" ht="15" customHeight="1">
      <c r="B173" s="3521" t="s">
        <v>96</v>
      </c>
      <c r="C173" s="3434"/>
      <c r="D173" s="3434"/>
      <c r="E173" s="3434"/>
      <c r="F173" s="3434"/>
      <c r="G173" s="3434"/>
      <c r="H173" s="3434"/>
      <c r="I173" s="3434"/>
      <c r="J173" s="3435"/>
      <c r="K173" s="2248">
        <v>2023</v>
      </c>
      <c r="L173" s="858">
        <v>2024</v>
      </c>
      <c r="M173" s="2247">
        <v>2025</v>
      </c>
    </row>
    <row r="174" spans="1:27" ht="15" customHeight="1">
      <c r="A174" s="8"/>
      <c r="B174" s="3522" t="s">
        <v>619</v>
      </c>
      <c r="C174" s="3523"/>
      <c r="D174" s="3523"/>
      <c r="E174" s="3523"/>
      <c r="F174" s="3523"/>
      <c r="G174" s="3523"/>
      <c r="H174" s="3523"/>
      <c r="I174" s="3523"/>
      <c r="J174" s="3524"/>
      <c r="K174" s="859">
        <v>27.6</v>
      </c>
      <c r="L174" s="860">
        <v>26.8</v>
      </c>
      <c r="M174" s="2249">
        <v>25</v>
      </c>
      <c r="N174" s="8"/>
      <c r="O174" s="8"/>
      <c r="P174" s="8"/>
      <c r="Q174" s="8"/>
      <c r="R174" s="8"/>
      <c r="S174" s="8"/>
      <c r="T174" s="8"/>
      <c r="U174" s="8"/>
      <c r="V174" s="8"/>
      <c r="W174" s="8"/>
      <c r="X174" s="8"/>
      <c r="Y174" s="8"/>
      <c r="Z174" s="8"/>
      <c r="AA174" s="8"/>
    </row>
    <row r="175" spans="1:27" ht="15" customHeight="1">
      <c r="A175" s="8"/>
      <c r="B175" s="3525" t="s">
        <v>620</v>
      </c>
      <c r="C175" s="3526"/>
      <c r="D175" s="3526"/>
      <c r="E175" s="3526"/>
      <c r="F175" s="3526"/>
      <c r="G175" s="3526"/>
      <c r="H175" s="3526"/>
      <c r="I175" s="3526"/>
      <c r="J175" s="3527"/>
      <c r="K175" s="861">
        <v>0.54700000000000004</v>
      </c>
      <c r="L175" s="2250">
        <v>0.73499999999999999</v>
      </c>
      <c r="M175" s="862">
        <v>0.41399999999999998</v>
      </c>
      <c r="N175" s="8"/>
      <c r="O175" s="8"/>
      <c r="P175" s="8"/>
      <c r="Q175" s="8"/>
      <c r="R175" s="8"/>
      <c r="S175" s="8"/>
      <c r="T175" s="8"/>
      <c r="U175" s="8"/>
      <c r="V175" s="8"/>
      <c r="W175" s="8"/>
      <c r="X175" s="8"/>
      <c r="Y175" s="8"/>
      <c r="Z175" s="8"/>
      <c r="AA175" s="8"/>
    </row>
    <row r="176" spans="1:27" ht="15" customHeight="1">
      <c r="B176" s="3528" t="s">
        <v>621</v>
      </c>
      <c r="C176" s="3529"/>
      <c r="D176" s="3529"/>
      <c r="E176" s="3529"/>
      <c r="F176" s="3529"/>
      <c r="G176" s="3529"/>
      <c r="H176" s="3529"/>
      <c r="I176" s="3529"/>
      <c r="J176" s="3529"/>
      <c r="K176" s="3529"/>
      <c r="L176" s="3529"/>
      <c r="M176" s="3529"/>
    </row>
    <row r="177" spans="1:27" ht="15" customHeight="1">
      <c r="B177" s="2992"/>
      <c r="C177" s="2992"/>
      <c r="D177" s="2992"/>
      <c r="E177" s="2992"/>
      <c r="F177" s="2992"/>
      <c r="G177" s="2992"/>
      <c r="H177" s="2992"/>
      <c r="I177" s="2992"/>
      <c r="J177" s="2992"/>
      <c r="K177" s="2992"/>
      <c r="L177" s="2992"/>
      <c r="M177" s="2992"/>
    </row>
    <row r="178" spans="1:27" ht="15" customHeight="1">
      <c r="B178" s="3446"/>
      <c r="C178" s="3446"/>
      <c r="D178" s="3446"/>
      <c r="E178" s="3446"/>
      <c r="F178" s="3446"/>
      <c r="G178" s="3446"/>
      <c r="H178" s="3446"/>
      <c r="I178" s="3446"/>
      <c r="J178" s="3446"/>
      <c r="K178" s="3446"/>
      <c r="L178" s="3446"/>
      <c r="M178" s="3446"/>
    </row>
    <row r="179" spans="1:27" ht="15" customHeight="1">
      <c r="B179" s="476"/>
      <c r="C179" s="476"/>
      <c r="D179" s="476"/>
      <c r="E179" s="476"/>
      <c r="F179" s="476"/>
      <c r="G179" s="476"/>
      <c r="H179" s="476"/>
      <c r="I179" s="476"/>
      <c r="J179" s="476"/>
      <c r="K179" s="476"/>
      <c r="L179" s="476"/>
      <c r="M179" s="476"/>
    </row>
    <row r="180" spans="1:27" ht="15" customHeight="1">
      <c r="B180" s="1801" t="s">
        <v>101</v>
      </c>
      <c r="C180" s="1801"/>
      <c r="D180" s="1801"/>
      <c r="E180" s="1801"/>
      <c r="F180" s="1801"/>
      <c r="G180" s="1801"/>
      <c r="H180" s="1801"/>
      <c r="I180" s="1801"/>
      <c r="J180" s="1801"/>
      <c r="K180" s="1801"/>
      <c r="L180" s="1801"/>
      <c r="M180" s="1801"/>
    </row>
    <row r="181" spans="1:27" ht="15" customHeight="1">
      <c r="B181" s="1"/>
      <c r="C181" s="1"/>
      <c r="D181" s="1"/>
      <c r="E181" s="1"/>
      <c r="F181" s="1"/>
      <c r="G181" s="1"/>
      <c r="H181" s="1"/>
      <c r="I181" s="1"/>
      <c r="J181" s="1"/>
      <c r="K181" s="1"/>
      <c r="L181" s="1"/>
      <c r="M181" s="1"/>
    </row>
    <row r="182" spans="1:27" ht="15" customHeight="1">
      <c r="B182" s="3531" t="s">
        <v>622</v>
      </c>
      <c r="C182" s="3207"/>
      <c r="D182" s="3207"/>
      <c r="E182" s="3207"/>
      <c r="F182" s="3207"/>
      <c r="G182" s="3247"/>
      <c r="H182" s="3513">
        <v>2023</v>
      </c>
      <c r="I182" s="3433"/>
      <c r="J182" s="3513">
        <v>2024</v>
      </c>
      <c r="K182" s="3207"/>
      <c r="L182" s="3530">
        <v>2025</v>
      </c>
      <c r="M182" s="3207"/>
    </row>
    <row r="183" spans="1:27" ht="15" customHeight="1">
      <c r="B183" s="3434"/>
      <c r="C183" s="3434"/>
      <c r="D183" s="3434"/>
      <c r="E183" s="3434"/>
      <c r="F183" s="3434"/>
      <c r="G183" s="3491"/>
      <c r="H183" s="863" t="s">
        <v>103</v>
      </c>
      <c r="I183" s="864" t="s">
        <v>104</v>
      </c>
      <c r="J183" s="863" t="s">
        <v>103</v>
      </c>
      <c r="K183" s="864" t="s">
        <v>104</v>
      </c>
      <c r="L183" s="863" t="s">
        <v>103</v>
      </c>
      <c r="M183" s="2251" t="s">
        <v>104</v>
      </c>
    </row>
    <row r="184" spans="1:27" ht="15" customHeight="1">
      <c r="A184" s="8"/>
      <c r="B184" s="3540" t="s">
        <v>105</v>
      </c>
      <c r="C184" s="2992"/>
      <c r="D184" s="2992"/>
      <c r="E184" s="2992"/>
      <c r="F184" s="2992"/>
      <c r="G184" s="2992"/>
      <c r="H184" s="2992"/>
      <c r="I184" s="2992"/>
      <c r="J184" s="2992"/>
      <c r="K184" s="2992"/>
      <c r="L184" s="2992"/>
      <c r="M184" s="2992"/>
      <c r="N184" s="8"/>
      <c r="O184" s="8"/>
      <c r="P184" s="8"/>
      <c r="Q184" s="8"/>
      <c r="R184" s="8"/>
      <c r="S184" s="8"/>
      <c r="T184" s="8"/>
      <c r="U184" s="8"/>
      <c r="V184" s="8"/>
      <c r="W184" s="8"/>
      <c r="X184" s="8"/>
      <c r="Y184" s="8"/>
      <c r="Z184" s="8"/>
      <c r="AA184" s="8"/>
    </row>
    <row r="185" spans="1:27" ht="15" customHeight="1">
      <c r="A185" s="8"/>
      <c r="B185" s="3541" t="s">
        <v>83</v>
      </c>
      <c r="C185" s="3534"/>
      <c r="D185" s="3534"/>
      <c r="E185" s="3534"/>
      <c r="F185" s="3534"/>
      <c r="G185" s="3535"/>
      <c r="H185" s="2252">
        <v>972</v>
      </c>
      <c r="I185" s="865">
        <v>938</v>
      </c>
      <c r="J185" s="2252">
        <v>680</v>
      </c>
      <c r="K185" s="866">
        <v>867</v>
      </c>
      <c r="L185" s="867">
        <v>762</v>
      </c>
      <c r="M185" s="2253">
        <v>1015</v>
      </c>
      <c r="N185" s="8"/>
      <c r="O185" s="8"/>
      <c r="P185" s="8"/>
      <c r="Q185" s="8"/>
      <c r="R185" s="8"/>
      <c r="S185" s="8"/>
      <c r="T185" s="8"/>
      <c r="U185" s="8"/>
      <c r="V185" s="8"/>
      <c r="W185" s="8"/>
      <c r="X185" s="8"/>
      <c r="Y185" s="8"/>
      <c r="Z185" s="8"/>
      <c r="AA185" s="8"/>
    </row>
    <row r="186" spans="1:27" ht="15" customHeight="1">
      <c r="A186" s="8"/>
      <c r="B186" s="3542" t="s">
        <v>84</v>
      </c>
      <c r="C186" s="3482"/>
      <c r="D186" s="3482"/>
      <c r="E186" s="3482"/>
      <c r="F186" s="3482"/>
      <c r="G186" s="3483"/>
      <c r="H186" s="2254">
        <v>583</v>
      </c>
      <c r="I186" s="868">
        <v>341</v>
      </c>
      <c r="J186" s="2254">
        <v>516</v>
      </c>
      <c r="K186" s="869">
        <v>406</v>
      </c>
      <c r="L186" s="870">
        <v>598</v>
      </c>
      <c r="M186" s="2255">
        <v>475</v>
      </c>
      <c r="N186" s="8"/>
      <c r="O186" s="8"/>
      <c r="P186" s="8"/>
      <c r="Q186" s="8"/>
      <c r="R186" s="8"/>
      <c r="S186" s="8"/>
      <c r="T186" s="8"/>
      <c r="U186" s="8"/>
      <c r="V186" s="8"/>
      <c r="W186" s="8"/>
      <c r="X186" s="8"/>
      <c r="Y186" s="8"/>
      <c r="Z186" s="8"/>
      <c r="AA186" s="8"/>
    </row>
    <row r="187" spans="1:27" ht="15" customHeight="1">
      <c r="A187" s="8"/>
      <c r="B187" s="3540" t="s">
        <v>106</v>
      </c>
      <c r="C187" s="2992"/>
      <c r="D187" s="2992"/>
      <c r="E187" s="2992"/>
      <c r="F187" s="2992"/>
      <c r="G187" s="2992"/>
      <c r="H187" s="2992"/>
      <c r="I187" s="2992"/>
      <c r="J187" s="2992"/>
      <c r="K187" s="2992"/>
      <c r="L187" s="2992"/>
      <c r="M187" s="2992"/>
      <c r="N187" s="8"/>
      <c r="O187" s="8"/>
      <c r="P187" s="8"/>
      <c r="Q187" s="8"/>
      <c r="R187" s="8"/>
      <c r="S187" s="8"/>
      <c r="T187" s="8"/>
      <c r="U187" s="8"/>
      <c r="V187" s="8"/>
      <c r="W187" s="8"/>
      <c r="X187" s="8"/>
      <c r="Y187" s="8"/>
      <c r="Z187" s="8"/>
      <c r="AA187" s="8"/>
    </row>
    <row r="188" spans="1:27" ht="15" customHeight="1">
      <c r="A188" s="8"/>
      <c r="B188" s="3541" t="s">
        <v>107</v>
      </c>
      <c r="C188" s="3534"/>
      <c r="D188" s="3534"/>
      <c r="E188" s="3534"/>
      <c r="F188" s="3534"/>
      <c r="G188" s="3535"/>
      <c r="H188" s="2252">
        <v>874</v>
      </c>
      <c r="I188" s="865">
        <v>670</v>
      </c>
      <c r="J188" s="2252">
        <v>728</v>
      </c>
      <c r="K188" s="866">
        <v>652</v>
      </c>
      <c r="L188" s="867">
        <v>815</v>
      </c>
      <c r="M188" s="2253">
        <v>747</v>
      </c>
      <c r="N188" s="8"/>
      <c r="O188" s="8"/>
      <c r="P188" s="8"/>
      <c r="Q188" s="8"/>
      <c r="R188" s="8"/>
      <c r="S188" s="8"/>
      <c r="T188" s="8"/>
      <c r="U188" s="8"/>
      <c r="V188" s="8"/>
      <c r="W188" s="8"/>
      <c r="X188" s="8"/>
      <c r="Y188" s="8"/>
      <c r="Z188" s="8"/>
      <c r="AA188" s="8"/>
    </row>
    <row r="189" spans="1:27" ht="15" customHeight="1">
      <c r="A189" s="8"/>
      <c r="B189" s="3515" t="s">
        <v>108</v>
      </c>
      <c r="C189" s="3257"/>
      <c r="D189" s="3257"/>
      <c r="E189" s="3257"/>
      <c r="F189" s="3257"/>
      <c r="G189" s="3442"/>
      <c r="H189" s="2256">
        <v>618</v>
      </c>
      <c r="I189" s="871">
        <v>558</v>
      </c>
      <c r="J189" s="2256">
        <v>419</v>
      </c>
      <c r="K189" s="872">
        <v>545</v>
      </c>
      <c r="L189" s="724">
        <v>481</v>
      </c>
      <c r="M189" s="715">
        <v>656</v>
      </c>
      <c r="N189" s="8"/>
      <c r="O189" s="8"/>
      <c r="P189" s="8"/>
      <c r="Q189" s="8"/>
      <c r="R189" s="8"/>
      <c r="S189" s="8"/>
      <c r="T189" s="8"/>
      <c r="U189" s="8"/>
      <c r="V189" s="8"/>
      <c r="W189" s="8"/>
      <c r="X189" s="8"/>
      <c r="Y189" s="8"/>
      <c r="Z189" s="8"/>
      <c r="AA189" s="8"/>
    </row>
    <row r="190" spans="1:27" ht="15" customHeight="1">
      <c r="A190" s="8"/>
      <c r="B190" s="3552" t="s">
        <v>109</v>
      </c>
      <c r="C190" s="3215"/>
      <c r="D190" s="3215"/>
      <c r="E190" s="3215"/>
      <c r="F190" s="3215"/>
      <c r="G190" s="3492"/>
      <c r="H190" s="2224">
        <v>63</v>
      </c>
      <c r="I190" s="2257">
        <v>51</v>
      </c>
      <c r="J190" s="2224">
        <v>49</v>
      </c>
      <c r="K190" s="873">
        <v>76</v>
      </c>
      <c r="L190" s="836">
        <v>64</v>
      </c>
      <c r="M190" s="2258">
        <v>87</v>
      </c>
      <c r="N190" s="8"/>
      <c r="O190" s="8"/>
      <c r="P190" s="8"/>
      <c r="Q190" s="8"/>
      <c r="R190" s="8"/>
      <c r="S190" s="8"/>
      <c r="T190" s="8"/>
      <c r="U190" s="8"/>
      <c r="V190" s="8"/>
      <c r="W190" s="8"/>
      <c r="X190" s="8"/>
      <c r="Y190" s="8"/>
      <c r="Z190" s="8"/>
      <c r="AA190" s="8"/>
    </row>
    <row r="191" spans="1:27" ht="15" customHeight="1">
      <c r="A191" s="8"/>
      <c r="B191" s="3553" t="s">
        <v>22</v>
      </c>
      <c r="C191" s="3554"/>
      <c r="D191" s="3554"/>
      <c r="E191" s="3554"/>
      <c r="F191" s="3554"/>
      <c r="G191" s="3554"/>
      <c r="H191" s="3554"/>
      <c r="I191" s="3554"/>
      <c r="J191" s="3554"/>
      <c r="K191" s="3554"/>
      <c r="L191" s="3554"/>
      <c r="M191" s="3554"/>
      <c r="N191" s="8"/>
      <c r="O191" s="8"/>
      <c r="P191" s="8"/>
      <c r="Q191" s="8"/>
      <c r="R191" s="8"/>
      <c r="S191" s="8"/>
      <c r="T191" s="8"/>
      <c r="U191" s="8"/>
      <c r="V191" s="8"/>
      <c r="W191" s="8"/>
      <c r="X191" s="8"/>
      <c r="Y191" s="8"/>
      <c r="Z191" s="8"/>
      <c r="AA191" s="8"/>
    </row>
    <row r="192" spans="1:27" ht="15" customHeight="1">
      <c r="A192" s="8"/>
      <c r="B192" s="3555" t="s">
        <v>26</v>
      </c>
      <c r="C192" s="3556"/>
      <c r="D192" s="3556"/>
      <c r="E192" s="3556"/>
      <c r="F192" s="3556"/>
      <c r="G192" s="3557"/>
      <c r="H192" s="2259" t="s">
        <v>46</v>
      </c>
      <c r="I192" s="2260" t="s">
        <v>46</v>
      </c>
      <c r="J192" s="874">
        <v>1196</v>
      </c>
      <c r="K192" s="873">
        <v>1273</v>
      </c>
      <c r="L192" s="2261">
        <v>1360</v>
      </c>
      <c r="M192" s="875">
        <v>1490</v>
      </c>
      <c r="N192" s="8"/>
      <c r="O192" s="8"/>
      <c r="P192" s="8"/>
      <c r="Q192" s="8"/>
      <c r="R192" s="8"/>
      <c r="S192" s="8"/>
      <c r="T192" s="8"/>
      <c r="U192" s="8"/>
      <c r="V192" s="8"/>
      <c r="W192" s="8"/>
      <c r="X192" s="8"/>
      <c r="Y192" s="8"/>
      <c r="Z192" s="8"/>
      <c r="AA192" s="8"/>
    </row>
    <row r="193" spans="1:27" ht="15" customHeight="1">
      <c r="A193" s="8"/>
      <c r="B193" s="3558" t="s">
        <v>42</v>
      </c>
      <c r="C193" s="3446"/>
      <c r="D193" s="3446"/>
      <c r="E193" s="3446"/>
      <c r="F193" s="3446"/>
      <c r="G193" s="3559"/>
      <c r="H193" s="2262">
        <v>1555</v>
      </c>
      <c r="I193" s="876">
        <v>1279</v>
      </c>
      <c r="J193" s="2262">
        <v>1196</v>
      </c>
      <c r="K193" s="877">
        <v>1273</v>
      </c>
      <c r="L193" s="878">
        <v>1360</v>
      </c>
      <c r="M193" s="879">
        <v>1490</v>
      </c>
      <c r="N193" s="8"/>
      <c r="O193" s="880"/>
      <c r="P193" s="8"/>
      <c r="Q193" s="8"/>
      <c r="R193" s="8"/>
      <c r="S193" s="8"/>
      <c r="T193" s="8"/>
      <c r="U193" s="8"/>
      <c r="V193" s="8"/>
      <c r="W193" s="8"/>
      <c r="X193" s="8"/>
      <c r="Y193" s="8"/>
      <c r="Z193" s="8"/>
      <c r="AA193" s="8"/>
    </row>
    <row r="194" spans="1:27" ht="15" customHeight="1">
      <c r="B194" s="3560" t="s">
        <v>378</v>
      </c>
      <c r="C194" s="3561"/>
      <c r="D194" s="3561"/>
      <c r="E194" s="3561"/>
      <c r="F194" s="3561"/>
      <c r="G194" s="3561"/>
      <c r="H194" s="3561"/>
      <c r="I194" s="3561"/>
      <c r="J194" s="3561"/>
      <c r="K194" s="3561"/>
      <c r="L194" s="3561"/>
      <c r="M194" s="3561"/>
      <c r="N194" s="1"/>
      <c r="O194" s="1"/>
    </row>
    <row r="195" spans="1:27" ht="15" customHeight="1">
      <c r="B195" s="8"/>
      <c r="C195" s="8"/>
      <c r="D195" s="8"/>
      <c r="E195" s="8"/>
      <c r="F195" s="8"/>
      <c r="G195" s="8"/>
      <c r="H195" s="8"/>
      <c r="I195" s="8"/>
      <c r="J195" s="8"/>
      <c r="K195" s="8"/>
      <c r="L195" s="8"/>
      <c r="M195" s="8"/>
      <c r="N195" s="1"/>
      <c r="O195" s="1"/>
    </row>
    <row r="196" spans="1:27" ht="15" customHeight="1">
      <c r="B196" s="3531" t="s">
        <v>623</v>
      </c>
      <c r="C196" s="3207"/>
      <c r="D196" s="3207"/>
      <c r="E196" s="3207"/>
      <c r="F196" s="3207"/>
      <c r="G196" s="3433"/>
      <c r="H196" s="3513">
        <v>2023</v>
      </c>
      <c r="I196" s="3433"/>
      <c r="J196" s="3513">
        <v>2024</v>
      </c>
      <c r="K196" s="3207"/>
      <c r="L196" s="3530">
        <v>2025</v>
      </c>
      <c r="M196" s="3207"/>
      <c r="N196" s="3299"/>
      <c r="O196" s="2992"/>
    </row>
    <row r="197" spans="1:27" ht="15" customHeight="1">
      <c r="B197" s="3207"/>
      <c r="C197" s="2992"/>
      <c r="D197" s="2992"/>
      <c r="E197" s="2992"/>
      <c r="F197" s="2992"/>
      <c r="G197" s="3433"/>
      <c r="H197" s="3543" t="s">
        <v>624</v>
      </c>
      <c r="I197" s="3545" t="s">
        <v>625</v>
      </c>
      <c r="J197" s="3547" t="s">
        <v>624</v>
      </c>
      <c r="K197" s="3545" t="s">
        <v>625</v>
      </c>
      <c r="L197" s="3549" t="s">
        <v>624</v>
      </c>
      <c r="M197" s="3550" t="s">
        <v>625</v>
      </c>
      <c r="N197" s="1"/>
      <c r="O197" s="1"/>
    </row>
    <row r="198" spans="1:27" ht="15" customHeight="1">
      <c r="B198" s="3434"/>
      <c r="C198" s="3434"/>
      <c r="D198" s="3434"/>
      <c r="E198" s="3434"/>
      <c r="F198" s="3434"/>
      <c r="G198" s="3435"/>
      <c r="H198" s="3544"/>
      <c r="I198" s="3546"/>
      <c r="J198" s="3548"/>
      <c r="K198" s="3546"/>
      <c r="L198" s="3434"/>
      <c r="M198" s="3551"/>
      <c r="N198" s="1"/>
      <c r="O198" s="1"/>
    </row>
    <row r="199" spans="1:27" ht="15" customHeight="1">
      <c r="A199" s="8"/>
      <c r="B199" s="3540" t="s">
        <v>105</v>
      </c>
      <c r="C199" s="2992"/>
      <c r="D199" s="2992"/>
      <c r="E199" s="2992"/>
      <c r="F199" s="2992"/>
      <c r="G199" s="2992"/>
      <c r="H199" s="2992"/>
      <c r="I199" s="2992"/>
      <c r="J199" s="2992"/>
      <c r="K199" s="2992"/>
      <c r="L199" s="2992"/>
      <c r="M199" s="2992"/>
      <c r="N199" s="8"/>
      <c r="O199" s="8"/>
      <c r="P199" s="8"/>
      <c r="Q199" s="8"/>
      <c r="R199" s="8"/>
      <c r="S199" s="8"/>
      <c r="T199" s="8"/>
      <c r="U199" s="8"/>
      <c r="V199" s="8"/>
      <c r="W199" s="8"/>
      <c r="X199" s="8"/>
      <c r="Y199" s="8"/>
      <c r="Z199" s="8"/>
      <c r="AA199" s="8"/>
    </row>
    <row r="200" spans="1:27" ht="15" customHeight="1">
      <c r="A200" s="8"/>
      <c r="B200" s="3541" t="s">
        <v>83</v>
      </c>
      <c r="C200" s="3534"/>
      <c r="D200" s="3534"/>
      <c r="E200" s="3534"/>
      <c r="F200" s="3534"/>
      <c r="G200" s="3535"/>
      <c r="H200" s="2263">
        <v>0.16429108081751245</v>
      </c>
      <c r="I200" s="881">
        <v>0.15916915463814535</v>
      </c>
      <c r="J200" s="2263">
        <v>0.113</v>
      </c>
      <c r="K200" s="882">
        <v>0.14499999999999999</v>
      </c>
      <c r="L200" s="883">
        <v>0.13500000000000001</v>
      </c>
      <c r="M200" s="2264">
        <v>0.18</v>
      </c>
      <c r="N200" s="8"/>
      <c r="O200" s="880"/>
      <c r="P200" s="8"/>
      <c r="Q200" s="8"/>
      <c r="R200" s="8"/>
      <c r="S200" s="8"/>
      <c r="T200" s="8"/>
      <c r="U200" s="8"/>
      <c r="V200" s="8"/>
      <c r="W200" s="8"/>
      <c r="X200" s="8"/>
      <c r="Y200" s="8"/>
      <c r="Z200" s="8"/>
      <c r="AA200" s="8"/>
    </row>
    <row r="201" spans="1:27" ht="15" customHeight="1">
      <c r="A201" s="8"/>
      <c r="B201" s="3542" t="s">
        <v>84</v>
      </c>
      <c r="C201" s="3482"/>
      <c r="D201" s="3482"/>
      <c r="E201" s="3482"/>
      <c r="F201" s="3482"/>
      <c r="G201" s="3483"/>
      <c r="H201" s="2265">
        <v>0.34778562222600051</v>
      </c>
      <c r="I201" s="884">
        <v>0.21383792114897765</v>
      </c>
      <c r="J201" s="2265">
        <v>0.27400000000000002</v>
      </c>
      <c r="K201" s="885">
        <v>0.222</v>
      </c>
      <c r="L201" s="886">
        <v>0.30199999999999999</v>
      </c>
      <c r="M201" s="2266">
        <v>0.247</v>
      </c>
      <c r="N201" s="8"/>
      <c r="O201" s="880"/>
      <c r="P201" s="8"/>
      <c r="Q201" s="8"/>
      <c r="R201" s="8"/>
      <c r="S201" s="8"/>
      <c r="T201" s="8"/>
      <c r="U201" s="8"/>
      <c r="V201" s="8"/>
      <c r="W201" s="8"/>
      <c r="X201" s="8"/>
      <c r="Y201" s="8"/>
      <c r="Z201" s="8"/>
      <c r="AA201" s="8"/>
    </row>
    <row r="202" spans="1:27" ht="15" customHeight="1">
      <c r="A202" s="8"/>
      <c r="B202" s="3540" t="s">
        <v>106</v>
      </c>
      <c r="C202" s="2992"/>
      <c r="D202" s="2992"/>
      <c r="E202" s="2992"/>
      <c r="F202" s="2992"/>
      <c r="G202" s="2992"/>
      <c r="H202" s="2992"/>
      <c r="I202" s="2992"/>
      <c r="J202" s="2992"/>
      <c r="K202" s="2992"/>
      <c r="L202" s="2992"/>
      <c r="M202" s="2992"/>
      <c r="N202" s="8"/>
      <c r="O202" s="8"/>
      <c r="P202" s="8"/>
      <c r="Q202" s="8"/>
      <c r="R202" s="8"/>
      <c r="S202" s="8"/>
      <c r="T202" s="8"/>
      <c r="U202" s="8"/>
      <c r="V202" s="8"/>
      <c r="W202" s="8"/>
      <c r="X202" s="8"/>
      <c r="Y202" s="8"/>
      <c r="Z202" s="8"/>
      <c r="AA202" s="8"/>
    </row>
    <row r="203" spans="1:27" ht="15" customHeight="1">
      <c r="A203" s="8"/>
      <c r="B203" s="3541" t="s">
        <v>107</v>
      </c>
      <c r="C203" s="3534"/>
      <c r="D203" s="3534"/>
      <c r="E203" s="3534"/>
      <c r="F203" s="3534"/>
      <c r="G203" s="3535"/>
      <c r="H203" s="2263">
        <v>0.36865243101535555</v>
      </c>
      <c r="I203" s="881">
        <v>0.28841761361650498</v>
      </c>
      <c r="J203" s="2263">
        <v>0.316</v>
      </c>
      <c r="K203" s="882">
        <v>0.28799999999999998</v>
      </c>
      <c r="L203" s="883">
        <v>0.38800000000000001</v>
      </c>
      <c r="M203" s="2264">
        <v>0.36199999999999999</v>
      </c>
      <c r="N203" s="2267"/>
      <c r="O203" s="880"/>
      <c r="P203" s="8"/>
      <c r="Q203" s="8"/>
      <c r="R203" s="8"/>
      <c r="S203" s="8"/>
      <c r="T203" s="8"/>
      <c r="U203" s="8"/>
      <c r="V203" s="8"/>
      <c r="W203" s="8"/>
      <c r="X203" s="8"/>
      <c r="Y203" s="8"/>
      <c r="Z203" s="8"/>
      <c r="AA203" s="8"/>
    </row>
    <row r="204" spans="1:27" ht="15" customHeight="1">
      <c r="A204" s="8"/>
      <c r="B204" s="3515" t="s">
        <v>108</v>
      </c>
      <c r="C204" s="3257"/>
      <c r="D204" s="3257"/>
      <c r="E204" s="3257"/>
      <c r="F204" s="3257"/>
      <c r="G204" s="3442"/>
      <c r="H204" s="2073">
        <v>0.1409455694206711</v>
      </c>
      <c r="I204" s="887">
        <v>0.12867086883221249</v>
      </c>
      <c r="J204" s="2073">
        <v>9.0999999999999998E-2</v>
      </c>
      <c r="K204" s="2074">
        <v>0.11899999999999999</v>
      </c>
      <c r="L204" s="888">
        <v>0.107</v>
      </c>
      <c r="M204" s="719">
        <v>0.14599999999999999</v>
      </c>
      <c r="N204" s="2267"/>
      <c r="O204" s="880"/>
      <c r="P204" s="8"/>
      <c r="Q204" s="8"/>
      <c r="R204" s="8"/>
      <c r="S204" s="8"/>
      <c r="T204" s="8"/>
      <c r="U204" s="8"/>
      <c r="V204" s="8"/>
      <c r="W204" s="8"/>
      <c r="X204" s="8"/>
      <c r="Y204" s="8"/>
      <c r="Z204" s="8"/>
      <c r="AA204" s="8"/>
    </row>
    <row r="205" spans="1:27" ht="15" customHeight="1">
      <c r="A205" s="8"/>
      <c r="B205" s="3552" t="s">
        <v>109</v>
      </c>
      <c r="C205" s="3215"/>
      <c r="D205" s="3215"/>
      <c r="E205" s="3215"/>
      <c r="F205" s="3215"/>
      <c r="G205" s="3492"/>
      <c r="H205" s="2268">
        <v>7.4594555863806367E-2</v>
      </c>
      <c r="I205" s="2269">
        <v>6.0838138609528379E-2</v>
      </c>
      <c r="J205" s="2268">
        <v>5.1999999999999998E-2</v>
      </c>
      <c r="K205" s="2270">
        <v>7.8E-2</v>
      </c>
      <c r="L205" s="2271">
        <v>6.3E-2</v>
      </c>
      <c r="M205" s="2272">
        <v>8.6999999999999994E-2</v>
      </c>
      <c r="N205" s="2267"/>
      <c r="O205" s="880"/>
      <c r="P205" s="8"/>
      <c r="Q205" s="8"/>
      <c r="R205" s="8"/>
      <c r="S205" s="8"/>
      <c r="T205" s="8"/>
      <c r="U205" s="8"/>
      <c r="V205" s="8"/>
      <c r="W205" s="8"/>
      <c r="X205" s="8"/>
      <c r="Y205" s="8"/>
      <c r="Z205" s="8"/>
      <c r="AA205" s="8"/>
    </row>
    <row r="206" spans="1:27" ht="15" customHeight="1">
      <c r="A206" s="8"/>
      <c r="B206" s="3553" t="s">
        <v>22</v>
      </c>
      <c r="C206" s="3554"/>
      <c r="D206" s="3554"/>
      <c r="E206" s="3554"/>
      <c r="F206" s="3554"/>
      <c r="G206" s="3554"/>
      <c r="H206" s="3554"/>
      <c r="I206" s="3554"/>
      <c r="J206" s="3554"/>
      <c r="K206" s="3554"/>
      <c r="L206" s="3554"/>
      <c r="M206" s="3554"/>
      <c r="N206" s="2267"/>
      <c r="O206" s="880"/>
      <c r="P206" s="8"/>
      <c r="Q206" s="8"/>
      <c r="R206" s="8"/>
      <c r="S206" s="8"/>
      <c r="T206" s="8"/>
      <c r="U206" s="8"/>
      <c r="V206" s="8"/>
      <c r="W206" s="8"/>
      <c r="X206" s="8"/>
      <c r="Y206" s="8"/>
      <c r="Z206" s="8"/>
      <c r="AA206" s="8"/>
    </row>
    <row r="207" spans="1:27" ht="15" customHeight="1">
      <c r="A207" s="8"/>
      <c r="B207" s="3582" t="s">
        <v>26</v>
      </c>
      <c r="C207" s="3468"/>
      <c r="D207" s="3468"/>
      <c r="E207" s="3468"/>
      <c r="F207" s="3468"/>
      <c r="G207" s="3583"/>
      <c r="H207" s="889" t="s">
        <v>46</v>
      </c>
      <c r="I207" s="890" t="s">
        <v>46</v>
      </c>
      <c r="J207" s="891">
        <v>0.152</v>
      </c>
      <c r="K207" s="892">
        <v>0.16300000000000001</v>
      </c>
      <c r="L207" s="893">
        <v>0.17899999999999999</v>
      </c>
      <c r="M207" s="2273">
        <v>0.19700000000000001</v>
      </c>
      <c r="N207" s="8"/>
      <c r="O207" s="880"/>
      <c r="P207" s="8"/>
      <c r="Q207" s="8"/>
      <c r="R207" s="8"/>
      <c r="S207" s="8"/>
      <c r="T207" s="8"/>
      <c r="U207" s="8"/>
      <c r="V207" s="8"/>
      <c r="W207" s="8"/>
      <c r="X207" s="8"/>
      <c r="Y207" s="8"/>
      <c r="Z207" s="8"/>
      <c r="AA207" s="8"/>
    </row>
    <row r="208" spans="1:27" ht="15" customHeight="1">
      <c r="A208" s="8"/>
      <c r="B208" s="3584" t="s">
        <v>42</v>
      </c>
      <c r="C208" s="3585"/>
      <c r="D208" s="3585"/>
      <c r="E208" s="3585"/>
      <c r="F208" s="3585"/>
      <c r="G208" s="3586"/>
      <c r="H208" s="2274">
        <v>0.20501517423083801</v>
      </c>
      <c r="I208" s="894">
        <v>0.17036461790202598</v>
      </c>
      <c r="J208" s="895">
        <v>0.152</v>
      </c>
      <c r="K208" s="896">
        <v>0.16300000000000001</v>
      </c>
      <c r="L208" s="897">
        <v>0.17899999999999999</v>
      </c>
      <c r="M208" s="896">
        <v>0.19700000000000001</v>
      </c>
      <c r="N208" s="8"/>
      <c r="O208" s="8"/>
      <c r="P208" s="8"/>
      <c r="Q208" s="8"/>
      <c r="R208" s="8"/>
      <c r="S208" s="8"/>
      <c r="T208" s="8"/>
      <c r="U208" s="8"/>
      <c r="V208" s="8"/>
      <c r="W208" s="8"/>
      <c r="X208" s="8"/>
      <c r="Y208" s="8"/>
      <c r="Z208" s="8"/>
      <c r="AA208" s="8"/>
    </row>
    <row r="209" spans="1:27" ht="15" customHeight="1">
      <c r="B209" s="3445" t="s">
        <v>626</v>
      </c>
      <c r="C209" s="2992"/>
      <c r="D209" s="2992"/>
      <c r="E209" s="2992"/>
      <c r="F209" s="2992"/>
      <c r="G209" s="2992"/>
      <c r="H209" s="2992"/>
      <c r="I209" s="2992"/>
      <c r="J209" s="2992"/>
      <c r="K209" s="2992"/>
      <c r="L209" s="2992"/>
      <c r="M209" s="2992"/>
    </row>
    <row r="210" spans="1:27" ht="15" customHeight="1">
      <c r="B210" s="2992"/>
      <c r="C210" s="2992"/>
      <c r="D210" s="2992"/>
      <c r="E210" s="2992"/>
      <c r="F210" s="2992"/>
      <c r="G210" s="2992"/>
      <c r="H210" s="2992"/>
      <c r="I210" s="2992"/>
      <c r="J210" s="2992"/>
      <c r="K210" s="2992"/>
      <c r="L210" s="2992"/>
      <c r="M210" s="2992"/>
    </row>
    <row r="211" spans="1:27" ht="15" customHeight="1">
      <c r="B211" s="3277"/>
      <c r="C211" s="3277"/>
      <c r="D211" s="3277"/>
      <c r="E211" s="3277"/>
      <c r="F211" s="3277"/>
      <c r="G211" s="3277"/>
      <c r="H211" s="3277"/>
      <c r="I211" s="3277"/>
      <c r="J211" s="3277"/>
      <c r="K211" s="3277"/>
      <c r="L211" s="3277"/>
      <c r="M211" s="3277"/>
    </row>
    <row r="212" spans="1:27" ht="12.75" customHeight="1">
      <c r="B212" s="8"/>
      <c r="C212" s="8"/>
      <c r="D212" s="8"/>
      <c r="E212" s="8"/>
      <c r="F212" s="8"/>
      <c r="G212" s="8"/>
      <c r="H212" s="8"/>
      <c r="I212" s="8"/>
      <c r="J212" s="8"/>
      <c r="K212" s="8"/>
      <c r="L212" s="8"/>
      <c r="M212" s="8"/>
    </row>
    <row r="213" spans="1:27" ht="15" customHeight="1">
      <c r="B213" s="3503" t="s">
        <v>627</v>
      </c>
      <c r="C213" s="3207"/>
      <c r="D213" s="3207"/>
      <c r="E213" s="3207"/>
      <c r="F213" s="3207"/>
      <c r="G213" s="3247"/>
      <c r="H213" s="3505">
        <v>2023</v>
      </c>
      <c r="I213" s="3433"/>
      <c r="J213" s="3505">
        <v>2024</v>
      </c>
      <c r="K213" s="3207"/>
      <c r="L213" s="3504">
        <v>2025</v>
      </c>
      <c r="M213" s="3207"/>
    </row>
    <row r="214" spans="1:27" ht="15.75" customHeight="1">
      <c r="B214" s="3434"/>
      <c r="C214" s="3434"/>
      <c r="D214" s="3434"/>
      <c r="E214" s="3434"/>
      <c r="F214" s="3434"/>
      <c r="G214" s="3491"/>
      <c r="H214" s="898" t="s">
        <v>103</v>
      </c>
      <c r="I214" s="899" t="s">
        <v>104</v>
      </c>
      <c r="J214" s="2275" t="s">
        <v>103</v>
      </c>
      <c r="K214" s="900" t="s">
        <v>104</v>
      </c>
      <c r="L214" s="901" t="s">
        <v>103</v>
      </c>
      <c r="M214" s="2276" t="s">
        <v>104</v>
      </c>
    </row>
    <row r="215" spans="1:27" ht="12.75" customHeight="1">
      <c r="A215" s="8"/>
      <c r="B215" s="3532" t="s">
        <v>105</v>
      </c>
      <c r="C215" s="2992"/>
      <c r="D215" s="2992"/>
      <c r="E215" s="2992"/>
      <c r="F215" s="2992"/>
      <c r="G215" s="2992"/>
      <c r="H215" s="2992"/>
      <c r="I215" s="2992"/>
      <c r="J215" s="2992"/>
      <c r="K215" s="2992"/>
      <c r="L215" s="2992"/>
      <c r="M215" s="2992"/>
      <c r="N215" s="8"/>
      <c r="O215" s="8"/>
      <c r="P215" s="8"/>
      <c r="Q215" s="8"/>
      <c r="R215" s="8"/>
      <c r="S215" s="8"/>
      <c r="T215" s="8"/>
      <c r="U215" s="8"/>
      <c r="V215" s="8"/>
      <c r="W215" s="8"/>
      <c r="X215" s="8"/>
      <c r="Y215" s="8"/>
      <c r="Z215" s="8"/>
      <c r="AA215" s="8"/>
    </row>
    <row r="216" spans="1:27" ht="12.75" customHeight="1">
      <c r="A216" s="8"/>
      <c r="B216" s="3577" t="s">
        <v>83</v>
      </c>
      <c r="C216" s="3534"/>
      <c r="D216" s="3534"/>
      <c r="E216" s="3534"/>
      <c r="F216" s="3534"/>
      <c r="G216" s="3535"/>
      <c r="H216" s="902">
        <v>184</v>
      </c>
      <c r="I216" s="903">
        <v>173</v>
      </c>
      <c r="J216" s="902">
        <v>94</v>
      </c>
      <c r="K216" s="904">
        <v>162</v>
      </c>
      <c r="L216" s="844">
        <v>99</v>
      </c>
      <c r="M216" s="2277">
        <v>136</v>
      </c>
      <c r="N216" s="8"/>
      <c r="O216" s="8"/>
      <c r="P216" s="8"/>
      <c r="Q216" s="8"/>
      <c r="R216" s="8"/>
      <c r="S216" s="8"/>
      <c r="T216" s="8"/>
      <c r="U216" s="8"/>
      <c r="V216" s="8"/>
      <c r="W216" s="8"/>
      <c r="X216" s="8"/>
      <c r="Y216" s="8"/>
      <c r="Z216" s="8"/>
      <c r="AA216" s="8"/>
    </row>
    <row r="217" spans="1:27" ht="12.75" customHeight="1">
      <c r="A217" s="8"/>
      <c r="B217" s="3576" t="s">
        <v>84</v>
      </c>
      <c r="C217" s="3482"/>
      <c r="D217" s="3482"/>
      <c r="E217" s="3482"/>
      <c r="F217" s="3482"/>
      <c r="G217" s="3483"/>
      <c r="H217" s="905">
        <v>60</v>
      </c>
      <c r="I217" s="906">
        <v>39</v>
      </c>
      <c r="J217" s="905">
        <v>52</v>
      </c>
      <c r="K217" s="907">
        <v>49</v>
      </c>
      <c r="L217" s="908">
        <v>71</v>
      </c>
      <c r="M217" s="2278">
        <v>50</v>
      </c>
      <c r="N217" s="8"/>
      <c r="O217" s="8"/>
      <c r="P217" s="8"/>
      <c r="Q217" s="8"/>
      <c r="R217" s="8"/>
      <c r="S217" s="8"/>
      <c r="T217" s="8"/>
      <c r="U217" s="8"/>
      <c r="V217" s="8"/>
      <c r="W217" s="8"/>
      <c r="X217" s="8"/>
      <c r="Y217" s="8"/>
      <c r="Z217" s="8"/>
      <c r="AA217" s="8"/>
    </row>
    <row r="218" spans="1:27" ht="12.75" customHeight="1">
      <c r="A218" s="8"/>
      <c r="B218" s="3536" t="s">
        <v>106</v>
      </c>
      <c r="C218" s="3207"/>
      <c r="D218" s="3207"/>
      <c r="E218" s="3207"/>
      <c r="F218" s="3207"/>
      <c r="G218" s="3207"/>
      <c r="H218" s="3207"/>
      <c r="I218" s="3207"/>
      <c r="J218" s="3207"/>
      <c r="K218" s="3207"/>
      <c r="L218" s="3207"/>
      <c r="M218" s="3207"/>
      <c r="N218" s="8"/>
      <c r="O218" s="8"/>
      <c r="P218" s="8"/>
      <c r="Q218" s="8"/>
      <c r="R218" s="8"/>
      <c r="S218" s="8"/>
      <c r="T218" s="8"/>
      <c r="U218" s="8"/>
      <c r="V218" s="8"/>
      <c r="W218" s="8"/>
      <c r="X218" s="8"/>
      <c r="Y218" s="8"/>
      <c r="Z218" s="8"/>
      <c r="AA218" s="8"/>
    </row>
    <row r="219" spans="1:27" ht="12.75" customHeight="1">
      <c r="A219" s="8"/>
      <c r="B219" s="3577" t="s">
        <v>107</v>
      </c>
      <c r="C219" s="3534"/>
      <c r="D219" s="3534"/>
      <c r="E219" s="3534"/>
      <c r="F219" s="3534"/>
      <c r="G219" s="3535"/>
      <c r="H219" s="902">
        <v>130</v>
      </c>
      <c r="I219" s="903">
        <v>101</v>
      </c>
      <c r="J219" s="902">
        <v>73</v>
      </c>
      <c r="K219" s="904">
        <v>86</v>
      </c>
      <c r="L219" s="844">
        <v>95</v>
      </c>
      <c r="M219" s="2277">
        <v>86</v>
      </c>
      <c r="N219" s="8"/>
      <c r="O219" s="8"/>
      <c r="P219" s="8"/>
      <c r="Q219" s="8"/>
      <c r="R219" s="8"/>
      <c r="S219" s="8"/>
      <c r="T219" s="8"/>
      <c r="U219" s="8"/>
      <c r="V219" s="8"/>
      <c r="W219" s="8"/>
      <c r="X219" s="8"/>
      <c r="Y219" s="8"/>
      <c r="Z219" s="8"/>
      <c r="AA219" s="8"/>
    </row>
    <row r="220" spans="1:27" ht="12.75" customHeight="1">
      <c r="A220" s="8"/>
      <c r="B220" s="3125" t="s">
        <v>108</v>
      </c>
      <c r="C220" s="3257"/>
      <c r="D220" s="3257"/>
      <c r="E220" s="3257"/>
      <c r="F220" s="3257"/>
      <c r="G220" s="3442"/>
      <c r="H220" s="909">
        <v>109</v>
      </c>
      <c r="I220" s="910">
        <v>103</v>
      </c>
      <c r="J220" s="909">
        <v>70</v>
      </c>
      <c r="K220" s="911">
        <v>106</v>
      </c>
      <c r="L220" s="347">
        <v>64</v>
      </c>
      <c r="M220" s="119">
        <v>83</v>
      </c>
      <c r="N220" s="8"/>
      <c r="O220" s="8"/>
      <c r="P220" s="8"/>
      <c r="Q220" s="8"/>
      <c r="R220" s="8"/>
      <c r="S220" s="8"/>
      <c r="T220" s="8"/>
      <c r="U220" s="8"/>
      <c r="V220" s="8"/>
      <c r="W220" s="8"/>
      <c r="X220" s="8"/>
      <c r="Y220" s="8"/>
      <c r="Z220" s="8"/>
      <c r="AA220" s="8"/>
    </row>
    <row r="221" spans="1:27" ht="12.75" customHeight="1">
      <c r="A221" s="8"/>
      <c r="B221" s="3576" t="s">
        <v>109</v>
      </c>
      <c r="C221" s="3482"/>
      <c r="D221" s="3482"/>
      <c r="E221" s="3482"/>
      <c r="F221" s="3482"/>
      <c r="G221" s="3483"/>
      <c r="H221" s="905">
        <v>5</v>
      </c>
      <c r="I221" s="906">
        <v>8</v>
      </c>
      <c r="J221" s="905">
        <v>3</v>
      </c>
      <c r="K221" s="907">
        <v>19</v>
      </c>
      <c r="L221" s="908">
        <v>11</v>
      </c>
      <c r="M221" s="2278">
        <v>17</v>
      </c>
      <c r="N221" s="8"/>
      <c r="O221" s="8"/>
      <c r="P221" s="8"/>
      <c r="Q221" s="8"/>
      <c r="R221" s="8"/>
      <c r="S221" s="8"/>
      <c r="T221" s="8"/>
      <c r="U221" s="8"/>
      <c r="V221" s="8"/>
      <c r="W221" s="8"/>
      <c r="X221" s="8"/>
      <c r="Y221" s="8"/>
      <c r="Z221" s="8"/>
      <c r="AA221" s="8"/>
    </row>
    <row r="222" spans="1:27" ht="12.75" customHeight="1">
      <c r="A222" s="8"/>
      <c r="B222" s="3536" t="s">
        <v>22</v>
      </c>
      <c r="C222" s="3207"/>
      <c r="D222" s="3207"/>
      <c r="E222" s="3207"/>
      <c r="F222" s="3207"/>
      <c r="G222" s="3207"/>
      <c r="H222" s="3207"/>
      <c r="I222" s="3207"/>
      <c r="J222" s="3207"/>
      <c r="K222" s="3207"/>
      <c r="L222" s="3207"/>
      <c r="M222" s="3207"/>
      <c r="N222" s="8"/>
      <c r="O222" s="8"/>
      <c r="P222" s="8"/>
      <c r="Q222" s="8"/>
      <c r="R222" s="8"/>
      <c r="S222" s="8"/>
      <c r="T222" s="8"/>
      <c r="U222" s="8"/>
      <c r="V222" s="8"/>
      <c r="W222" s="8"/>
      <c r="X222" s="8"/>
      <c r="Y222" s="8"/>
      <c r="Z222" s="8"/>
      <c r="AA222" s="8"/>
    </row>
    <row r="223" spans="1:27" ht="12.75" customHeight="1">
      <c r="A223" s="8"/>
      <c r="B223" s="3577" t="s">
        <v>23</v>
      </c>
      <c r="C223" s="3534"/>
      <c r="D223" s="3534"/>
      <c r="E223" s="3534"/>
      <c r="F223" s="3534"/>
      <c r="G223" s="3535"/>
      <c r="H223" s="902">
        <v>192</v>
      </c>
      <c r="I223" s="903">
        <v>151</v>
      </c>
      <c r="J223" s="902">
        <v>100</v>
      </c>
      <c r="K223" s="904">
        <v>111</v>
      </c>
      <c r="L223" s="844">
        <v>101</v>
      </c>
      <c r="M223" s="2277">
        <v>106</v>
      </c>
      <c r="N223" s="8"/>
      <c r="O223" s="8"/>
      <c r="P223" s="8"/>
      <c r="Q223" s="8"/>
      <c r="R223" s="8"/>
      <c r="S223" s="8"/>
      <c r="T223" s="8"/>
      <c r="U223" s="8"/>
      <c r="V223" s="8"/>
      <c r="W223" s="8"/>
      <c r="X223" s="8"/>
      <c r="Y223" s="8"/>
      <c r="Z223" s="8"/>
      <c r="AA223" s="8"/>
    </row>
    <row r="224" spans="1:27" ht="12.75" customHeight="1">
      <c r="A224" s="8"/>
      <c r="B224" s="3125" t="s">
        <v>26</v>
      </c>
      <c r="C224" s="3257"/>
      <c r="D224" s="3257"/>
      <c r="E224" s="3257"/>
      <c r="F224" s="3257"/>
      <c r="G224" s="3442"/>
      <c r="H224" s="909">
        <v>52</v>
      </c>
      <c r="I224" s="910">
        <v>61</v>
      </c>
      <c r="J224" s="909">
        <v>46</v>
      </c>
      <c r="K224" s="911">
        <v>100</v>
      </c>
      <c r="L224" s="347">
        <v>69</v>
      </c>
      <c r="M224" s="119">
        <v>80</v>
      </c>
      <c r="N224" s="8"/>
      <c r="O224" s="8"/>
      <c r="P224" s="8"/>
      <c r="Q224" s="8"/>
      <c r="R224" s="8"/>
      <c r="S224" s="8"/>
      <c r="T224" s="8"/>
      <c r="U224" s="8"/>
      <c r="V224" s="8"/>
      <c r="W224" s="8"/>
      <c r="X224" s="8"/>
      <c r="Y224" s="8"/>
      <c r="Z224" s="8"/>
      <c r="AA224" s="8"/>
    </row>
    <row r="225" spans="1:27" ht="12.75" customHeight="1">
      <c r="A225" s="8"/>
      <c r="B225" s="3587" t="s">
        <v>42</v>
      </c>
      <c r="C225" s="3482"/>
      <c r="D225" s="3482"/>
      <c r="E225" s="3482"/>
      <c r="F225" s="3482"/>
      <c r="G225" s="3483"/>
      <c r="H225" s="912">
        <v>244</v>
      </c>
      <c r="I225" s="913">
        <v>212</v>
      </c>
      <c r="J225" s="912">
        <v>146</v>
      </c>
      <c r="K225" s="914">
        <v>211</v>
      </c>
      <c r="L225" s="849">
        <v>170</v>
      </c>
      <c r="M225" s="2235">
        <v>186</v>
      </c>
      <c r="N225" s="8"/>
      <c r="O225" s="8"/>
      <c r="P225" s="8"/>
      <c r="Q225" s="8"/>
      <c r="R225" s="8"/>
      <c r="S225" s="8"/>
      <c r="T225" s="8"/>
      <c r="U225" s="8"/>
      <c r="V225" s="8"/>
      <c r="W225" s="8"/>
      <c r="X225" s="8"/>
      <c r="Y225" s="8"/>
      <c r="Z225" s="8"/>
      <c r="AA225" s="8"/>
    </row>
    <row r="226" spans="1:27" ht="15" customHeight="1">
      <c r="B226" s="3588" t="s">
        <v>628</v>
      </c>
      <c r="C226" s="3446"/>
      <c r="D226" s="3446"/>
      <c r="E226" s="3446"/>
      <c r="F226" s="3446"/>
      <c r="G226" s="3446"/>
      <c r="H226" s="3446"/>
      <c r="I226" s="3446"/>
      <c r="J226" s="3446"/>
      <c r="K226" s="3446"/>
      <c r="L226" s="3446"/>
      <c r="M226" s="3446"/>
    </row>
    <row r="227" spans="1:27" ht="12.75" customHeight="1">
      <c r="B227" s="8"/>
      <c r="C227" s="8"/>
      <c r="D227" s="8"/>
      <c r="E227" s="8"/>
      <c r="F227" s="8"/>
      <c r="G227" s="8"/>
      <c r="H227" s="8"/>
      <c r="I227" s="8"/>
      <c r="J227" s="8"/>
      <c r="K227" s="8"/>
      <c r="L227" s="8"/>
      <c r="M227" s="8"/>
    </row>
    <row r="228" spans="1:27" ht="15" customHeight="1">
      <c r="B228" s="3503" t="s">
        <v>629</v>
      </c>
      <c r="C228" s="3207"/>
      <c r="D228" s="3207"/>
      <c r="E228" s="3207"/>
      <c r="F228" s="3207"/>
      <c r="G228" s="3235"/>
      <c r="H228" s="3505">
        <v>2023</v>
      </c>
      <c r="I228" s="3433"/>
      <c r="J228" s="3505">
        <v>2024</v>
      </c>
      <c r="K228" s="3207"/>
      <c r="L228" s="3504">
        <v>2025</v>
      </c>
      <c r="M228" s="3207"/>
    </row>
    <row r="229" spans="1:27" ht="15" customHeight="1">
      <c r="A229" s="443"/>
      <c r="B229" s="3207"/>
      <c r="C229" s="2992"/>
      <c r="D229" s="2992"/>
      <c r="E229" s="2992"/>
      <c r="F229" s="2992"/>
      <c r="G229" s="3235"/>
      <c r="H229" s="3589" t="s">
        <v>624</v>
      </c>
      <c r="I229" s="3545" t="s">
        <v>625</v>
      </c>
      <c r="J229" s="3591" t="s">
        <v>624</v>
      </c>
      <c r="K229" s="3592" t="s">
        <v>625</v>
      </c>
      <c r="L229" s="3547" t="s">
        <v>624</v>
      </c>
      <c r="M229" s="3591" t="s">
        <v>625</v>
      </c>
      <c r="N229" s="443"/>
      <c r="O229" s="443"/>
      <c r="P229" s="443"/>
      <c r="Q229" s="443"/>
      <c r="R229" s="443"/>
      <c r="S229" s="443"/>
      <c r="T229" s="443"/>
      <c r="U229" s="443"/>
      <c r="V229" s="443"/>
      <c r="W229" s="443"/>
      <c r="X229" s="443"/>
      <c r="Y229" s="443"/>
      <c r="Z229" s="443"/>
      <c r="AA229" s="443"/>
    </row>
    <row r="230" spans="1:27" ht="15" customHeight="1">
      <c r="B230" s="3434"/>
      <c r="C230" s="3434"/>
      <c r="D230" s="3434"/>
      <c r="E230" s="3434"/>
      <c r="F230" s="3434"/>
      <c r="G230" s="3512"/>
      <c r="H230" s="3590"/>
      <c r="I230" s="3546"/>
      <c r="J230" s="3434"/>
      <c r="K230" s="3593"/>
      <c r="L230" s="3548"/>
      <c r="M230" s="3434"/>
    </row>
    <row r="231" spans="1:27" ht="15" customHeight="1">
      <c r="A231" s="8"/>
      <c r="B231" s="3532" t="s">
        <v>105</v>
      </c>
      <c r="C231" s="2992"/>
      <c r="D231" s="2992"/>
      <c r="E231" s="2992"/>
      <c r="F231" s="2992"/>
      <c r="G231" s="2992"/>
      <c r="H231" s="2992"/>
      <c r="I231" s="2992"/>
      <c r="J231" s="2992"/>
      <c r="K231" s="2992"/>
      <c r="L231" s="2992"/>
      <c r="M231" s="2992"/>
      <c r="N231" s="8"/>
      <c r="O231" s="8"/>
      <c r="P231" s="8"/>
      <c r="Q231" s="8"/>
      <c r="R231" s="8"/>
      <c r="S231" s="8"/>
      <c r="T231" s="8"/>
      <c r="U231" s="8"/>
      <c r="V231" s="8"/>
      <c r="W231" s="8"/>
      <c r="X231" s="8"/>
      <c r="Y231" s="8"/>
      <c r="Z231" s="8"/>
      <c r="AA231" s="8"/>
    </row>
    <row r="232" spans="1:27" ht="15" customHeight="1">
      <c r="A232" s="8"/>
      <c r="B232" s="3533" t="s">
        <v>83</v>
      </c>
      <c r="C232" s="3534"/>
      <c r="D232" s="3534"/>
      <c r="E232" s="3534"/>
      <c r="F232" s="3534"/>
      <c r="G232" s="3535"/>
      <c r="H232" s="2279">
        <v>0.3721949098008574</v>
      </c>
      <c r="I232" s="915">
        <v>0.35183218504521696</v>
      </c>
      <c r="J232" s="2279">
        <v>0.19600000000000001</v>
      </c>
      <c r="K232" s="2280">
        <v>0.34699999999999998</v>
      </c>
      <c r="L232" s="916">
        <v>0.23899999999999999</v>
      </c>
      <c r="M232" s="2281">
        <v>0.33</v>
      </c>
      <c r="N232" s="8"/>
      <c r="O232" s="8"/>
      <c r="P232" s="8"/>
      <c r="Q232" s="8"/>
      <c r="R232" s="8"/>
      <c r="S232" s="8"/>
      <c r="T232" s="8"/>
      <c r="U232" s="8"/>
      <c r="V232" s="8"/>
      <c r="W232" s="8"/>
      <c r="X232" s="8"/>
      <c r="Y232" s="8"/>
      <c r="Z232" s="8"/>
      <c r="AA232" s="8"/>
    </row>
    <row r="233" spans="1:27" ht="15" customHeight="1">
      <c r="A233" s="8"/>
      <c r="B233" s="3519" t="s">
        <v>84</v>
      </c>
      <c r="C233" s="3482"/>
      <c r="D233" s="3482"/>
      <c r="E233" s="3482"/>
      <c r="F233" s="3482"/>
      <c r="G233" s="3483"/>
      <c r="H233" s="2282">
        <v>0.49641203685794377</v>
      </c>
      <c r="I233" s="917">
        <v>0.32347566558574747</v>
      </c>
      <c r="J233" s="2282">
        <v>0.40100000000000002</v>
      </c>
      <c r="K233" s="2283">
        <v>0.38700000000000001</v>
      </c>
      <c r="L233" s="918">
        <v>0.51200000000000001</v>
      </c>
      <c r="M233" s="2284">
        <v>0.36399999999999999</v>
      </c>
      <c r="N233" s="8"/>
      <c r="O233" s="8"/>
      <c r="P233" s="8"/>
      <c r="Q233" s="8"/>
      <c r="R233" s="8"/>
      <c r="S233" s="8"/>
      <c r="T233" s="8"/>
      <c r="U233" s="8"/>
      <c r="V233" s="8"/>
      <c r="W233" s="8"/>
      <c r="X233" s="8"/>
      <c r="Y233" s="8"/>
      <c r="Z233" s="8"/>
      <c r="AA233" s="8"/>
    </row>
    <row r="234" spans="1:27" ht="15" customHeight="1">
      <c r="A234" s="8"/>
      <c r="B234" s="3532" t="s">
        <v>106</v>
      </c>
      <c r="C234" s="2992"/>
      <c r="D234" s="2992"/>
      <c r="E234" s="2992"/>
      <c r="F234" s="2992"/>
      <c r="G234" s="2992"/>
      <c r="H234" s="2992"/>
      <c r="I234" s="2992"/>
      <c r="J234" s="2992"/>
      <c r="K234" s="2992"/>
      <c r="L234" s="2992"/>
      <c r="M234" s="2992"/>
      <c r="N234" s="8"/>
      <c r="O234" s="8"/>
      <c r="P234" s="8"/>
      <c r="Q234" s="8"/>
      <c r="R234" s="8"/>
      <c r="S234" s="8"/>
      <c r="T234" s="8"/>
      <c r="U234" s="8"/>
      <c r="V234" s="8"/>
      <c r="W234" s="8"/>
      <c r="X234" s="8"/>
      <c r="Y234" s="8"/>
      <c r="Z234" s="8"/>
      <c r="AA234" s="8"/>
    </row>
    <row r="235" spans="1:27" ht="15" customHeight="1">
      <c r="A235" s="8"/>
      <c r="B235" s="3533" t="s">
        <v>107</v>
      </c>
      <c r="C235" s="3534"/>
      <c r="D235" s="3534"/>
      <c r="E235" s="3534"/>
      <c r="F235" s="3534"/>
      <c r="G235" s="3535"/>
      <c r="H235" s="2279">
        <v>0.66648290255539067</v>
      </c>
      <c r="I235" s="915">
        <v>0.52911255854406725</v>
      </c>
      <c r="J235" s="2279">
        <v>0.316</v>
      </c>
      <c r="K235" s="2280">
        <v>0.41599999999999998</v>
      </c>
      <c r="L235" s="919">
        <v>0.61299999999999999</v>
      </c>
      <c r="M235" s="2285">
        <v>0.56699999999999995</v>
      </c>
      <c r="N235" s="8"/>
      <c r="O235" s="8"/>
      <c r="P235" s="8"/>
      <c r="Q235" s="8"/>
      <c r="R235" s="8"/>
      <c r="S235" s="8"/>
      <c r="T235" s="8"/>
      <c r="U235" s="8"/>
      <c r="V235" s="8"/>
      <c r="W235" s="8"/>
      <c r="X235" s="8"/>
      <c r="Y235" s="8"/>
      <c r="Z235" s="8"/>
      <c r="AA235" s="8"/>
    </row>
    <row r="236" spans="1:27" ht="15" customHeight="1">
      <c r="A236" s="8"/>
      <c r="B236" s="3104" t="s">
        <v>108</v>
      </c>
      <c r="C236" s="3257"/>
      <c r="D236" s="3257"/>
      <c r="E236" s="3257"/>
      <c r="F236" s="3257"/>
      <c r="G236" s="3442"/>
      <c r="H236" s="1907">
        <v>0.32189957693679494</v>
      </c>
      <c r="I236" s="920">
        <v>0.30762507026982017</v>
      </c>
      <c r="J236" s="1907">
        <v>9.0999999999999998E-2</v>
      </c>
      <c r="K236" s="190">
        <v>0.20799999999999999</v>
      </c>
      <c r="L236" s="419">
        <v>0.20899999999999999</v>
      </c>
      <c r="M236" s="420">
        <v>0.27200000000000002</v>
      </c>
      <c r="N236" s="8"/>
      <c r="O236" s="8"/>
      <c r="P236" s="8"/>
      <c r="Q236" s="8"/>
      <c r="R236" s="8"/>
      <c r="S236" s="8"/>
      <c r="T236" s="8"/>
      <c r="U236" s="8"/>
      <c r="V236" s="8"/>
      <c r="W236" s="8"/>
      <c r="X236" s="8"/>
      <c r="Y236" s="8"/>
      <c r="Z236" s="8"/>
      <c r="AA236" s="8"/>
    </row>
    <row r="237" spans="1:27" ht="15" customHeight="1">
      <c r="A237" s="8"/>
      <c r="B237" s="3519" t="s">
        <v>109</v>
      </c>
      <c r="C237" s="3482"/>
      <c r="D237" s="3482"/>
      <c r="E237" s="3482"/>
      <c r="F237" s="3482"/>
      <c r="G237" s="3483"/>
      <c r="H237" s="2282">
        <v>5.7936832670875224E-2</v>
      </c>
      <c r="I237" s="917">
        <v>9.5742827489065166E-2</v>
      </c>
      <c r="J237" s="2282">
        <v>5.1999999999999998E-2</v>
      </c>
      <c r="K237" s="2283">
        <v>3.2000000000000001E-2</v>
      </c>
      <c r="L237" s="921">
        <v>0.11700000000000001</v>
      </c>
      <c r="M237" s="2286">
        <v>0.187</v>
      </c>
      <c r="N237" s="8"/>
      <c r="O237" s="8"/>
      <c r="P237" s="8"/>
      <c r="Q237" s="8"/>
      <c r="R237" s="8"/>
      <c r="S237" s="8"/>
      <c r="T237" s="8"/>
      <c r="U237" s="8"/>
      <c r="V237" s="8"/>
      <c r="W237" s="8"/>
      <c r="X237" s="8"/>
      <c r="Y237" s="8"/>
      <c r="Z237" s="8"/>
      <c r="AA237" s="8"/>
    </row>
    <row r="238" spans="1:27" ht="15" customHeight="1">
      <c r="A238" s="8"/>
      <c r="B238" s="3532" t="s">
        <v>22</v>
      </c>
      <c r="C238" s="2992"/>
      <c r="D238" s="2992"/>
      <c r="E238" s="2992"/>
      <c r="F238" s="2992"/>
      <c r="G238" s="2992"/>
      <c r="H238" s="2992"/>
      <c r="I238" s="2992"/>
      <c r="J238" s="2992"/>
      <c r="K238" s="2992"/>
      <c r="L238" s="2992"/>
      <c r="M238" s="2992"/>
      <c r="N238" s="8"/>
      <c r="O238" s="8"/>
      <c r="P238" s="8"/>
      <c r="Q238" s="8"/>
      <c r="R238" s="8"/>
      <c r="S238" s="8"/>
      <c r="T238" s="8"/>
      <c r="U238" s="8"/>
      <c r="V238" s="8"/>
      <c r="W238" s="8"/>
      <c r="X238" s="8"/>
      <c r="Y238" s="8"/>
      <c r="Z238" s="8"/>
      <c r="AA238" s="8"/>
    </row>
    <row r="239" spans="1:27" ht="15" customHeight="1">
      <c r="A239" s="8"/>
      <c r="B239" s="3533" t="s">
        <v>23</v>
      </c>
      <c r="C239" s="3534"/>
      <c r="D239" s="3534"/>
      <c r="E239" s="3534"/>
      <c r="F239" s="3534"/>
      <c r="G239" s="3535"/>
      <c r="H239" s="922">
        <v>0.47348419884953991</v>
      </c>
      <c r="I239" s="915">
        <v>0.37294448206561465</v>
      </c>
      <c r="J239" s="2279">
        <v>0.24</v>
      </c>
      <c r="K239" s="2280">
        <v>0.27300000000000002</v>
      </c>
      <c r="L239" s="919">
        <v>0.26300000000000001</v>
      </c>
      <c r="M239" s="2285">
        <v>0.28000000000000003</v>
      </c>
      <c r="N239" s="8"/>
      <c r="O239" s="8"/>
      <c r="P239" s="8"/>
      <c r="Q239" s="8"/>
      <c r="R239" s="8"/>
      <c r="S239" s="8"/>
      <c r="T239" s="8"/>
      <c r="U239" s="8"/>
      <c r="V239" s="8"/>
      <c r="W239" s="8"/>
      <c r="X239" s="8"/>
      <c r="Y239" s="8"/>
      <c r="Z239" s="8"/>
      <c r="AA239" s="8"/>
    </row>
    <row r="240" spans="1:27" ht="15" customHeight="1">
      <c r="A240" s="8"/>
      <c r="B240" s="3104" t="s">
        <v>26</v>
      </c>
      <c r="C240" s="3257"/>
      <c r="D240" s="3257"/>
      <c r="E240" s="3257"/>
      <c r="F240" s="3257"/>
      <c r="G240" s="3442"/>
      <c r="H240" s="187">
        <v>0.24541429349936733</v>
      </c>
      <c r="I240" s="920">
        <v>0.29378327390156783</v>
      </c>
      <c r="J240" s="923">
        <v>0.23799999999999999</v>
      </c>
      <c r="K240" s="924">
        <v>0.53800000000000003</v>
      </c>
      <c r="L240" s="925">
        <v>0.39900000000000002</v>
      </c>
      <c r="M240" s="926">
        <v>0.47699999999999998</v>
      </c>
      <c r="N240" s="8"/>
      <c r="O240" s="8"/>
      <c r="P240" s="8"/>
      <c r="Q240" s="8"/>
      <c r="R240" s="8"/>
      <c r="S240" s="8"/>
      <c r="T240" s="8"/>
      <c r="U240" s="8"/>
      <c r="V240" s="8"/>
      <c r="W240" s="8"/>
      <c r="X240" s="8"/>
      <c r="Y240" s="8"/>
      <c r="Z240" s="8"/>
      <c r="AA240" s="8"/>
    </row>
    <row r="241" spans="1:27" ht="15" customHeight="1">
      <c r="A241" s="8"/>
      <c r="B241" s="3481" t="s">
        <v>42</v>
      </c>
      <c r="C241" s="3482"/>
      <c r="D241" s="3482"/>
      <c r="E241" s="3482"/>
      <c r="F241" s="3482"/>
      <c r="G241" s="3483"/>
      <c r="H241" s="927">
        <v>0.39637079750897575</v>
      </c>
      <c r="I241" s="928">
        <v>0.34529855223474554</v>
      </c>
      <c r="J241" s="929">
        <v>0.24</v>
      </c>
      <c r="K241" s="930">
        <v>0.35499999999999998</v>
      </c>
      <c r="L241" s="931">
        <v>0.307</v>
      </c>
      <c r="M241" s="930">
        <v>0.33800000000000002</v>
      </c>
      <c r="N241" s="8"/>
      <c r="O241" s="8"/>
      <c r="P241" s="8"/>
      <c r="Q241" s="8"/>
      <c r="R241" s="8"/>
      <c r="S241" s="8"/>
      <c r="T241" s="8"/>
      <c r="U241" s="8"/>
      <c r="V241" s="8"/>
      <c r="W241" s="8"/>
      <c r="X241" s="8"/>
      <c r="Y241" s="8"/>
      <c r="Z241" s="8"/>
      <c r="AA241" s="8"/>
    </row>
    <row r="242" spans="1:27" ht="15" customHeight="1">
      <c r="B242" s="3338" t="s">
        <v>630</v>
      </c>
      <c r="C242" s="2992"/>
      <c r="D242" s="2992"/>
      <c r="E242" s="2992"/>
      <c r="F242" s="2992"/>
      <c r="G242" s="2992"/>
      <c r="H242" s="2992"/>
      <c r="I242" s="2992"/>
      <c r="J242" s="2992"/>
      <c r="K242" s="2992"/>
      <c r="L242" s="2992"/>
      <c r="M242" s="2992"/>
    </row>
    <row r="243" spans="1:27" ht="15" customHeight="1">
      <c r="B243" s="2992"/>
      <c r="C243" s="2992"/>
      <c r="D243" s="2992"/>
      <c r="E243" s="2992"/>
      <c r="F243" s="2992"/>
      <c r="G243" s="2992"/>
      <c r="H243" s="2992"/>
      <c r="I243" s="2992"/>
      <c r="J243" s="2992"/>
      <c r="K243" s="2992"/>
      <c r="L243" s="2992"/>
      <c r="M243" s="2992"/>
    </row>
    <row r="244" spans="1:27" ht="15" customHeight="1">
      <c r="B244" s="3446"/>
      <c r="C244" s="3446"/>
      <c r="D244" s="3446"/>
      <c r="E244" s="3446"/>
      <c r="F244" s="3446"/>
      <c r="G244" s="3446"/>
      <c r="H244" s="3446"/>
      <c r="I244" s="3446"/>
      <c r="J244" s="3446"/>
      <c r="K244" s="3446"/>
      <c r="L244" s="3446"/>
      <c r="M244" s="3446"/>
    </row>
    <row r="245" spans="1:27" ht="15" customHeight="1">
      <c r="B245" s="1887"/>
      <c r="C245" s="1887"/>
      <c r="D245" s="1887"/>
      <c r="E245" s="1887"/>
      <c r="F245" s="1887"/>
      <c r="G245" s="1887"/>
      <c r="H245" s="1887"/>
      <c r="I245" s="1887"/>
      <c r="J245" s="1887"/>
      <c r="K245" s="1887"/>
      <c r="L245" s="1887"/>
      <c r="M245" s="1887"/>
    </row>
    <row r="246" spans="1:27" ht="12.75" customHeight="1">
      <c r="B246" s="1801" t="s">
        <v>115</v>
      </c>
      <c r="C246" s="1801"/>
      <c r="D246" s="1801"/>
      <c r="E246" s="1801"/>
      <c r="F246" s="1801"/>
      <c r="G246" s="1801"/>
      <c r="H246" s="1801"/>
      <c r="I246" s="1801"/>
      <c r="J246" s="1801"/>
      <c r="K246" s="1801"/>
      <c r="L246" s="1801"/>
      <c r="M246" s="1801"/>
    </row>
    <row r="247" spans="1:27" ht="15" customHeight="1">
      <c r="B247" s="1"/>
      <c r="C247" s="1"/>
      <c r="D247" s="1"/>
      <c r="E247" s="1"/>
      <c r="F247" s="1"/>
      <c r="G247" s="1"/>
      <c r="H247" s="1"/>
      <c r="I247" s="1"/>
      <c r="J247" s="1"/>
      <c r="K247" s="1"/>
      <c r="L247" s="1"/>
      <c r="M247" s="1"/>
    </row>
    <row r="248" spans="1:27" ht="15" customHeight="1">
      <c r="A248" s="8"/>
      <c r="B248" s="3538" t="s">
        <v>631</v>
      </c>
      <c r="C248" s="3434"/>
      <c r="D248" s="3434"/>
      <c r="E248" s="3434"/>
      <c r="F248" s="3434"/>
      <c r="G248" s="3539"/>
      <c r="H248" s="932">
        <v>2024</v>
      </c>
      <c r="I248" s="2179">
        <v>2025</v>
      </c>
      <c r="J248" s="521"/>
      <c r="K248" s="105"/>
      <c r="L248" s="8"/>
      <c r="M248" s="8"/>
      <c r="N248" s="8"/>
      <c r="O248" s="8"/>
      <c r="P248" s="8"/>
      <c r="Q248" s="8"/>
      <c r="R248" s="8"/>
      <c r="S248" s="8"/>
      <c r="T248" s="8"/>
      <c r="U248" s="8"/>
      <c r="V248" s="8"/>
      <c r="W248" s="8"/>
      <c r="X248" s="8"/>
      <c r="Y248" s="8"/>
      <c r="Z248" s="8"/>
      <c r="AA248" s="8"/>
    </row>
    <row r="249" spans="1:27" ht="15" customHeight="1">
      <c r="A249" s="8"/>
      <c r="B249" s="2991" t="s">
        <v>632</v>
      </c>
      <c r="C249" s="2992"/>
      <c r="D249" s="2992"/>
      <c r="E249" s="2992"/>
      <c r="F249" s="3433"/>
      <c r="G249" s="933" t="s">
        <v>83</v>
      </c>
      <c r="H249" s="934">
        <v>5804</v>
      </c>
      <c r="I249" s="935">
        <v>5595</v>
      </c>
      <c r="J249" s="521"/>
      <c r="K249" s="105"/>
      <c r="L249" s="8"/>
      <c r="M249" s="8"/>
      <c r="N249" s="8"/>
      <c r="O249" s="8"/>
      <c r="P249" s="8"/>
      <c r="Q249" s="8"/>
      <c r="R249" s="8"/>
      <c r="S249" s="8"/>
      <c r="T249" s="8"/>
      <c r="U249" s="8"/>
      <c r="V249" s="8"/>
      <c r="W249" s="8"/>
      <c r="X249" s="8"/>
      <c r="Y249" s="8"/>
      <c r="Z249" s="8"/>
      <c r="AA249" s="8"/>
    </row>
    <row r="250" spans="1:27" ht="15" customHeight="1">
      <c r="A250" s="8"/>
      <c r="B250" s="3261"/>
      <c r="C250" s="3261"/>
      <c r="D250" s="3261"/>
      <c r="E250" s="3261"/>
      <c r="F250" s="3440"/>
      <c r="G250" s="936" t="s">
        <v>84</v>
      </c>
      <c r="H250" s="937">
        <v>1992</v>
      </c>
      <c r="I250" s="2287">
        <v>1994</v>
      </c>
      <c r="J250" s="521"/>
      <c r="K250" s="105"/>
      <c r="L250" s="8"/>
      <c r="M250" s="8"/>
      <c r="N250" s="8"/>
      <c r="O250" s="8"/>
      <c r="P250" s="8"/>
      <c r="Q250" s="8"/>
      <c r="R250" s="8"/>
      <c r="S250" s="8"/>
      <c r="T250" s="8"/>
      <c r="U250" s="8"/>
      <c r="V250" s="8"/>
      <c r="W250" s="8"/>
      <c r="X250" s="8"/>
      <c r="Y250" s="8"/>
      <c r="Z250" s="8"/>
      <c r="AA250" s="8"/>
    </row>
    <row r="251" spans="1:27" ht="15" customHeight="1">
      <c r="A251" s="8"/>
      <c r="B251" s="3597" t="s">
        <v>118</v>
      </c>
      <c r="C251" s="3215"/>
      <c r="D251" s="3215"/>
      <c r="E251" s="3215"/>
      <c r="F251" s="3492"/>
      <c r="G251" s="936" t="s">
        <v>83</v>
      </c>
      <c r="H251" s="937">
        <v>203</v>
      </c>
      <c r="I251" s="2287">
        <v>230</v>
      </c>
      <c r="J251" s="521"/>
      <c r="K251" s="105"/>
      <c r="L251" s="8"/>
      <c r="M251" s="8"/>
      <c r="N251" s="8"/>
      <c r="O251" s="8"/>
      <c r="P251" s="8"/>
      <c r="Q251" s="8"/>
      <c r="R251" s="8"/>
      <c r="S251" s="8"/>
      <c r="T251" s="8"/>
      <c r="U251" s="8"/>
      <c r="V251" s="8"/>
      <c r="W251" s="8"/>
      <c r="X251" s="8"/>
      <c r="Y251" s="8"/>
      <c r="Z251" s="8"/>
      <c r="AA251" s="8"/>
    </row>
    <row r="252" spans="1:27" ht="15" customHeight="1">
      <c r="A252" s="8"/>
      <c r="B252" s="3261"/>
      <c r="C252" s="3261"/>
      <c r="D252" s="3261"/>
      <c r="E252" s="3261"/>
      <c r="F252" s="3440"/>
      <c r="G252" s="936" t="s">
        <v>84</v>
      </c>
      <c r="H252" s="937">
        <v>57</v>
      </c>
      <c r="I252" s="2287">
        <v>93</v>
      </c>
      <c r="J252" s="1876"/>
      <c r="K252" s="105"/>
      <c r="L252" s="8"/>
      <c r="M252" s="8"/>
      <c r="N252" s="8"/>
      <c r="O252" s="8"/>
      <c r="P252" s="8"/>
      <c r="Q252" s="8"/>
      <c r="R252" s="8"/>
      <c r="S252" s="8"/>
      <c r="T252" s="8"/>
      <c r="U252" s="8"/>
      <c r="V252" s="8"/>
      <c r="W252" s="8"/>
      <c r="X252" s="8"/>
      <c r="Y252" s="8"/>
      <c r="Z252" s="8"/>
      <c r="AA252" s="8"/>
    </row>
    <row r="253" spans="1:27" ht="15" customHeight="1">
      <c r="A253" s="8"/>
      <c r="B253" s="3092" t="s">
        <v>633</v>
      </c>
      <c r="C253" s="3215"/>
      <c r="D253" s="3215"/>
      <c r="E253" s="3215"/>
      <c r="F253" s="3492"/>
      <c r="G253" s="936" t="s">
        <v>83</v>
      </c>
      <c r="H253" s="937">
        <v>179</v>
      </c>
      <c r="I253" s="2287">
        <v>206</v>
      </c>
      <c r="J253" s="1876"/>
      <c r="K253" s="105"/>
      <c r="L253" s="8"/>
      <c r="M253" s="8"/>
      <c r="N253" s="8"/>
      <c r="O253" s="8"/>
      <c r="P253" s="8"/>
      <c r="Q253" s="8"/>
      <c r="R253" s="8"/>
      <c r="S253" s="8"/>
      <c r="T253" s="8"/>
      <c r="U253" s="8"/>
      <c r="V253" s="8"/>
      <c r="W253" s="8"/>
      <c r="X253" s="8"/>
      <c r="Y253" s="8"/>
      <c r="Z253" s="8"/>
      <c r="AA253" s="8"/>
    </row>
    <row r="254" spans="1:27" ht="15" customHeight="1">
      <c r="A254" s="8"/>
      <c r="B254" s="3261"/>
      <c r="C254" s="3261"/>
      <c r="D254" s="3261"/>
      <c r="E254" s="3261"/>
      <c r="F254" s="3440"/>
      <c r="G254" s="936" t="s">
        <v>84</v>
      </c>
      <c r="H254" s="937">
        <v>67</v>
      </c>
      <c r="I254" s="2287">
        <v>52</v>
      </c>
      <c r="J254" s="1876"/>
      <c r="K254" s="105"/>
      <c r="L254" s="8"/>
      <c r="M254" s="8"/>
      <c r="N254" s="8"/>
      <c r="O254" s="8"/>
      <c r="P254" s="8"/>
      <c r="Q254" s="8"/>
      <c r="R254" s="8"/>
      <c r="S254" s="8"/>
      <c r="T254" s="8"/>
      <c r="U254" s="8"/>
      <c r="V254" s="8"/>
      <c r="W254" s="8"/>
      <c r="X254" s="8"/>
      <c r="Y254" s="8"/>
      <c r="Z254" s="8"/>
      <c r="AA254" s="8"/>
    </row>
    <row r="255" spans="1:27" ht="15" customHeight="1">
      <c r="A255" s="8"/>
      <c r="B255" s="3092" t="s">
        <v>120</v>
      </c>
      <c r="C255" s="3215"/>
      <c r="D255" s="3215"/>
      <c r="E255" s="3215"/>
      <c r="F255" s="3492"/>
      <c r="G255" s="936" t="s">
        <v>83</v>
      </c>
      <c r="H255" s="937">
        <v>158</v>
      </c>
      <c r="I255" s="2287">
        <v>155</v>
      </c>
      <c r="J255" s="1876"/>
      <c r="K255" s="105"/>
      <c r="L255" s="8"/>
      <c r="M255" s="8"/>
      <c r="N255" s="8"/>
      <c r="O255" s="8"/>
      <c r="P255" s="8"/>
      <c r="Q255" s="8"/>
      <c r="R255" s="8"/>
      <c r="S255" s="8"/>
      <c r="T255" s="8"/>
      <c r="U255" s="8"/>
      <c r="V255" s="8"/>
      <c r="W255" s="8"/>
      <c r="X255" s="8"/>
      <c r="Y255" s="8"/>
      <c r="Z255" s="8"/>
      <c r="AA255" s="8"/>
    </row>
    <row r="256" spans="1:27" ht="15" customHeight="1">
      <c r="A256" s="8"/>
      <c r="B256" s="3261"/>
      <c r="C256" s="3261"/>
      <c r="D256" s="3261"/>
      <c r="E256" s="3261"/>
      <c r="F256" s="3440"/>
      <c r="G256" s="936" t="s">
        <v>84</v>
      </c>
      <c r="H256" s="937">
        <v>52</v>
      </c>
      <c r="I256" s="2287">
        <v>38</v>
      </c>
      <c r="J256" s="1876"/>
      <c r="K256" s="105"/>
      <c r="L256" s="8"/>
      <c r="M256" s="8"/>
      <c r="N256" s="8"/>
      <c r="O256" s="8"/>
      <c r="P256" s="8"/>
      <c r="Q256" s="8"/>
      <c r="R256" s="8"/>
      <c r="S256" s="8"/>
      <c r="T256" s="8"/>
      <c r="U256" s="8"/>
      <c r="V256" s="8"/>
      <c r="W256" s="8"/>
      <c r="X256" s="8"/>
      <c r="Y256" s="8"/>
      <c r="Z256" s="8"/>
      <c r="AA256" s="8"/>
    </row>
    <row r="257" spans="1:27" ht="15" customHeight="1">
      <c r="A257" s="8"/>
      <c r="B257" s="3597" t="s">
        <v>121</v>
      </c>
      <c r="C257" s="3215"/>
      <c r="D257" s="3215"/>
      <c r="E257" s="3215"/>
      <c r="F257" s="3492"/>
      <c r="G257" s="936" t="s">
        <v>83</v>
      </c>
      <c r="H257" s="938">
        <v>0.94120000000000004</v>
      </c>
      <c r="I257" s="2288">
        <v>1</v>
      </c>
      <c r="J257" s="2289"/>
      <c r="K257" s="105"/>
      <c r="L257" s="8"/>
      <c r="M257" s="8"/>
      <c r="N257" s="8"/>
      <c r="O257" s="8"/>
      <c r="P257" s="8"/>
      <c r="Q257" s="8"/>
      <c r="R257" s="8"/>
      <c r="S257" s="8"/>
      <c r="T257" s="8"/>
      <c r="U257" s="8"/>
      <c r="V257" s="8"/>
      <c r="W257" s="8"/>
      <c r="X257" s="8"/>
      <c r="Y257" s="8"/>
      <c r="Z257" s="8"/>
      <c r="AA257" s="8"/>
    </row>
    <row r="258" spans="1:27" ht="15" customHeight="1">
      <c r="A258" s="8"/>
      <c r="B258" s="3261"/>
      <c r="C258" s="3261"/>
      <c r="D258" s="3261"/>
      <c r="E258" s="3261"/>
      <c r="F258" s="3440"/>
      <c r="G258" s="936" t="s">
        <v>84</v>
      </c>
      <c r="H258" s="938">
        <v>0.90769999999999995</v>
      </c>
      <c r="I258" s="2288">
        <v>1</v>
      </c>
      <c r="J258" s="2289"/>
      <c r="K258" s="105"/>
      <c r="L258" s="8"/>
      <c r="M258" s="8"/>
      <c r="N258" s="8"/>
      <c r="O258" s="8"/>
      <c r="P258" s="8"/>
      <c r="Q258" s="8"/>
      <c r="R258" s="8"/>
      <c r="S258" s="8"/>
      <c r="T258" s="8"/>
      <c r="U258" s="8"/>
      <c r="V258" s="8"/>
      <c r="W258" s="8"/>
      <c r="X258" s="8"/>
      <c r="Y258" s="8"/>
      <c r="Z258" s="8"/>
      <c r="AA258" s="8"/>
    </row>
    <row r="259" spans="1:27" ht="15" customHeight="1">
      <c r="A259" s="8"/>
      <c r="B259" s="3597" t="s">
        <v>122</v>
      </c>
      <c r="C259" s="3215"/>
      <c r="D259" s="3215"/>
      <c r="E259" s="3215"/>
      <c r="F259" s="3492"/>
      <c r="G259" s="936" t="s">
        <v>83</v>
      </c>
      <c r="H259" s="938">
        <v>0.88270000000000004</v>
      </c>
      <c r="I259" s="2288">
        <v>0.75</v>
      </c>
      <c r="J259" s="2289"/>
      <c r="K259" s="105"/>
      <c r="L259" s="8"/>
      <c r="M259" s="8"/>
      <c r="N259" s="8"/>
      <c r="O259" s="8"/>
      <c r="P259" s="8"/>
      <c r="Q259" s="8"/>
      <c r="R259" s="8"/>
      <c r="S259" s="8"/>
      <c r="T259" s="8"/>
      <c r="U259" s="8"/>
      <c r="V259" s="8"/>
      <c r="W259" s="8"/>
      <c r="X259" s="8"/>
      <c r="Y259" s="8"/>
      <c r="Z259" s="8"/>
      <c r="AA259" s="8"/>
    </row>
    <row r="260" spans="1:27" ht="15" customHeight="1">
      <c r="A260" s="8"/>
      <c r="B260" s="3446"/>
      <c r="C260" s="3446"/>
      <c r="D260" s="3446"/>
      <c r="E260" s="3446"/>
      <c r="F260" s="3559"/>
      <c r="G260" s="939" t="s">
        <v>84</v>
      </c>
      <c r="H260" s="940">
        <v>0.77610000000000001</v>
      </c>
      <c r="I260" s="941">
        <v>0.73</v>
      </c>
      <c r="J260" s="2289"/>
      <c r="K260" s="942"/>
      <c r="L260" s="8"/>
      <c r="M260" s="8"/>
      <c r="N260" s="8"/>
      <c r="O260" s="8"/>
      <c r="P260" s="8"/>
      <c r="Q260" s="8"/>
      <c r="R260" s="8"/>
      <c r="S260" s="8"/>
      <c r="T260" s="8"/>
      <c r="U260" s="8"/>
      <c r="V260" s="8"/>
      <c r="W260" s="8"/>
      <c r="X260" s="8"/>
      <c r="Y260" s="8"/>
      <c r="Z260" s="8"/>
      <c r="AA260" s="8"/>
    </row>
    <row r="261" spans="1:27" ht="15" customHeight="1">
      <c r="B261" s="3598" t="s">
        <v>634</v>
      </c>
      <c r="C261" s="3207"/>
      <c r="D261" s="3207"/>
      <c r="E261" s="3207"/>
      <c r="F261" s="3207"/>
      <c r="G261" s="3207"/>
      <c r="H261" s="3207"/>
      <c r="I261" s="3207"/>
      <c r="J261" s="2290"/>
      <c r="K261" s="1877"/>
      <c r="L261" s="1877"/>
      <c r="M261" s="1877"/>
      <c r="N261" s="1877"/>
      <c r="O261" s="1877"/>
      <c r="P261" s="1877"/>
      <c r="Q261" s="1877"/>
      <c r="R261" s="1877"/>
      <c r="S261" s="1877"/>
      <c r="T261" s="1877"/>
      <c r="U261" s="1877"/>
      <c r="V261" s="1877"/>
      <c r="W261" s="1877"/>
      <c r="X261" s="1877"/>
      <c r="Y261" s="1877"/>
      <c r="Z261" s="1877"/>
      <c r="AA261" s="1877"/>
    </row>
    <row r="262" spans="1:27" ht="15" customHeight="1">
      <c r="B262" s="3207"/>
      <c r="C262" s="2992"/>
      <c r="D262" s="2992"/>
      <c r="E262" s="2992"/>
      <c r="F262" s="2992"/>
      <c r="G262" s="2992"/>
      <c r="H262" s="2992"/>
      <c r="I262" s="3207"/>
      <c r="J262" s="2290"/>
      <c r="K262" s="1877"/>
      <c r="L262" s="1877"/>
      <c r="M262" s="1877"/>
      <c r="N262" s="1877"/>
      <c r="O262" s="1877"/>
      <c r="P262" s="1877"/>
      <c r="Q262" s="1877"/>
      <c r="R262" s="1877"/>
      <c r="S262" s="1877"/>
      <c r="T262" s="1877"/>
      <c r="U262" s="1877"/>
      <c r="V262" s="1877"/>
      <c r="W262" s="1877"/>
      <c r="X262" s="1877"/>
      <c r="Y262" s="1877"/>
      <c r="Z262" s="1877"/>
      <c r="AA262" s="1877"/>
    </row>
    <row r="263" spans="1:27" ht="15" customHeight="1">
      <c r="B263" s="3272"/>
      <c r="C263" s="3272"/>
      <c r="D263" s="3272"/>
      <c r="E263" s="3272"/>
      <c r="F263" s="3272"/>
      <c r="G263" s="3272"/>
      <c r="H263" s="3272"/>
      <c r="I263" s="3272"/>
      <c r="J263" s="2290"/>
      <c r="K263" s="1877"/>
      <c r="L263" s="1877"/>
      <c r="M263" s="1877"/>
      <c r="N263" s="1877"/>
      <c r="O263" s="1877"/>
      <c r="P263" s="1877"/>
      <c r="Q263" s="1877"/>
      <c r="R263" s="1877"/>
      <c r="S263" s="1877"/>
      <c r="T263" s="1877"/>
      <c r="U263" s="1877"/>
      <c r="V263" s="1877"/>
      <c r="W263" s="1877"/>
      <c r="X263" s="1877"/>
      <c r="Y263" s="1877"/>
      <c r="Z263" s="1877"/>
      <c r="AA263" s="1877"/>
    </row>
    <row r="264" spans="1:27" ht="15" customHeight="1">
      <c r="B264" s="2291"/>
      <c r="C264" s="1877"/>
      <c r="D264" s="1877"/>
      <c r="E264" s="1877"/>
      <c r="F264" s="1877"/>
      <c r="G264" s="1877"/>
      <c r="H264" s="1877"/>
      <c r="I264" s="1877"/>
      <c r="J264" s="1877"/>
      <c r="K264" s="1877"/>
      <c r="L264" s="1877"/>
      <c r="M264" s="1877"/>
      <c r="N264" s="1877"/>
      <c r="O264" s="1877"/>
      <c r="P264" s="1877"/>
      <c r="Q264" s="1877"/>
      <c r="R264" s="1877"/>
      <c r="S264" s="1877"/>
      <c r="T264" s="1877"/>
      <c r="U264" s="1877"/>
      <c r="V264" s="1877"/>
      <c r="W264" s="1877"/>
      <c r="X264" s="1877"/>
      <c r="Y264" s="1877"/>
      <c r="Z264" s="1877"/>
      <c r="AA264" s="1877"/>
    </row>
    <row r="265" spans="1:27" ht="12.75" customHeight="1">
      <c r="B265" s="1801" t="s">
        <v>124</v>
      </c>
      <c r="C265" s="1801"/>
      <c r="D265" s="1801"/>
      <c r="E265" s="1801"/>
      <c r="F265" s="1801"/>
      <c r="G265" s="1801"/>
      <c r="H265" s="1801"/>
      <c r="I265" s="1801"/>
      <c r="J265" s="1801"/>
      <c r="K265" s="1801"/>
      <c r="L265" s="1801"/>
      <c r="M265" s="1801"/>
      <c r="N265" s="1"/>
      <c r="O265" s="1"/>
      <c r="P265" s="1"/>
      <c r="Q265" s="1"/>
      <c r="R265" s="1"/>
      <c r="S265" s="1"/>
      <c r="T265" s="1"/>
      <c r="U265" s="1"/>
      <c r="V265" s="1"/>
      <c r="W265" s="1"/>
      <c r="X265" s="1"/>
      <c r="Y265" s="1"/>
      <c r="Z265" s="1"/>
      <c r="AA265" s="1"/>
    </row>
    <row r="266" spans="1:27" ht="12.7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23.25" customHeight="1">
      <c r="B267" s="3432" t="s">
        <v>635</v>
      </c>
      <c r="C267" s="3207"/>
      <c r="D267" s="3433"/>
      <c r="E267" s="3438" t="s">
        <v>587</v>
      </c>
      <c r="F267" s="3207"/>
      <c r="G267" s="3433"/>
      <c r="H267" s="3438" t="s">
        <v>588</v>
      </c>
      <c r="I267" s="3207"/>
      <c r="J267" s="3207"/>
      <c r="K267" s="3594"/>
      <c r="L267" s="3594"/>
      <c r="M267" s="3594"/>
      <c r="N267" s="1"/>
      <c r="O267" s="1"/>
      <c r="P267" s="3536"/>
      <c r="Q267" s="3207"/>
      <c r="R267" s="3207"/>
      <c r="S267" s="3207"/>
      <c r="T267" s="3207"/>
      <c r="U267" s="3207"/>
      <c r="V267" s="3207"/>
      <c r="W267" s="3207"/>
      <c r="X267" s="3207"/>
      <c r="Y267" s="3207"/>
      <c r="Z267" s="3207"/>
      <c r="AA267" s="3207"/>
    </row>
    <row r="268" spans="1:27" ht="12.75" customHeight="1">
      <c r="A268" s="443"/>
      <c r="B268" s="3434"/>
      <c r="C268" s="3434"/>
      <c r="D268" s="3435"/>
      <c r="E268" s="943">
        <v>2023</v>
      </c>
      <c r="F268" s="944">
        <v>2024</v>
      </c>
      <c r="G268" s="2292">
        <v>2025</v>
      </c>
      <c r="H268" s="945">
        <v>2023</v>
      </c>
      <c r="I268" s="2179">
        <v>2024</v>
      </c>
      <c r="J268" s="2293">
        <v>2025</v>
      </c>
      <c r="K268" s="3207"/>
      <c r="L268" s="3207"/>
      <c r="M268" s="3207"/>
      <c r="N268" s="1"/>
      <c r="O268" s="880"/>
      <c r="P268" s="3406"/>
      <c r="Q268" s="3207"/>
      <c r="R268" s="3207"/>
      <c r="S268" s="3207"/>
      <c r="T268" s="3207"/>
      <c r="U268" s="3207"/>
      <c r="V268" s="2294"/>
      <c r="W268" s="2294"/>
      <c r="X268" s="2294"/>
      <c r="Y268" s="2294"/>
      <c r="Z268" s="2294"/>
      <c r="AA268" s="2294"/>
    </row>
    <row r="269" spans="1:27" ht="12.75" customHeight="1">
      <c r="A269" s="8"/>
      <c r="B269" s="3599" t="s">
        <v>105</v>
      </c>
      <c r="C269" s="2992"/>
      <c r="D269" s="2992"/>
      <c r="E269" s="2992"/>
      <c r="F269" s="2992"/>
      <c r="G269" s="2992"/>
      <c r="H269" s="3595"/>
      <c r="I269" s="3207"/>
      <c r="J269" s="3207"/>
      <c r="K269" s="3207"/>
      <c r="L269" s="3207"/>
      <c r="M269" s="3207"/>
      <c r="N269" s="8"/>
      <c r="O269" s="880"/>
      <c r="P269" s="3406"/>
      <c r="Q269" s="3207"/>
      <c r="R269" s="3207"/>
      <c r="S269" s="3207"/>
      <c r="T269" s="3207"/>
      <c r="U269" s="3207"/>
      <c r="V269" s="2294"/>
      <c r="W269" s="2294"/>
      <c r="X269" s="2294"/>
      <c r="Y269" s="2294"/>
      <c r="Z269" s="2294"/>
      <c r="AA269" s="2294"/>
    </row>
    <row r="270" spans="1:27" ht="12.75" customHeight="1">
      <c r="A270" s="8"/>
      <c r="B270" s="3563" t="s">
        <v>83</v>
      </c>
      <c r="C270" s="3534"/>
      <c r="D270" s="3535"/>
      <c r="E270" s="946">
        <v>29.219412633305986</v>
      </c>
      <c r="F270" s="947">
        <v>29.43</v>
      </c>
      <c r="G270" s="948">
        <v>28.7</v>
      </c>
      <c r="H270" s="949">
        <v>16.262669404517453</v>
      </c>
      <c r="I270" s="947">
        <v>25.62</v>
      </c>
      <c r="J270" s="948">
        <v>23.71</v>
      </c>
      <c r="K270" s="2295"/>
      <c r="L270" s="2295"/>
      <c r="M270" s="2295"/>
      <c r="N270" s="8"/>
      <c r="O270" s="8"/>
      <c r="P270" s="3536"/>
      <c r="Q270" s="3207"/>
      <c r="R270" s="3207"/>
      <c r="S270" s="3207"/>
      <c r="T270" s="3207"/>
      <c r="U270" s="3207"/>
      <c r="V270" s="3207"/>
      <c r="W270" s="3207"/>
      <c r="X270" s="3207"/>
      <c r="Y270" s="3207"/>
      <c r="Z270" s="3207"/>
      <c r="AA270" s="3207"/>
    </row>
    <row r="271" spans="1:27" ht="12.75" customHeight="1">
      <c r="A271" s="8"/>
      <c r="B271" s="3600" t="s">
        <v>84</v>
      </c>
      <c r="C271" s="3482"/>
      <c r="D271" s="3483"/>
      <c r="E271" s="950">
        <v>28.353499480249482</v>
      </c>
      <c r="F271" s="951">
        <v>26.1</v>
      </c>
      <c r="G271" s="952">
        <v>28.24</v>
      </c>
      <c r="H271" s="953">
        <v>14.567822580645162</v>
      </c>
      <c r="I271" s="951">
        <v>31.44</v>
      </c>
      <c r="J271" s="952">
        <v>16.98</v>
      </c>
      <c r="K271" s="2295"/>
      <c r="L271" s="2295"/>
      <c r="M271" s="2295"/>
      <c r="N271" s="8"/>
      <c r="O271" s="880"/>
      <c r="P271" s="2296"/>
      <c r="Q271" s="2296"/>
      <c r="R271" s="2296"/>
      <c r="S271" s="2296"/>
      <c r="T271" s="2296"/>
      <c r="U271" s="2296"/>
      <c r="V271" s="2294"/>
      <c r="W271" s="2294"/>
      <c r="X271" s="2297"/>
      <c r="Y271" s="2297"/>
      <c r="Z271" s="2297"/>
      <c r="AA271" s="2297"/>
    </row>
    <row r="272" spans="1:27" ht="12.75" customHeight="1">
      <c r="A272" s="8"/>
      <c r="B272" s="3601" t="s">
        <v>28</v>
      </c>
      <c r="C272" s="3207"/>
      <c r="D272" s="3207"/>
      <c r="E272" s="3207"/>
      <c r="F272" s="3207"/>
      <c r="G272" s="3207"/>
      <c r="H272" s="3596"/>
      <c r="I272" s="3207"/>
      <c r="J272" s="3207"/>
      <c r="K272" s="3207"/>
      <c r="L272" s="3207"/>
      <c r="M272" s="3207"/>
      <c r="N272" s="8"/>
      <c r="O272" s="880"/>
      <c r="P272" s="2296"/>
      <c r="Q272" s="2296"/>
      <c r="R272" s="2296"/>
      <c r="S272" s="2296"/>
      <c r="T272" s="2296"/>
      <c r="U272" s="2296"/>
      <c r="V272" s="2294"/>
      <c r="W272" s="2294"/>
      <c r="X272" s="2297"/>
      <c r="Y272" s="2297"/>
      <c r="Z272" s="2297"/>
      <c r="AA272" s="2297"/>
    </row>
    <row r="273" spans="1:27" ht="12.75" customHeight="1">
      <c r="A273" s="8"/>
      <c r="B273" s="2947"/>
      <c r="C273" s="2815"/>
      <c r="D273" s="2815"/>
      <c r="E273" s="2815"/>
      <c r="F273" s="2815"/>
      <c r="G273" s="2815"/>
      <c r="H273" s="2946"/>
      <c r="I273" s="2815"/>
      <c r="J273" s="2815"/>
      <c r="K273" s="2815"/>
      <c r="L273" s="2815"/>
      <c r="M273" s="2815"/>
      <c r="N273" s="8"/>
      <c r="O273" s="880"/>
      <c r="P273" s="2296"/>
      <c r="Q273" s="2296"/>
      <c r="R273" s="2296"/>
      <c r="S273" s="2296"/>
      <c r="T273" s="2296"/>
      <c r="U273" s="2296"/>
      <c r="V273" s="2294"/>
      <c r="W273" s="2294"/>
      <c r="X273" s="2297"/>
      <c r="Y273" s="2297"/>
      <c r="Z273" s="2297"/>
      <c r="AA273" s="2297"/>
    </row>
    <row r="274" spans="1:27" ht="12.75" customHeight="1">
      <c r="A274" s="8"/>
      <c r="B274" s="3563" t="s">
        <v>29</v>
      </c>
      <c r="C274" s="3534"/>
      <c r="D274" s="3535"/>
      <c r="E274" s="946">
        <v>2.1428571428571428</v>
      </c>
      <c r="F274" s="954">
        <v>1.55</v>
      </c>
      <c r="G274" s="955">
        <v>3.18</v>
      </c>
      <c r="H274" s="956" t="s">
        <v>46</v>
      </c>
      <c r="I274" s="957" t="s">
        <v>46</v>
      </c>
      <c r="J274" s="954" t="s">
        <v>46</v>
      </c>
      <c r="K274" s="1873"/>
      <c r="L274" s="1873"/>
      <c r="M274" s="1873"/>
      <c r="N274" s="8"/>
      <c r="O274" s="8"/>
      <c r="P274" s="8"/>
      <c r="Q274" s="8"/>
      <c r="R274" s="8"/>
      <c r="S274" s="8"/>
      <c r="T274" s="8"/>
      <c r="U274" s="8"/>
      <c r="V274" s="8"/>
      <c r="W274" s="8"/>
      <c r="X274" s="8"/>
      <c r="Y274" s="8"/>
      <c r="Z274" s="8"/>
      <c r="AA274" s="8"/>
    </row>
    <row r="275" spans="1:27" ht="12.75" customHeight="1">
      <c r="A275" s="8"/>
      <c r="B275" s="3149" t="s">
        <v>30</v>
      </c>
      <c r="C275" s="3257"/>
      <c r="D275" s="3442"/>
      <c r="E275" s="958">
        <v>30.896170278637769</v>
      </c>
      <c r="F275" s="959">
        <v>36.130000000000003</v>
      </c>
      <c r="G275" s="960">
        <v>33.79</v>
      </c>
      <c r="H275" s="961">
        <v>18.018181818181819</v>
      </c>
      <c r="I275" s="962">
        <v>38.1</v>
      </c>
      <c r="J275" s="959">
        <v>16.82</v>
      </c>
      <c r="K275" s="1873"/>
      <c r="L275" s="1873"/>
      <c r="M275" s="1873"/>
      <c r="N275" s="8"/>
      <c r="O275" s="8"/>
      <c r="P275" s="8"/>
      <c r="Q275" s="8"/>
      <c r="R275" s="8"/>
      <c r="S275" s="8"/>
      <c r="T275" s="8"/>
      <c r="U275" s="8"/>
      <c r="V275" s="8"/>
      <c r="W275" s="8"/>
      <c r="X275" s="8"/>
      <c r="Y275" s="8"/>
      <c r="Z275" s="8"/>
      <c r="AA275" s="8"/>
    </row>
    <row r="276" spans="1:27" ht="12.75" customHeight="1">
      <c r="A276" s="8"/>
      <c r="B276" s="3149" t="s">
        <v>31</v>
      </c>
      <c r="C276" s="3257"/>
      <c r="D276" s="3442"/>
      <c r="E276" s="958">
        <v>20.721153846153847</v>
      </c>
      <c r="F276" s="959">
        <v>20.96</v>
      </c>
      <c r="G276" s="960">
        <v>22.32</v>
      </c>
      <c r="H276" s="961" t="s">
        <v>46</v>
      </c>
      <c r="I276" s="962" t="s">
        <v>46</v>
      </c>
      <c r="J276" s="959" t="s">
        <v>46</v>
      </c>
      <c r="K276" s="1873"/>
      <c r="L276" s="1873"/>
      <c r="M276" s="1873"/>
      <c r="N276" s="8"/>
      <c r="O276" s="8"/>
      <c r="P276" s="8"/>
      <c r="Q276" s="8"/>
      <c r="R276" s="8"/>
      <c r="S276" s="8"/>
      <c r="T276" s="8"/>
      <c r="U276" s="8"/>
      <c r="V276" s="8"/>
      <c r="W276" s="8"/>
      <c r="X276" s="8"/>
      <c r="Y276" s="8"/>
      <c r="Z276" s="8"/>
      <c r="AA276" s="8"/>
    </row>
    <row r="277" spans="1:27" ht="12.75" customHeight="1">
      <c r="A277" s="8"/>
      <c r="B277" s="3149" t="s">
        <v>32</v>
      </c>
      <c r="C277" s="3257"/>
      <c r="D277" s="3442"/>
      <c r="E277" s="958">
        <v>28.338410404624277</v>
      </c>
      <c r="F277" s="959">
        <v>34.549999999999997</v>
      </c>
      <c r="G277" s="960">
        <v>39.369999999999997</v>
      </c>
      <c r="H277" s="958">
        <v>18.758571428571429</v>
      </c>
      <c r="I277" s="963">
        <v>14.36</v>
      </c>
      <c r="J277" s="964">
        <v>12.56</v>
      </c>
      <c r="K277" s="1873"/>
      <c r="L277" s="1873"/>
      <c r="M277" s="1873"/>
      <c r="N277" s="8"/>
      <c r="O277" s="8"/>
      <c r="P277" s="8"/>
      <c r="Q277" s="8"/>
      <c r="R277" s="8"/>
      <c r="S277" s="8"/>
      <c r="T277" s="8"/>
      <c r="U277" s="8"/>
      <c r="V277" s="8"/>
      <c r="W277" s="8"/>
      <c r="X277" s="8"/>
      <c r="Y277" s="8"/>
      <c r="Z277" s="8"/>
      <c r="AA277" s="8"/>
    </row>
    <row r="278" spans="1:27" ht="12.75" customHeight="1">
      <c r="A278" s="8"/>
      <c r="B278" s="3149" t="s">
        <v>33</v>
      </c>
      <c r="C278" s="3257"/>
      <c r="D278" s="3442"/>
      <c r="E278" s="958">
        <v>17.164999999999999</v>
      </c>
      <c r="F278" s="959">
        <v>23.14</v>
      </c>
      <c r="G278" s="960">
        <v>25.82</v>
      </c>
      <c r="H278" s="958">
        <v>28.171538461538464</v>
      </c>
      <c r="I278" s="963">
        <v>36.5</v>
      </c>
      <c r="J278" s="964">
        <v>16.899999999999999</v>
      </c>
      <c r="K278" s="1873"/>
      <c r="L278" s="1873"/>
      <c r="M278" s="1873"/>
      <c r="N278" s="8"/>
      <c r="O278" s="8"/>
      <c r="P278" s="8"/>
      <c r="Q278" s="8"/>
      <c r="R278" s="8"/>
      <c r="S278" s="8"/>
      <c r="T278" s="8"/>
      <c r="U278" s="8"/>
      <c r="V278" s="8"/>
      <c r="W278" s="8"/>
      <c r="X278" s="8"/>
      <c r="Y278" s="8"/>
      <c r="Z278" s="8"/>
      <c r="AA278" s="8"/>
    </row>
    <row r="279" spans="1:27" ht="12.75" customHeight="1">
      <c r="A279" s="8"/>
      <c r="B279" s="3149" t="s">
        <v>34</v>
      </c>
      <c r="C279" s="3257"/>
      <c r="D279" s="3442"/>
      <c r="E279" s="958">
        <v>25.557583892617451</v>
      </c>
      <c r="F279" s="959">
        <v>27.13</v>
      </c>
      <c r="G279" s="960">
        <v>24.61</v>
      </c>
      <c r="H279" s="958">
        <v>15.860975609756096</v>
      </c>
      <c r="I279" s="963">
        <v>52.76</v>
      </c>
      <c r="J279" s="964">
        <v>15.63</v>
      </c>
      <c r="K279" s="1873"/>
      <c r="L279" s="1873"/>
      <c r="M279" s="1873"/>
      <c r="N279" s="8"/>
      <c r="O279" s="8"/>
      <c r="P279" s="8"/>
      <c r="Q279" s="8"/>
      <c r="R279" s="8"/>
      <c r="S279" s="8"/>
      <c r="T279" s="8"/>
      <c r="U279" s="8"/>
      <c r="V279" s="8"/>
      <c r="W279" s="8"/>
      <c r="X279" s="8"/>
      <c r="Y279" s="8"/>
      <c r="Z279" s="8"/>
      <c r="AA279" s="8"/>
    </row>
    <row r="280" spans="1:27" ht="12.75" customHeight="1">
      <c r="A280" s="8"/>
      <c r="B280" s="3149" t="s">
        <v>35</v>
      </c>
      <c r="C280" s="3257"/>
      <c r="D280" s="3442"/>
      <c r="E280" s="958">
        <v>14.676794117647058</v>
      </c>
      <c r="F280" s="965">
        <v>13.41</v>
      </c>
      <c r="G280" s="960">
        <v>12.91</v>
      </c>
      <c r="H280" s="958">
        <v>18.275000000000002</v>
      </c>
      <c r="I280" s="963">
        <v>25.24</v>
      </c>
      <c r="J280" s="964">
        <v>11.66</v>
      </c>
      <c r="K280" s="1873"/>
      <c r="L280" s="1873"/>
      <c r="M280" s="1873"/>
      <c r="N280" s="8"/>
      <c r="O280" s="8"/>
      <c r="P280" s="8"/>
      <c r="Q280" s="8"/>
      <c r="R280" s="8"/>
      <c r="S280" s="8"/>
      <c r="T280" s="8"/>
      <c r="U280" s="8"/>
      <c r="V280" s="8"/>
      <c r="W280" s="8"/>
      <c r="X280" s="8"/>
      <c r="Y280" s="8"/>
      <c r="Z280" s="8"/>
      <c r="AA280" s="8"/>
    </row>
    <row r="281" spans="1:27" ht="12.75" customHeight="1">
      <c r="A281" s="8"/>
      <c r="B281" s="3149" t="s">
        <v>36</v>
      </c>
      <c r="C281" s="3257"/>
      <c r="D281" s="3442"/>
      <c r="E281" s="958">
        <v>30.803495245969408</v>
      </c>
      <c r="F281" s="966">
        <v>28.95</v>
      </c>
      <c r="G281" s="967">
        <v>26.71</v>
      </c>
      <c r="H281" s="968">
        <v>14.763777292576417</v>
      </c>
      <c r="I281" s="969">
        <v>22.51</v>
      </c>
      <c r="J281" s="964">
        <v>24.61</v>
      </c>
      <c r="K281" s="1873"/>
      <c r="L281" s="1873"/>
      <c r="M281" s="1873"/>
      <c r="N281" s="8"/>
      <c r="O281" s="8"/>
      <c r="P281" s="8"/>
      <c r="Q281" s="8"/>
      <c r="R281" s="8"/>
      <c r="S281" s="8"/>
      <c r="T281" s="8"/>
      <c r="U281" s="8"/>
      <c r="V281" s="8"/>
      <c r="W281" s="8"/>
      <c r="X281" s="8"/>
      <c r="Y281" s="8"/>
      <c r="Z281" s="8"/>
      <c r="AA281" s="8"/>
    </row>
    <row r="282" spans="1:27" ht="12.75" customHeight="1">
      <c r="A282" s="8"/>
      <c r="B282" s="3149" t="s">
        <v>127</v>
      </c>
      <c r="C282" s="3257"/>
      <c r="D282" s="3442"/>
      <c r="E282" s="961">
        <v>46.067410071942447</v>
      </c>
      <c r="F282" s="966">
        <v>69.599999999999994</v>
      </c>
      <c r="G282" s="967">
        <v>99.8</v>
      </c>
      <c r="H282" s="970">
        <v>25.664999999999999</v>
      </c>
      <c r="I282" s="971">
        <v>79.599999999999994</v>
      </c>
      <c r="J282" s="972">
        <v>53.06</v>
      </c>
      <c r="K282" s="1873"/>
      <c r="L282" s="1873"/>
      <c r="M282" s="1873"/>
      <c r="N282" s="8"/>
      <c r="O282" s="8"/>
      <c r="P282" s="8"/>
      <c r="Q282" s="8"/>
      <c r="R282" s="8"/>
      <c r="S282" s="8"/>
      <c r="T282" s="8"/>
      <c r="U282" s="8"/>
      <c r="V282" s="8"/>
      <c r="W282" s="8"/>
      <c r="X282" s="8"/>
      <c r="Y282" s="8"/>
      <c r="Z282" s="8"/>
      <c r="AA282" s="8"/>
    </row>
    <row r="283" spans="1:27" ht="12.75" customHeight="1">
      <c r="A283" s="8"/>
      <c r="B283" s="3149" t="s">
        <v>37</v>
      </c>
      <c r="C283" s="3257"/>
      <c r="D283" s="3442"/>
      <c r="E283" s="961">
        <v>41.056193771626297</v>
      </c>
      <c r="F283" s="966">
        <v>23.25</v>
      </c>
      <c r="G283" s="967">
        <v>67.08</v>
      </c>
      <c r="H283" s="970">
        <v>32.33</v>
      </c>
      <c r="I283" s="971">
        <v>0</v>
      </c>
      <c r="J283" s="966" t="s">
        <v>46</v>
      </c>
      <c r="K283" s="1873"/>
      <c r="L283" s="1873"/>
      <c r="M283" s="1873"/>
      <c r="N283" s="8"/>
      <c r="O283" s="8"/>
      <c r="P283" s="8"/>
      <c r="Q283" s="8"/>
      <c r="R283" s="8"/>
      <c r="S283" s="8"/>
      <c r="T283" s="8"/>
      <c r="U283" s="8"/>
      <c r="V283" s="8"/>
      <c r="W283" s="8"/>
      <c r="X283" s="8"/>
      <c r="Y283" s="8"/>
      <c r="Z283" s="8"/>
      <c r="AA283" s="8"/>
    </row>
    <row r="284" spans="1:27" ht="12.75" customHeight="1">
      <c r="A284" s="8"/>
      <c r="B284" s="3149" t="s">
        <v>38</v>
      </c>
      <c r="C284" s="3257"/>
      <c r="D284" s="3442"/>
      <c r="E284" s="961">
        <v>5.2460093896713618</v>
      </c>
      <c r="F284" s="966">
        <v>6.85</v>
      </c>
      <c r="G284" s="967">
        <v>12.3</v>
      </c>
      <c r="H284" s="970">
        <v>15.354285714285714</v>
      </c>
      <c r="I284" s="971">
        <v>78.709999999999994</v>
      </c>
      <c r="J284" s="972">
        <v>20.8</v>
      </c>
      <c r="K284" s="1873"/>
      <c r="L284" s="1873"/>
      <c r="M284" s="1873"/>
      <c r="N284" s="8"/>
      <c r="O284" s="8"/>
      <c r="P284" s="8"/>
      <c r="Q284" s="8"/>
      <c r="R284" s="8"/>
      <c r="S284" s="8"/>
      <c r="T284" s="8"/>
      <c r="U284" s="8"/>
      <c r="V284" s="8"/>
      <c r="W284" s="8"/>
      <c r="X284" s="8"/>
      <c r="Y284" s="8"/>
      <c r="Z284" s="8"/>
      <c r="AA284" s="8"/>
    </row>
    <row r="285" spans="1:27" ht="15" customHeight="1">
      <c r="A285" s="8"/>
      <c r="B285" s="3564" t="s">
        <v>42</v>
      </c>
      <c r="C285" s="3482"/>
      <c r="D285" s="3483"/>
      <c r="E285" s="973">
        <v>29.011653946876166</v>
      </c>
      <c r="F285" s="974">
        <v>28.6</v>
      </c>
      <c r="G285" s="975">
        <v>28.56</v>
      </c>
      <c r="H285" s="976">
        <v>15.9187070376432</v>
      </c>
      <c r="I285" s="977">
        <v>26.9</v>
      </c>
      <c r="J285" s="974">
        <v>21.95</v>
      </c>
      <c r="K285" s="1873"/>
      <c r="L285" s="1873"/>
      <c r="M285" s="1873"/>
      <c r="N285" s="8"/>
      <c r="O285" s="8"/>
      <c r="P285" s="8"/>
      <c r="Q285" s="8"/>
      <c r="R285" s="8"/>
      <c r="S285" s="8"/>
      <c r="T285" s="8"/>
      <c r="U285" s="8"/>
      <c r="V285" s="8"/>
      <c r="W285" s="8"/>
      <c r="X285" s="8"/>
      <c r="Y285" s="8"/>
      <c r="Z285" s="8"/>
      <c r="AA285" s="8"/>
    </row>
    <row r="286" spans="1:27" ht="15" customHeight="1">
      <c r="B286" s="3565" t="s">
        <v>636</v>
      </c>
      <c r="C286" s="3529"/>
      <c r="D286" s="3529"/>
      <c r="E286" s="3529"/>
      <c r="F286" s="3529"/>
      <c r="G286" s="3529"/>
      <c r="H286" s="3529"/>
      <c r="I286" s="3529"/>
      <c r="J286" s="3529"/>
    </row>
    <row r="287" spans="1:27" ht="15" customHeight="1">
      <c r="B287" s="3446"/>
      <c r="C287" s="3446"/>
      <c r="D287" s="3446"/>
      <c r="E287" s="3446"/>
      <c r="F287" s="3446"/>
      <c r="G287" s="3446"/>
      <c r="H287" s="3446"/>
      <c r="I287" s="3446"/>
      <c r="J287" s="3446"/>
    </row>
    <row r="288" spans="1:27" ht="15" customHeight="1">
      <c r="B288" s="1"/>
      <c r="C288" s="1"/>
      <c r="D288" s="1"/>
      <c r="E288" s="1"/>
      <c r="F288" s="1"/>
      <c r="G288" s="1"/>
      <c r="H288" s="1"/>
      <c r="I288" s="1"/>
      <c r="J288" s="1"/>
      <c r="K288" s="1"/>
      <c r="L288" s="1"/>
      <c r="M288" s="1"/>
    </row>
    <row r="289" spans="1:27" ht="15" customHeight="1">
      <c r="B289" s="1801" t="s">
        <v>129</v>
      </c>
      <c r="C289" s="1801"/>
      <c r="D289" s="1801"/>
      <c r="E289" s="1801"/>
      <c r="F289" s="1801"/>
      <c r="G289" s="1801"/>
      <c r="H289" s="1801"/>
      <c r="I289" s="1801"/>
      <c r="J289" s="1801"/>
      <c r="K289" s="1801"/>
      <c r="L289" s="1801"/>
      <c r="M289" s="1801"/>
    </row>
    <row r="290" spans="1:27" ht="15" customHeight="1">
      <c r="B290" s="1"/>
      <c r="C290" s="1"/>
      <c r="D290" s="1"/>
      <c r="E290" s="1"/>
      <c r="F290" s="1"/>
      <c r="G290" s="1"/>
      <c r="H290" s="1"/>
      <c r="I290" s="1"/>
      <c r="J290" s="1"/>
      <c r="K290" s="1"/>
      <c r="L290" s="1"/>
      <c r="M290" s="1"/>
    </row>
    <row r="291" spans="1:27" ht="15" customHeight="1">
      <c r="B291" s="3503" t="s">
        <v>637</v>
      </c>
      <c r="C291" s="3207"/>
      <c r="D291" s="3235"/>
      <c r="E291" s="3505" t="s">
        <v>587</v>
      </c>
      <c r="F291" s="3207"/>
      <c r="G291" s="3433"/>
      <c r="H291" s="3438" t="s">
        <v>588</v>
      </c>
      <c r="I291" s="3207"/>
      <c r="J291" s="3207"/>
      <c r="K291" s="3566"/>
      <c r="L291" s="3207"/>
      <c r="M291" s="3207"/>
    </row>
    <row r="292" spans="1:27" ht="15" customHeight="1">
      <c r="B292" s="3207"/>
      <c r="C292" s="2992"/>
      <c r="D292" s="3235"/>
      <c r="E292" s="3207"/>
      <c r="F292" s="3207"/>
      <c r="G292" s="3433"/>
      <c r="H292" s="3207"/>
      <c r="I292" s="3207"/>
      <c r="J292" s="3207"/>
      <c r="K292" s="2298"/>
      <c r="L292" s="2298"/>
      <c r="M292" s="2298"/>
    </row>
    <row r="293" spans="1:27" ht="15" customHeight="1">
      <c r="B293" s="3434"/>
      <c r="C293" s="3434"/>
      <c r="D293" s="3512"/>
      <c r="E293" s="2230">
        <v>2023</v>
      </c>
      <c r="F293" s="2179" t="s">
        <v>131</v>
      </c>
      <c r="G293" s="978">
        <v>2025</v>
      </c>
      <c r="H293" s="979">
        <v>2023</v>
      </c>
      <c r="I293" s="2179" t="s">
        <v>131</v>
      </c>
      <c r="J293" s="2293">
        <v>2025</v>
      </c>
      <c r="K293" s="2298"/>
      <c r="L293" s="2298"/>
      <c r="M293" s="2298"/>
    </row>
    <row r="294" spans="1:27" ht="15" customHeight="1">
      <c r="A294" s="8"/>
      <c r="B294" s="980" t="s">
        <v>105</v>
      </c>
      <c r="C294" s="980"/>
      <c r="D294" s="980"/>
      <c r="E294" s="980"/>
      <c r="F294" s="980"/>
      <c r="G294" s="980"/>
      <c r="H294" s="980"/>
      <c r="I294" s="980"/>
      <c r="J294" s="980"/>
      <c r="K294" s="2299"/>
      <c r="L294" s="2299"/>
      <c r="M294" s="2299"/>
      <c r="N294" s="8"/>
      <c r="O294" s="8"/>
      <c r="P294" s="8"/>
      <c r="Q294" s="8"/>
      <c r="R294" s="8"/>
      <c r="S294" s="8"/>
      <c r="T294" s="8"/>
      <c r="U294" s="8"/>
      <c r="V294" s="8"/>
      <c r="W294" s="8"/>
      <c r="X294" s="8"/>
      <c r="Y294" s="8"/>
      <c r="Z294" s="8"/>
      <c r="AA294" s="8"/>
    </row>
    <row r="295" spans="1:27" ht="15" customHeight="1">
      <c r="A295" s="8"/>
      <c r="B295" s="3533" t="s">
        <v>83</v>
      </c>
      <c r="C295" s="3534"/>
      <c r="D295" s="3535"/>
      <c r="E295" s="981">
        <v>0.99094931617055515</v>
      </c>
      <c r="F295" s="982" t="s">
        <v>41</v>
      </c>
      <c r="G295" s="983">
        <v>0.99870000000000003</v>
      </c>
      <c r="H295" s="984">
        <v>0.97770700636942676</v>
      </c>
      <c r="I295" s="985" t="s">
        <v>41</v>
      </c>
      <c r="J295" s="983">
        <v>0.98970000000000002</v>
      </c>
      <c r="K295" s="2300"/>
      <c r="L295" s="2300"/>
      <c r="M295" s="2301"/>
      <c r="N295" s="8"/>
      <c r="O295" s="8"/>
      <c r="P295" s="8"/>
      <c r="Q295" s="8"/>
      <c r="R295" s="8"/>
      <c r="S295" s="8"/>
      <c r="T295" s="8"/>
      <c r="U295" s="8"/>
      <c r="V295" s="8"/>
      <c r="W295" s="8"/>
      <c r="X295" s="8"/>
      <c r="Y295" s="8"/>
      <c r="Z295" s="8"/>
      <c r="AA295" s="8"/>
    </row>
    <row r="296" spans="1:27" ht="15" customHeight="1">
      <c r="A296" s="8"/>
      <c r="B296" s="3519" t="s">
        <v>84</v>
      </c>
      <c r="C296" s="3482"/>
      <c r="D296" s="3483"/>
      <c r="E296" s="986">
        <v>0.95270851246775579</v>
      </c>
      <c r="F296" s="987" t="s">
        <v>41</v>
      </c>
      <c r="G296" s="988">
        <v>0.99829999999999997</v>
      </c>
      <c r="H296" s="2970">
        <v>1</v>
      </c>
      <c r="I296" s="989" t="s">
        <v>41</v>
      </c>
      <c r="J296" s="990">
        <v>1</v>
      </c>
      <c r="K296" s="2300"/>
      <c r="L296" s="2300"/>
      <c r="M296" s="2301"/>
      <c r="N296" s="8"/>
      <c r="O296" s="8"/>
      <c r="P296" s="8"/>
      <c r="Q296" s="8"/>
      <c r="R296" s="8"/>
      <c r="S296" s="8"/>
      <c r="T296" s="8"/>
      <c r="U296" s="8"/>
      <c r="V296" s="8"/>
      <c r="W296" s="8"/>
      <c r="X296" s="8"/>
      <c r="Y296" s="8"/>
      <c r="Z296" s="8"/>
      <c r="AA296" s="8"/>
    </row>
    <row r="297" spans="1:27" ht="15" customHeight="1">
      <c r="A297" s="8"/>
      <c r="B297" s="980" t="s">
        <v>28</v>
      </c>
      <c r="C297" s="980"/>
      <c r="D297" s="2302"/>
      <c r="E297" s="980"/>
      <c r="F297" s="980"/>
      <c r="G297" s="2303"/>
      <c r="H297" s="2303"/>
      <c r="I297" s="2303"/>
      <c r="J297" s="2303"/>
      <c r="K297" s="2299"/>
      <c r="L297" s="2299"/>
      <c r="M297" s="2299"/>
      <c r="N297" s="8"/>
      <c r="O297" s="8"/>
      <c r="P297" s="8"/>
      <c r="Q297" s="8"/>
      <c r="R297" s="8"/>
      <c r="S297" s="8"/>
      <c r="T297" s="8"/>
      <c r="U297" s="8"/>
      <c r="V297" s="8"/>
      <c r="W297" s="8"/>
      <c r="X297" s="8"/>
      <c r="Y297" s="8"/>
      <c r="Z297" s="8"/>
      <c r="AA297" s="8"/>
    </row>
    <row r="298" spans="1:27" ht="15" customHeight="1">
      <c r="A298" s="8"/>
      <c r="B298" s="3533" t="s">
        <v>29</v>
      </c>
      <c r="C298" s="3534"/>
      <c r="D298" s="3535"/>
      <c r="E298" s="991">
        <v>1</v>
      </c>
      <c r="F298" s="982" t="s">
        <v>41</v>
      </c>
      <c r="G298" s="992">
        <v>1</v>
      </c>
      <c r="H298" s="993" t="s">
        <v>46</v>
      </c>
      <c r="I298" s="985" t="s">
        <v>41</v>
      </c>
      <c r="J298" s="994" t="s">
        <v>46</v>
      </c>
      <c r="K298" s="2301"/>
      <c r="L298" s="2301"/>
      <c r="M298" s="2301"/>
      <c r="N298" s="8"/>
      <c r="O298" s="8"/>
      <c r="P298" s="8"/>
      <c r="Q298" s="8"/>
      <c r="R298" s="8"/>
      <c r="S298" s="8"/>
      <c r="T298" s="8"/>
      <c r="U298" s="8"/>
      <c r="V298" s="8"/>
      <c r="W298" s="8"/>
      <c r="X298" s="8"/>
      <c r="Y298" s="8"/>
      <c r="Z298" s="8"/>
      <c r="AA298" s="8"/>
    </row>
    <row r="299" spans="1:27" ht="15" customHeight="1">
      <c r="A299" s="8"/>
      <c r="B299" s="3104" t="s">
        <v>30</v>
      </c>
      <c r="C299" s="3257"/>
      <c r="D299" s="3442"/>
      <c r="E299" s="995">
        <v>0.99300699300699302</v>
      </c>
      <c r="F299" s="996" t="s">
        <v>41</v>
      </c>
      <c r="G299" s="997">
        <v>1</v>
      </c>
      <c r="H299" s="2969">
        <v>1</v>
      </c>
      <c r="I299" s="999" t="s">
        <v>41</v>
      </c>
      <c r="J299" s="1000">
        <v>0.86209999999999998</v>
      </c>
      <c r="K299" s="2301"/>
      <c r="L299" s="2301"/>
      <c r="M299" s="2301"/>
      <c r="N299" s="8"/>
      <c r="O299" s="8"/>
      <c r="P299" s="8"/>
      <c r="Q299" s="8"/>
      <c r="R299" s="8"/>
      <c r="S299" s="8"/>
      <c r="T299" s="8"/>
      <c r="U299" s="8"/>
      <c r="V299" s="8"/>
      <c r="W299" s="8"/>
      <c r="X299" s="8"/>
      <c r="Y299" s="8"/>
      <c r="Z299" s="8"/>
      <c r="AA299" s="8"/>
    </row>
    <row r="300" spans="1:27" ht="15" customHeight="1">
      <c r="A300" s="8"/>
      <c r="B300" s="3104" t="s">
        <v>31</v>
      </c>
      <c r="C300" s="3257"/>
      <c r="D300" s="3442"/>
      <c r="E300" s="995">
        <v>0.97560975609756095</v>
      </c>
      <c r="F300" s="996" t="s">
        <v>41</v>
      </c>
      <c r="G300" s="997">
        <v>1</v>
      </c>
      <c r="H300" s="998" t="s">
        <v>46</v>
      </c>
      <c r="I300" s="999" t="s">
        <v>41</v>
      </c>
      <c r="J300" s="1001" t="s">
        <v>46</v>
      </c>
      <c r="K300" s="2301"/>
      <c r="L300" s="2301"/>
      <c r="M300" s="2301"/>
      <c r="N300" s="8"/>
      <c r="O300" s="8"/>
      <c r="P300" s="8"/>
      <c r="Q300" s="8"/>
      <c r="R300" s="8"/>
      <c r="S300" s="8"/>
      <c r="T300" s="8"/>
      <c r="U300" s="8"/>
      <c r="V300" s="8"/>
      <c r="W300" s="8"/>
      <c r="X300" s="8"/>
      <c r="Y300" s="8"/>
      <c r="Z300" s="8"/>
      <c r="AA300" s="8"/>
    </row>
    <row r="301" spans="1:27" ht="15" customHeight="1">
      <c r="A301" s="8"/>
      <c r="B301" s="3104" t="s">
        <v>32</v>
      </c>
      <c r="C301" s="3257"/>
      <c r="D301" s="3442"/>
      <c r="E301" s="995">
        <v>0.99303135888501737</v>
      </c>
      <c r="F301" s="996" t="s">
        <v>41</v>
      </c>
      <c r="G301" s="997">
        <v>1</v>
      </c>
      <c r="H301" s="2969">
        <v>1</v>
      </c>
      <c r="I301" s="999" t="s">
        <v>41</v>
      </c>
      <c r="J301" s="997">
        <v>1</v>
      </c>
      <c r="K301" s="2301"/>
      <c r="L301" s="2301"/>
      <c r="M301" s="2301"/>
      <c r="N301" s="8"/>
      <c r="O301" s="8"/>
      <c r="P301" s="8"/>
      <c r="Q301" s="8"/>
      <c r="R301" s="8"/>
      <c r="S301" s="8"/>
      <c r="T301" s="8"/>
      <c r="U301" s="8"/>
      <c r="V301" s="8"/>
      <c r="W301" s="8"/>
      <c r="X301" s="8"/>
      <c r="Y301" s="8"/>
      <c r="Z301" s="8"/>
      <c r="AA301" s="8"/>
    </row>
    <row r="302" spans="1:27" ht="15" customHeight="1">
      <c r="A302" s="8"/>
      <c r="B302" s="3104" t="s">
        <v>33</v>
      </c>
      <c r="C302" s="3257"/>
      <c r="D302" s="3442"/>
      <c r="E302" s="995">
        <v>0.97282608695652173</v>
      </c>
      <c r="F302" s="996" t="s">
        <v>41</v>
      </c>
      <c r="G302" s="997">
        <v>1</v>
      </c>
      <c r="H302" s="998">
        <v>0.95</v>
      </c>
      <c r="I302" s="999" t="s">
        <v>41</v>
      </c>
      <c r="J302" s="997">
        <v>1</v>
      </c>
      <c r="K302" s="2301"/>
      <c r="L302" s="2301"/>
      <c r="M302" s="2301"/>
      <c r="N302" s="8"/>
      <c r="O302" s="8"/>
      <c r="P302" s="8"/>
      <c r="Q302" s="8"/>
      <c r="R302" s="8"/>
      <c r="S302" s="8"/>
      <c r="T302" s="8"/>
      <c r="U302" s="8"/>
      <c r="V302" s="8"/>
      <c r="W302" s="8"/>
      <c r="X302" s="8"/>
      <c r="Y302" s="8"/>
      <c r="Z302" s="8"/>
      <c r="AA302" s="8"/>
    </row>
    <row r="303" spans="1:27" ht="15" customHeight="1">
      <c r="A303" s="8"/>
      <c r="B303" s="3104" t="s">
        <v>34</v>
      </c>
      <c r="C303" s="3257"/>
      <c r="D303" s="3442"/>
      <c r="E303" s="995">
        <v>0.98772563176895312</v>
      </c>
      <c r="F303" s="996" t="s">
        <v>41</v>
      </c>
      <c r="G303" s="1000">
        <v>0.99929999999999997</v>
      </c>
      <c r="H303" s="2969">
        <v>1</v>
      </c>
      <c r="I303" s="999" t="s">
        <v>41</v>
      </c>
      <c r="J303" s="997">
        <v>1</v>
      </c>
      <c r="K303" s="2301"/>
      <c r="L303" s="2301"/>
      <c r="M303" s="2301"/>
      <c r="N303" s="8"/>
      <c r="O303" s="8"/>
      <c r="P303" s="8"/>
      <c r="Q303" s="8"/>
      <c r="R303" s="8"/>
      <c r="S303" s="8"/>
      <c r="T303" s="8"/>
      <c r="U303" s="8"/>
      <c r="V303" s="8"/>
      <c r="W303" s="8"/>
      <c r="X303" s="8"/>
      <c r="Y303" s="8"/>
      <c r="Z303" s="8"/>
      <c r="AA303" s="8"/>
    </row>
    <row r="304" spans="1:27" ht="15" customHeight="1">
      <c r="A304" s="8"/>
      <c r="B304" s="3104" t="s">
        <v>35</v>
      </c>
      <c r="C304" s="3257"/>
      <c r="D304" s="3442"/>
      <c r="E304" s="995">
        <v>0.97530864197530864</v>
      </c>
      <c r="F304" s="996" t="s">
        <v>41</v>
      </c>
      <c r="G304" s="997">
        <v>1</v>
      </c>
      <c r="H304" s="2969">
        <v>1</v>
      </c>
      <c r="I304" s="999" t="s">
        <v>41</v>
      </c>
      <c r="J304" s="997">
        <v>1</v>
      </c>
      <c r="K304" s="2301"/>
      <c r="L304" s="2301"/>
      <c r="M304" s="2301"/>
      <c r="N304" s="8"/>
      <c r="O304" s="8"/>
      <c r="P304" s="8"/>
      <c r="Q304" s="8"/>
      <c r="R304" s="8"/>
      <c r="S304" s="8"/>
      <c r="T304" s="8"/>
      <c r="U304" s="8"/>
      <c r="V304" s="8"/>
      <c r="W304" s="8"/>
      <c r="X304" s="8"/>
      <c r="Y304" s="8"/>
      <c r="Z304" s="8"/>
      <c r="AA304" s="8"/>
    </row>
    <row r="305" spans="1:27" ht="15" customHeight="1">
      <c r="A305" s="8"/>
      <c r="B305" s="3104" t="s">
        <v>36</v>
      </c>
      <c r="C305" s="3257"/>
      <c r="D305" s="3442"/>
      <c r="E305" s="995">
        <v>0.98207326578332033</v>
      </c>
      <c r="F305" s="996" t="s">
        <v>41</v>
      </c>
      <c r="G305" s="1000">
        <v>0.99819999999999998</v>
      </c>
      <c r="H305" s="998">
        <v>0.97916666666666663</v>
      </c>
      <c r="I305" s="999" t="s">
        <v>41</v>
      </c>
      <c r="J305" s="997">
        <v>1</v>
      </c>
      <c r="K305" s="2301"/>
      <c r="L305" s="2301"/>
      <c r="M305" s="2301"/>
      <c r="N305" s="8"/>
      <c r="O305" s="8"/>
      <c r="P305" s="8"/>
      <c r="Q305" s="8"/>
      <c r="R305" s="8"/>
      <c r="S305" s="8"/>
      <c r="T305" s="8"/>
      <c r="U305" s="8"/>
      <c r="V305" s="8"/>
      <c r="W305" s="8"/>
      <c r="X305" s="8"/>
      <c r="Y305" s="8"/>
      <c r="Z305" s="8"/>
      <c r="AA305" s="8"/>
    </row>
    <row r="306" spans="1:27" ht="15" customHeight="1">
      <c r="A306" s="8"/>
      <c r="B306" s="3104" t="s">
        <v>37</v>
      </c>
      <c r="C306" s="3257"/>
      <c r="D306" s="3442"/>
      <c r="E306" s="995">
        <v>0.88888888888888884</v>
      </c>
      <c r="F306" s="996" t="s">
        <v>41</v>
      </c>
      <c r="G306" s="1000">
        <v>0.99519999999999997</v>
      </c>
      <c r="H306" s="998" t="s">
        <v>46</v>
      </c>
      <c r="I306" s="999" t="s">
        <v>41</v>
      </c>
      <c r="J306" s="1000">
        <v>0</v>
      </c>
      <c r="K306" s="2301"/>
      <c r="L306" s="2301"/>
      <c r="M306" s="2301"/>
      <c r="N306" s="8"/>
      <c r="O306" s="8"/>
      <c r="P306" s="8"/>
      <c r="Q306" s="8"/>
      <c r="R306" s="8"/>
      <c r="S306" s="8"/>
      <c r="T306" s="8"/>
      <c r="U306" s="8"/>
      <c r="V306" s="8"/>
      <c r="W306" s="8"/>
      <c r="X306" s="8"/>
      <c r="Y306" s="8"/>
      <c r="Z306" s="8"/>
      <c r="AA306" s="8"/>
    </row>
    <row r="307" spans="1:27" ht="15" customHeight="1">
      <c r="A307" s="8"/>
      <c r="B307" s="2304" t="s">
        <v>42</v>
      </c>
      <c r="C307" s="2304"/>
      <c r="D307" s="1002"/>
      <c r="E307" s="1003">
        <v>0.98370008149959254</v>
      </c>
      <c r="F307" s="1004" t="s">
        <v>41</v>
      </c>
      <c r="G307" s="1005">
        <v>0.99860000000000004</v>
      </c>
      <c r="H307" s="1006">
        <v>0.98186528497409331</v>
      </c>
      <c r="I307" s="1007" t="s">
        <v>41</v>
      </c>
      <c r="J307" s="1005">
        <v>0.9919</v>
      </c>
      <c r="K307" s="2305"/>
      <c r="L307" s="2305"/>
      <c r="M307" s="2305"/>
      <c r="N307" s="8"/>
      <c r="O307" s="8"/>
      <c r="P307" s="8"/>
      <c r="Q307" s="8"/>
      <c r="R307" s="8"/>
      <c r="S307" s="8"/>
      <c r="T307" s="8"/>
      <c r="U307" s="8"/>
      <c r="V307" s="8"/>
      <c r="W307" s="8"/>
      <c r="X307" s="8"/>
      <c r="Y307" s="8"/>
      <c r="Z307" s="8"/>
      <c r="AA307" s="8"/>
    </row>
    <row r="308" spans="1:27" ht="15" customHeight="1">
      <c r="B308" s="3338" t="s">
        <v>638</v>
      </c>
      <c r="C308" s="2992"/>
      <c r="D308" s="2992"/>
      <c r="E308" s="2992"/>
      <c r="F308" s="2992"/>
      <c r="G308" s="2992"/>
      <c r="H308" s="2992"/>
      <c r="I308" s="2992"/>
      <c r="J308" s="2992"/>
      <c r="K308" s="2306"/>
      <c r="L308" s="2306"/>
      <c r="M308" s="2306"/>
    </row>
    <row r="309" spans="1:27" ht="15" customHeight="1">
      <c r="B309" s="2992"/>
      <c r="C309" s="2992"/>
      <c r="D309" s="2992"/>
      <c r="E309" s="2992"/>
      <c r="F309" s="2992"/>
      <c r="G309" s="2992"/>
      <c r="H309" s="2992"/>
      <c r="I309" s="2992"/>
      <c r="J309" s="2992"/>
      <c r="K309" s="2306"/>
      <c r="L309" s="2306"/>
      <c r="M309" s="2306"/>
    </row>
    <row r="310" spans="1:27" ht="15" customHeight="1">
      <c r="B310" s="3446"/>
      <c r="C310" s="3446"/>
      <c r="D310" s="3446"/>
      <c r="E310" s="3446"/>
      <c r="F310" s="3446"/>
      <c r="G310" s="3446"/>
      <c r="H310" s="3446"/>
      <c r="I310" s="3446"/>
      <c r="J310" s="3446"/>
      <c r="K310" s="2306"/>
      <c r="L310" s="2306"/>
      <c r="M310" s="2306"/>
    </row>
    <row r="311" spans="1:27" ht="15" customHeight="1">
      <c r="B311" s="104"/>
      <c r="C311" s="104"/>
      <c r="D311" s="104"/>
      <c r="E311" s="104"/>
      <c r="F311" s="104"/>
      <c r="G311" s="104"/>
      <c r="H311" s="104"/>
      <c r="I311" s="1"/>
      <c r="J311" s="1"/>
      <c r="K311" s="1"/>
      <c r="L311" s="1"/>
      <c r="M311" s="1"/>
    </row>
    <row r="312" spans="1:27" ht="15" customHeight="1">
      <c r="B312" s="1801" t="s">
        <v>133</v>
      </c>
      <c r="C312" s="1801"/>
      <c r="D312" s="1801"/>
      <c r="E312" s="1801"/>
      <c r="F312" s="1801"/>
      <c r="G312" s="1801"/>
      <c r="H312" s="1801"/>
      <c r="I312" s="1801"/>
      <c r="J312" s="1801"/>
      <c r="K312" s="1801"/>
      <c r="L312" s="1801"/>
      <c r="M312" s="1801"/>
    </row>
    <row r="313" spans="1:27" ht="15" customHeight="1">
      <c r="B313" s="1"/>
      <c r="C313" s="1"/>
      <c r="D313" s="1"/>
      <c r="E313" s="1"/>
      <c r="F313" s="1"/>
      <c r="G313" s="1"/>
      <c r="H313" s="1"/>
      <c r="I313" s="1"/>
      <c r="J313" s="1"/>
      <c r="K313" s="1"/>
      <c r="L313" s="1"/>
      <c r="M313" s="1"/>
    </row>
    <row r="314" spans="1:27" ht="15" customHeight="1">
      <c r="B314" s="3503" t="s">
        <v>639</v>
      </c>
      <c r="C314" s="3207"/>
      <c r="D314" s="3433"/>
      <c r="E314" s="3505">
        <v>2023</v>
      </c>
      <c r="F314" s="3433"/>
      <c r="G314" s="3505">
        <v>2024</v>
      </c>
      <c r="H314" s="3207"/>
      <c r="I314" s="3504">
        <v>2025</v>
      </c>
      <c r="J314" s="3207"/>
      <c r="K314" s="2298"/>
      <c r="L314" s="3566"/>
      <c r="M314" s="3207"/>
    </row>
    <row r="315" spans="1:27" ht="15" customHeight="1">
      <c r="B315" s="3248"/>
      <c r="C315" s="3248"/>
      <c r="D315" s="3602"/>
      <c r="E315" s="2307" t="s">
        <v>83</v>
      </c>
      <c r="F315" s="1008" t="s">
        <v>84</v>
      </c>
      <c r="G315" s="2307" t="s">
        <v>83</v>
      </c>
      <c r="H315" s="2308" t="s">
        <v>84</v>
      </c>
      <c r="I315" s="2309" t="s">
        <v>83</v>
      </c>
      <c r="J315" s="2308" t="s">
        <v>84</v>
      </c>
      <c r="K315" s="2298"/>
      <c r="L315" s="2298"/>
      <c r="M315" s="2298"/>
    </row>
    <row r="316" spans="1:27" ht="15" customHeight="1">
      <c r="A316" s="8"/>
      <c r="B316" s="3347" t="s">
        <v>29</v>
      </c>
      <c r="C316" s="3261"/>
      <c r="D316" s="3440"/>
      <c r="E316" s="2310">
        <v>1</v>
      </c>
      <c r="F316" s="1009">
        <v>0</v>
      </c>
      <c r="G316" s="2310">
        <v>1</v>
      </c>
      <c r="H316" s="2055">
        <v>0</v>
      </c>
      <c r="I316" s="1010">
        <v>1</v>
      </c>
      <c r="J316" s="1886">
        <v>0</v>
      </c>
      <c r="K316" s="2300"/>
      <c r="L316" s="2300"/>
      <c r="M316" s="2300"/>
      <c r="N316" s="8"/>
      <c r="O316" s="8"/>
      <c r="P316" s="8"/>
      <c r="Q316" s="8"/>
      <c r="R316" s="8"/>
      <c r="S316" s="8"/>
      <c r="T316" s="8"/>
      <c r="U316" s="8"/>
      <c r="V316" s="8"/>
      <c r="W316" s="8"/>
      <c r="X316" s="8"/>
      <c r="Y316" s="8"/>
      <c r="Z316" s="8"/>
      <c r="AA316" s="8"/>
    </row>
    <row r="317" spans="1:27" ht="15" customHeight="1">
      <c r="A317" s="8"/>
      <c r="B317" s="3104" t="s">
        <v>30</v>
      </c>
      <c r="C317" s="3257"/>
      <c r="D317" s="3442"/>
      <c r="E317" s="1907">
        <v>0.88544891640866874</v>
      </c>
      <c r="F317" s="920">
        <v>0.11455108359133127</v>
      </c>
      <c r="G317" s="1907">
        <v>0.879</v>
      </c>
      <c r="H317" s="1909">
        <v>0.121</v>
      </c>
      <c r="I317" s="1011">
        <v>0.872</v>
      </c>
      <c r="J317" s="136">
        <v>0.128</v>
      </c>
      <c r="K317" s="2300"/>
      <c r="L317" s="2300"/>
      <c r="M317" s="2300"/>
      <c r="N317" s="8"/>
      <c r="O317" s="8"/>
      <c r="P317" s="8"/>
      <c r="Q317" s="8"/>
      <c r="R317" s="8"/>
      <c r="S317" s="8"/>
      <c r="T317" s="8"/>
      <c r="U317" s="8"/>
      <c r="V317" s="8"/>
      <c r="W317" s="8"/>
      <c r="X317" s="8"/>
      <c r="Y317" s="8"/>
      <c r="Z317" s="8"/>
      <c r="AA317" s="8"/>
    </row>
    <row r="318" spans="1:27" ht="15" customHeight="1">
      <c r="A318" s="8"/>
      <c r="B318" s="3104" t="s">
        <v>31</v>
      </c>
      <c r="C318" s="3257"/>
      <c r="D318" s="3442"/>
      <c r="E318" s="1907">
        <v>0.63461538461538458</v>
      </c>
      <c r="F318" s="920">
        <v>0.36538461538461536</v>
      </c>
      <c r="G318" s="1907">
        <v>0.58499999999999996</v>
      </c>
      <c r="H318" s="1909">
        <v>0.41499999999999998</v>
      </c>
      <c r="I318" s="1011">
        <v>0.623</v>
      </c>
      <c r="J318" s="136">
        <v>0.377</v>
      </c>
      <c r="K318" s="2300"/>
      <c r="L318" s="2300"/>
      <c r="M318" s="2300"/>
      <c r="N318" s="8"/>
      <c r="O318" s="8"/>
      <c r="P318" s="8"/>
      <c r="Q318" s="8"/>
      <c r="R318" s="8"/>
      <c r="S318" s="8"/>
      <c r="T318" s="8"/>
      <c r="U318" s="8"/>
      <c r="V318" s="8"/>
      <c r="W318" s="8"/>
      <c r="X318" s="8"/>
      <c r="Y318" s="8"/>
      <c r="Z318" s="8"/>
      <c r="AA318" s="8"/>
    </row>
    <row r="319" spans="1:27" ht="15" customHeight="1">
      <c r="A319" s="8"/>
      <c r="B319" s="3104" t="s">
        <v>32</v>
      </c>
      <c r="C319" s="3257"/>
      <c r="D319" s="3442"/>
      <c r="E319" s="1907">
        <v>0.77456647398843925</v>
      </c>
      <c r="F319" s="920">
        <v>0.22543352601156069</v>
      </c>
      <c r="G319" s="1907">
        <v>0.76800000000000002</v>
      </c>
      <c r="H319" s="1909">
        <v>0.23200000000000001</v>
      </c>
      <c r="I319" s="1011">
        <v>0.753</v>
      </c>
      <c r="J319" s="136">
        <v>0.247</v>
      </c>
      <c r="K319" s="2300"/>
      <c r="L319" s="2300"/>
      <c r="M319" s="2300"/>
      <c r="N319" s="8"/>
      <c r="O319" s="8"/>
      <c r="P319" s="8"/>
      <c r="Q319" s="8"/>
      <c r="R319" s="8"/>
      <c r="S319" s="8"/>
      <c r="T319" s="8"/>
      <c r="U319" s="8"/>
      <c r="V319" s="8"/>
      <c r="W319" s="8"/>
      <c r="X319" s="8"/>
      <c r="Y319" s="8"/>
      <c r="Z319" s="8"/>
      <c r="AA319" s="8"/>
    </row>
    <row r="320" spans="1:27" ht="15" customHeight="1">
      <c r="A320" s="8"/>
      <c r="B320" s="3104" t="s">
        <v>33</v>
      </c>
      <c r="C320" s="3257"/>
      <c r="D320" s="3442"/>
      <c r="E320" s="1907">
        <v>0.43835616438356162</v>
      </c>
      <c r="F320" s="920">
        <v>0.56164383561643838</v>
      </c>
      <c r="G320" s="1907">
        <v>0.45400000000000001</v>
      </c>
      <c r="H320" s="1909">
        <v>0.54600000000000004</v>
      </c>
      <c r="I320" s="1011">
        <v>0.42599999999999999</v>
      </c>
      <c r="J320" s="136">
        <v>0.57399999999999995</v>
      </c>
      <c r="K320" s="2300"/>
      <c r="L320" s="2300"/>
      <c r="M320" s="2300"/>
      <c r="N320" s="8"/>
      <c r="O320" s="8"/>
      <c r="P320" s="8"/>
      <c r="Q320" s="8"/>
      <c r="R320" s="8"/>
      <c r="S320" s="8"/>
      <c r="T320" s="8"/>
      <c r="U320" s="8"/>
      <c r="V320" s="8"/>
      <c r="W320" s="8"/>
      <c r="X320" s="8"/>
      <c r="Y320" s="8"/>
      <c r="Z320" s="8"/>
      <c r="AA320" s="8"/>
    </row>
    <row r="321" spans="1:27" ht="15" customHeight="1">
      <c r="A321" s="8"/>
      <c r="B321" s="3104" t="s">
        <v>34</v>
      </c>
      <c r="C321" s="3257"/>
      <c r="D321" s="3442"/>
      <c r="E321" s="1907">
        <v>0.84072580645161288</v>
      </c>
      <c r="F321" s="920">
        <v>0.15927419354838709</v>
      </c>
      <c r="G321" s="1907">
        <v>0.83199999999999996</v>
      </c>
      <c r="H321" s="1909">
        <v>0.16800000000000001</v>
      </c>
      <c r="I321" s="1011">
        <v>0.82499999999999996</v>
      </c>
      <c r="J321" s="136">
        <v>0.17499999999999999</v>
      </c>
      <c r="K321" s="2300"/>
      <c r="L321" s="2300"/>
      <c r="M321" s="2300"/>
      <c r="N321" s="8"/>
      <c r="O321" s="8"/>
      <c r="P321" s="8"/>
      <c r="Q321" s="8"/>
      <c r="R321" s="8"/>
      <c r="S321" s="8"/>
      <c r="T321" s="8"/>
      <c r="U321" s="8"/>
      <c r="V321" s="8"/>
      <c r="W321" s="8"/>
      <c r="X321" s="8"/>
      <c r="Y321" s="8"/>
      <c r="Z321" s="8"/>
      <c r="AA321" s="8"/>
    </row>
    <row r="322" spans="1:27" ht="15" customHeight="1">
      <c r="A322" s="8"/>
      <c r="B322" s="3104" t="s">
        <v>35</v>
      </c>
      <c r="C322" s="3257"/>
      <c r="D322" s="3442"/>
      <c r="E322" s="1907">
        <v>0.46078431372549017</v>
      </c>
      <c r="F322" s="920">
        <v>0.53921568627450978</v>
      </c>
      <c r="G322" s="1907">
        <v>0.46300000000000002</v>
      </c>
      <c r="H322" s="1909">
        <v>0.53700000000000003</v>
      </c>
      <c r="I322" s="1011">
        <v>0.46500000000000002</v>
      </c>
      <c r="J322" s="136">
        <v>0.53500000000000003</v>
      </c>
      <c r="K322" s="2300"/>
      <c r="L322" s="2300"/>
      <c r="M322" s="2300"/>
      <c r="N322" s="8"/>
      <c r="O322" s="8"/>
      <c r="P322" s="8"/>
      <c r="Q322" s="8"/>
      <c r="R322" s="8"/>
      <c r="S322" s="8"/>
      <c r="T322" s="8"/>
      <c r="U322" s="8"/>
      <c r="V322" s="8"/>
      <c r="W322" s="8"/>
      <c r="X322" s="8"/>
      <c r="Y322" s="8"/>
      <c r="Z322" s="8"/>
      <c r="AA322" s="8"/>
    </row>
    <row r="323" spans="1:27" ht="15" customHeight="1">
      <c r="A323" s="8"/>
      <c r="B323" s="3104" t="s">
        <v>36</v>
      </c>
      <c r="C323" s="3257"/>
      <c r="D323" s="3442"/>
      <c r="E323" s="1907">
        <v>0.8149142739103491</v>
      </c>
      <c r="F323" s="920">
        <v>0.1850857260896509</v>
      </c>
      <c r="G323" s="1907">
        <v>0.79400000000000004</v>
      </c>
      <c r="H323" s="1909">
        <v>0.20599999999999999</v>
      </c>
      <c r="I323" s="1011">
        <v>0.76700000000000002</v>
      </c>
      <c r="J323" s="136">
        <v>0.23300000000000001</v>
      </c>
      <c r="K323" s="2300"/>
      <c r="L323" s="2300"/>
      <c r="M323" s="2300"/>
      <c r="N323" s="8"/>
      <c r="O323" s="8"/>
      <c r="P323" s="8"/>
      <c r="Q323" s="8"/>
      <c r="R323" s="8"/>
      <c r="S323" s="8"/>
      <c r="T323" s="8"/>
      <c r="U323" s="8"/>
      <c r="V323" s="8"/>
      <c r="W323" s="8"/>
      <c r="X323" s="8"/>
      <c r="Y323" s="8"/>
      <c r="Z323" s="8"/>
      <c r="AA323" s="8"/>
    </row>
    <row r="324" spans="1:27" ht="15" customHeight="1">
      <c r="A324" s="8"/>
      <c r="B324" s="3104" t="s">
        <v>37</v>
      </c>
      <c r="C324" s="3257"/>
      <c r="D324" s="3442"/>
      <c r="E324" s="1907">
        <v>6.228373702422145E-2</v>
      </c>
      <c r="F324" s="920">
        <v>0.93771626297577859</v>
      </c>
      <c r="G324" s="1907">
        <v>3.6999999999999998E-2</v>
      </c>
      <c r="H324" s="1909">
        <v>0.96299999999999997</v>
      </c>
      <c r="I324" s="1011">
        <v>0.01</v>
      </c>
      <c r="J324" s="136">
        <v>0.99</v>
      </c>
      <c r="K324" s="2300"/>
      <c r="L324" s="2300"/>
      <c r="M324" s="2300"/>
      <c r="N324" s="8"/>
      <c r="O324" s="8"/>
      <c r="P324" s="8"/>
      <c r="Q324" s="8"/>
      <c r="R324" s="8"/>
      <c r="S324" s="8"/>
      <c r="T324" s="8"/>
      <c r="U324" s="8"/>
      <c r="V324" s="8"/>
      <c r="W324" s="8"/>
      <c r="X324" s="8"/>
      <c r="Y324" s="8"/>
      <c r="Z324" s="8"/>
      <c r="AA324" s="8"/>
    </row>
    <row r="325" spans="1:27" ht="15" customHeight="1">
      <c r="A325" s="8"/>
      <c r="B325" s="3104" t="s">
        <v>38</v>
      </c>
      <c r="C325" s="3257"/>
      <c r="D325" s="3442"/>
      <c r="E325" s="1907">
        <v>0.41037735849056606</v>
      </c>
      <c r="F325" s="920">
        <v>0.589622641509434</v>
      </c>
      <c r="G325" s="1907">
        <v>0.33700000000000002</v>
      </c>
      <c r="H325" s="1909">
        <v>0.66300000000000003</v>
      </c>
      <c r="I325" s="1011">
        <v>0.30199999999999999</v>
      </c>
      <c r="J325" s="136">
        <v>0.69799999999999995</v>
      </c>
      <c r="K325" s="2300"/>
      <c r="L325" s="2300"/>
      <c r="M325" s="2300"/>
      <c r="N325" s="8"/>
      <c r="O325" s="8"/>
      <c r="P325" s="8"/>
      <c r="Q325" s="8"/>
      <c r="R325" s="8"/>
      <c r="S325" s="8"/>
      <c r="T325" s="8"/>
      <c r="U325" s="8"/>
      <c r="V325" s="8"/>
      <c r="W325" s="8"/>
      <c r="X325" s="8"/>
      <c r="Y325" s="8"/>
      <c r="Z325" s="8"/>
      <c r="AA325" s="8"/>
    </row>
    <row r="326" spans="1:27" ht="15" customHeight="1">
      <c r="A326" s="8"/>
      <c r="B326" s="3500" t="s">
        <v>42</v>
      </c>
      <c r="C326" s="3215"/>
      <c r="D326" s="3492"/>
      <c r="E326" s="2311">
        <v>0.76622222222222225</v>
      </c>
      <c r="F326" s="2312">
        <v>0.23377777777777778</v>
      </c>
      <c r="G326" s="2311">
        <v>0.749</v>
      </c>
      <c r="H326" s="1910">
        <v>0.251</v>
      </c>
      <c r="I326" s="1012">
        <v>0.72899999999999998</v>
      </c>
      <c r="J326" s="1913">
        <v>0.27100000000000002</v>
      </c>
      <c r="K326" s="2313"/>
      <c r="L326" s="2313"/>
      <c r="M326" s="2313"/>
      <c r="N326" s="8"/>
      <c r="O326" s="8"/>
      <c r="P326" s="8"/>
      <c r="Q326" s="8"/>
      <c r="R326" s="8"/>
      <c r="S326" s="8"/>
      <c r="T326" s="8"/>
      <c r="U326" s="8"/>
      <c r="V326" s="8"/>
      <c r="W326" s="8"/>
      <c r="X326" s="8"/>
      <c r="Y326" s="8"/>
      <c r="Z326" s="8"/>
      <c r="AA326" s="8"/>
    </row>
    <row r="327" spans="1:27" ht="29.25" customHeight="1">
      <c r="B327" s="3605" t="s">
        <v>640</v>
      </c>
      <c r="C327" s="3561"/>
      <c r="D327" s="3561"/>
      <c r="E327" s="3561"/>
      <c r="F327" s="3561"/>
      <c r="G327" s="3561"/>
      <c r="H327" s="3561"/>
      <c r="I327" s="3561"/>
      <c r="J327" s="3561"/>
      <c r="K327" s="2306"/>
      <c r="L327" s="2306"/>
      <c r="M327" s="2306"/>
    </row>
    <row r="328" spans="1:27" ht="15" customHeight="1">
      <c r="B328" s="1"/>
      <c r="C328" s="1"/>
      <c r="D328" s="1"/>
      <c r="E328" s="1"/>
      <c r="F328" s="1"/>
      <c r="G328" s="1"/>
      <c r="H328" s="2314"/>
      <c r="I328" s="1"/>
      <c r="J328" s="1"/>
      <c r="K328" s="1"/>
      <c r="L328" s="1"/>
      <c r="M328" s="1"/>
    </row>
    <row r="329" spans="1:27" ht="15" customHeight="1">
      <c r="B329" s="3503" t="s">
        <v>641</v>
      </c>
      <c r="C329" s="3207"/>
      <c r="D329" s="3433"/>
      <c r="E329" s="3505">
        <v>2023</v>
      </c>
      <c r="F329" s="3207"/>
      <c r="G329" s="3433"/>
      <c r="H329" s="3505">
        <v>2024</v>
      </c>
      <c r="I329" s="3207"/>
      <c r="J329" s="3207"/>
      <c r="K329" s="3504">
        <v>2025</v>
      </c>
      <c r="L329" s="3207"/>
      <c r="M329" s="3207"/>
    </row>
    <row r="330" spans="1:27" ht="15" customHeight="1">
      <c r="B330" s="3207"/>
      <c r="C330" s="2992"/>
      <c r="D330" s="3433"/>
      <c r="E330" s="3612" t="s">
        <v>107</v>
      </c>
      <c r="F330" s="3608" t="s">
        <v>108</v>
      </c>
      <c r="G330" s="3614" t="s">
        <v>109</v>
      </c>
      <c r="H330" s="3612" t="s">
        <v>107</v>
      </c>
      <c r="I330" s="3608" t="s">
        <v>108</v>
      </c>
      <c r="J330" s="3610" t="s">
        <v>109</v>
      </c>
      <c r="K330" s="3606" t="s">
        <v>107</v>
      </c>
      <c r="L330" s="3608" t="s">
        <v>108</v>
      </c>
      <c r="M330" s="3610" t="s">
        <v>109</v>
      </c>
    </row>
    <row r="331" spans="1:27" ht="15" customHeight="1">
      <c r="B331" s="3207"/>
      <c r="C331" s="2992"/>
      <c r="D331" s="3433"/>
      <c r="E331" s="3494"/>
      <c r="F331" s="3312"/>
      <c r="G331" s="3496"/>
      <c r="H331" s="3494"/>
      <c r="I331" s="3312"/>
      <c r="J331" s="3306"/>
      <c r="K331" s="3309"/>
      <c r="L331" s="3312"/>
      <c r="M331" s="3306"/>
    </row>
    <row r="332" spans="1:27" ht="15" customHeight="1">
      <c r="B332" s="3434"/>
      <c r="C332" s="3434"/>
      <c r="D332" s="3435"/>
      <c r="E332" s="3613"/>
      <c r="F332" s="3609"/>
      <c r="G332" s="3615"/>
      <c r="H332" s="3613"/>
      <c r="I332" s="3609"/>
      <c r="J332" s="3611"/>
      <c r="K332" s="3607"/>
      <c r="L332" s="3609"/>
      <c r="M332" s="3611"/>
    </row>
    <row r="333" spans="1:27" ht="15" customHeight="1">
      <c r="A333" s="8"/>
      <c r="B333" s="3347" t="s">
        <v>29</v>
      </c>
      <c r="C333" s="3261"/>
      <c r="D333" s="3440"/>
      <c r="E333" s="2315">
        <v>0</v>
      </c>
      <c r="F333" s="424">
        <v>1</v>
      </c>
      <c r="G333" s="1009">
        <v>0</v>
      </c>
      <c r="H333" s="2316">
        <v>0</v>
      </c>
      <c r="I333" s="2317">
        <v>0.33300000000000002</v>
      </c>
      <c r="J333" s="2317">
        <v>0.66700000000000004</v>
      </c>
      <c r="K333" s="1013">
        <v>0</v>
      </c>
      <c r="L333" s="1014">
        <v>0</v>
      </c>
      <c r="M333" s="1015">
        <v>1</v>
      </c>
      <c r="N333" s="8"/>
      <c r="O333" s="8"/>
      <c r="P333" s="8"/>
      <c r="Q333" s="8"/>
      <c r="R333" s="8"/>
      <c r="S333" s="8"/>
      <c r="T333" s="8"/>
      <c r="U333" s="8"/>
      <c r="V333" s="8"/>
      <c r="W333" s="8"/>
      <c r="X333" s="8"/>
      <c r="Y333" s="8"/>
      <c r="Z333" s="8"/>
      <c r="AA333" s="8"/>
    </row>
    <row r="334" spans="1:27" ht="15" customHeight="1">
      <c r="A334" s="8"/>
      <c r="B334" s="3104" t="s">
        <v>30</v>
      </c>
      <c r="C334" s="3257"/>
      <c r="D334" s="3442"/>
      <c r="E334" s="1907">
        <v>4.0247678018575851E-2</v>
      </c>
      <c r="F334" s="175">
        <v>0.77089783281733748</v>
      </c>
      <c r="G334" s="920">
        <v>0.18885448916408668</v>
      </c>
      <c r="H334" s="2318">
        <v>3.5000000000000003E-2</v>
      </c>
      <c r="I334" s="1016">
        <v>0.77200000000000002</v>
      </c>
      <c r="J334" s="2319">
        <v>0.193</v>
      </c>
      <c r="K334" s="1017">
        <v>3.3000000000000002E-2</v>
      </c>
      <c r="L334" s="1018">
        <v>0.76</v>
      </c>
      <c r="M334" s="2320">
        <v>0.20699999999999999</v>
      </c>
      <c r="N334" s="8"/>
      <c r="O334" s="8"/>
      <c r="P334" s="8"/>
      <c r="Q334" s="8"/>
      <c r="R334" s="8"/>
      <c r="S334" s="8"/>
      <c r="T334" s="8"/>
      <c r="U334" s="8"/>
      <c r="V334" s="8"/>
      <c r="W334" s="8"/>
      <c r="X334" s="8"/>
      <c r="Y334" s="8"/>
      <c r="Z334" s="8"/>
      <c r="AA334" s="8"/>
    </row>
    <row r="335" spans="1:27" ht="15" customHeight="1">
      <c r="A335" s="8"/>
      <c r="B335" s="3104" t="s">
        <v>31</v>
      </c>
      <c r="C335" s="3257"/>
      <c r="D335" s="3442"/>
      <c r="E335" s="1907">
        <v>1.9230769230769232E-2</v>
      </c>
      <c r="F335" s="175">
        <v>0.69230769230769229</v>
      </c>
      <c r="G335" s="920">
        <v>0.28846153846153844</v>
      </c>
      <c r="H335" s="2318">
        <v>3.7999999999999999E-2</v>
      </c>
      <c r="I335" s="1016">
        <v>0.66</v>
      </c>
      <c r="J335" s="2319">
        <v>0.30199999999999999</v>
      </c>
      <c r="K335" s="1017">
        <v>3.7999999999999999E-2</v>
      </c>
      <c r="L335" s="1018">
        <v>0.67900000000000005</v>
      </c>
      <c r="M335" s="2320">
        <v>0.28299999999999997</v>
      </c>
      <c r="N335" s="8"/>
      <c r="O335" s="8"/>
      <c r="P335" s="8"/>
      <c r="Q335" s="8"/>
      <c r="R335" s="8"/>
      <c r="S335" s="8"/>
      <c r="T335" s="8"/>
      <c r="U335" s="8"/>
      <c r="V335" s="8"/>
      <c r="W335" s="8"/>
      <c r="X335" s="8"/>
      <c r="Y335" s="8"/>
      <c r="Z335" s="8"/>
      <c r="AA335" s="8"/>
    </row>
    <row r="336" spans="1:27" ht="15" customHeight="1">
      <c r="A336" s="8"/>
      <c r="B336" s="3104" t="s">
        <v>32</v>
      </c>
      <c r="C336" s="3257"/>
      <c r="D336" s="3442"/>
      <c r="E336" s="1907">
        <v>0.11849710982658959</v>
      </c>
      <c r="F336" s="175">
        <v>0.80057803468208089</v>
      </c>
      <c r="G336" s="920">
        <v>8.0924855491329481E-2</v>
      </c>
      <c r="H336" s="1019">
        <v>0.114</v>
      </c>
      <c r="I336" s="1020">
        <v>0.77900000000000003</v>
      </c>
      <c r="J336" s="2318">
        <v>0.106</v>
      </c>
      <c r="K336" s="1017">
        <v>9.0999999999999998E-2</v>
      </c>
      <c r="L336" s="1018">
        <v>0.78100000000000003</v>
      </c>
      <c r="M336" s="2320">
        <v>0.128</v>
      </c>
      <c r="N336" s="8"/>
      <c r="O336" s="8"/>
      <c r="P336" s="8"/>
      <c r="Q336" s="8"/>
      <c r="R336" s="8"/>
      <c r="S336" s="8"/>
      <c r="T336" s="8"/>
      <c r="U336" s="8"/>
      <c r="V336" s="8"/>
      <c r="W336" s="8"/>
      <c r="X336" s="8"/>
      <c r="Y336" s="8"/>
      <c r="Z336" s="8"/>
      <c r="AA336" s="8"/>
    </row>
    <row r="337" spans="1:27" ht="15" customHeight="1">
      <c r="A337" s="8"/>
      <c r="B337" s="3104" t="s">
        <v>33</v>
      </c>
      <c r="C337" s="3257"/>
      <c r="D337" s="3442"/>
      <c r="E337" s="1907">
        <v>0.15068493150684931</v>
      </c>
      <c r="F337" s="175">
        <v>0.76255707762557079</v>
      </c>
      <c r="G337" s="920">
        <v>8.6757990867579904E-2</v>
      </c>
      <c r="H337" s="2318">
        <v>0.115</v>
      </c>
      <c r="I337" s="1016">
        <v>0.78</v>
      </c>
      <c r="J337" s="2319">
        <v>0.106</v>
      </c>
      <c r="K337" s="1017">
        <v>0.17899999999999999</v>
      </c>
      <c r="L337" s="1018">
        <v>0.73699999999999999</v>
      </c>
      <c r="M337" s="2320">
        <v>8.4000000000000005E-2</v>
      </c>
      <c r="N337" s="8"/>
      <c r="O337" s="8"/>
      <c r="P337" s="8"/>
      <c r="Q337" s="8"/>
      <c r="R337" s="8"/>
      <c r="S337" s="8"/>
      <c r="T337" s="8"/>
      <c r="U337" s="8"/>
      <c r="V337" s="8"/>
      <c r="W337" s="8"/>
      <c r="X337" s="8"/>
      <c r="Y337" s="8"/>
      <c r="Z337" s="8"/>
      <c r="AA337" s="8"/>
    </row>
    <row r="338" spans="1:27" ht="15" customHeight="1">
      <c r="A338" s="8"/>
      <c r="B338" s="3104" t="s">
        <v>34</v>
      </c>
      <c r="C338" s="3257"/>
      <c r="D338" s="3442"/>
      <c r="E338" s="1907">
        <v>0.21236559139784947</v>
      </c>
      <c r="F338" s="175">
        <v>0.70295698924731187</v>
      </c>
      <c r="G338" s="920">
        <v>8.4677419354838704E-2</v>
      </c>
      <c r="H338" s="2318">
        <v>0.18099999999999999</v>
      </c>
      <c r="I338" s="2319">
        <v>0.72</v>
      </c>
      <c r="J338" s="2319">
        <v>0.1</v>
      </c>
      <c r="K338" s="1017">
        <v>0.18099999999999999</v>
      </c>
      <c r="L338" s="1018">
        <v>0.72099999999999997</v>
      </c>
      <c r="M338" s="2320">
        <v>9.8000000000000004E-2</v>
      </c>
      <c r="N338" s="8"/>
      <c r="O338" s="8"/>
      <c r="P338" s="8"/>
      <c r="Q338" s="8"/>
      <c r="R338" s="8"/>
      <c r="S338" s="8"/>
      <c r="T338" s="8"/>
      <c r="U338" s="8"/>
      <c r="V338" s="8"/>
      <c r="W338" s="8"/>
      <c r="X338" s="8"/>
      <c r="Y338" s="8"/>
      <c r="Z338" s="8"/>
      <c r="AA338" s="8"/>
    </row>
    <row r="339" spans="1:27" ht="15" customHeight="1">
      <c r="A339" s="8"/>
      <c r="B339" s="3104" t="s">
        <v>35</v>
      </c>
      <c r="C339" s="3257"/>
      <c r="D339" s="3442"/>
      <c r="E339" s="1907">
        <v>0.35294117647058826</v>
      </c>
      <c r="F339" s="175">
        <v>0.56862745098039214</v>
      </c>
      <c r="G339" s="920">
        <v>7.8431372549019607E-2</v>
      </c>
      <c r="H339" s="2318">
        <v>0.40400000000000003</v>
      </c>
      <c r="I339" s="2321">
        <v>0.52900000000000003</v>
      </c>
      <c r="J339" s="2319">
        <v>6.6000000000000003E-2</v>
      </c>
      <c r="K339" s="1017">
        <v>0.38</v>
      </c>
      <c r="L339" s="1018">
        <v>0.54200000000000004</v>
      </c>
      <c r="M339" s="2320">
        <v>7.8E-2</v>
      </c>
      <c r="N339" s="8"/>
      <c r="O339" s="8"/>
      <c r="P339" s="8"/>
      <c r="Q339" s="8"/>
      <c r="R339" s="8"/>
      <c r="S339" s="8"/>
      <c r="T339" s="8"/>
      <c r="U339" s="8"/>
      <c r="V339" s="8"/>
      <c r="W339" s="8"/>
      <c r="X339" s="8"/>
      <c r="Y339" s="8"/>
      <c r="Z339" s="8"/>
      <c r="AA339" s="8"/>
    </row>
    <row r="340" spans="1:27" ht="15" customHeight="1">
      <c r="A340" s="8"/>
      <c r="B340" s="3104" t="s">
        <v>36</v>
      </c>
      <c r="C340" s="3257"/>
      <c r="D340" s="3442"/>
      <c r="E340" s="1907">
        <v>0.32451972732906426</v>
      </c>
      <c r="F340" s="175">
        <v>0.54348275149762448</v>
      </c>
      <c r="G340" s="920">
        <v>0.13199752117331129</v>
      </c>
      <c r="H340" s="2318">
        <v>0.30599999999999999</v>
      </c>
      <c r="I340" s="2321">
        <v>0.54900000000000004</v>
      </c>
      <c r="J340" s="2319">
        <v>0.14599999999999999</v>
      </c>
      <c r="K340" s="1017">
        <v>0.28599999999999998</v>
      </c>
      <c r="L340" s="1018">
        <v>0.55000000000000004</v>
      </c>
      <c r="M340" s="2320">
        <v>0.16400000000000001</v>
      </c>
      <c r="N340" s="8"/>
      <c r="O340" s="8"/>
      <c r="P340" s="8"/>
      <c r="Q340" s="8"/>
      <c r="R340" s="8"/>
      <c r="S340" s="8"/>
      <c r="T340" s="8"/>
      <c r="U340" s="8"/>
      <c r="V340" s="8"/>
      <c r="W340" s="8"/>
      <c r="X340" s="8"/>
      <c r="Y340" s="8"/>
      <c r="Z340" s="8"/>
      <c r="AA340" s="8"/>
    </row>
    <row r="341" spans="1:27" ht="15" customHeight="1">
      <c r="A341" s="8"/>
      <c r="B341" s="3104" t="s">
        <v>37</v>
      </c>
      <c r="C341" s="3257"/>
      <c r="D341" s="3442"/>
      <c r="E341" s="1907">
        <v>0.66089965397923878</v>
      </c>
      <c r="F341" s="175">
        <v>0.33910034602076122</v>
      </c>
      <c r="G341" s="920">
        <v>0</v>
      </c>
      <c r="H341" s="2322">
        <v>0.66500000000000004</v>
      </c>
      <c r="I341" s="2319">
        <v>0.33100000000000002</v>
      </c>
      <c r="J341" s="2319">
        <v>4.0000000000000001E-3</v>
      </c>
      <c r="K341" s="1017">
        <v>0.72399999999999998</v>
      </c>
      <c r="L341" s="1018">
        <v>0.27600000000000002</v>
      </c>
      <c r="M341" s="2320">
        <v>0</v>
      </c>
      <c r="N341" s="8"/>
      <c r="O341" s="8"/>
      <c r="P341" s="8"/>
      <c r="Q341" s="8"/>
      <c r="R341" s="8"/>
      <c r="S341" s="8"/>
      <c r="T341" s="8"/>
      <c r="U341" s="8"/>
      <c r="V341" s="8"/>
      <c r="W341" s="8"/>
      <c r="X341" s="8"/>
      <c r="Y341" s="8"/>
      <c r="Z341" s="8"/>
      <c r="AA341" s="8"/>
    </row>
    <row r="342" spans="1:27" ht="15" customHeight="1">
      <c r="A342" s="8"/>
      <c r="B342" s="3104" t="s">
        <v>38</v>
      </c>
      <c r="C342" s="3257"/>
      <c r="D342" s="3442"/>
      <c r="E342" s="1907">
        <v>0.99528301886792447</v>
      </c>
      <c r="F342" s="175">
        <v>4.7169811320754715E-3</v>
      </c>
      <c r="G342" s="920">
        <v>0</v>
      </c>
      <c r="H342" s="2322">
        <v>1</v>
      </c>
      <c r="I342" s="2319">
        <v>0</v>
      </c>
      <c r="J342" s="2319">
        <v>0</v>
      </c>
      <c r="K342" s="1017">
        <v>1</v>
      </c>
      <c r="L342" s="1018">
        <v>0</v>
      </c>
      <c r="M342" s="2320">
        <v>0</v>
      </c>
      <c r="N342" s="8"/>
      <c r="O342" s="8"/>
      <c r="P342" s="8"/>
      <c r="Q342" s="8"/>
      <c r="R342" s="8"/>
      <c r="S342" s="8"/>
      <c r="T342" s="8"/>
      <c r="U342" s="8"/>
      <c r="V342" s="8"/>
      <c r="W342" s="8"/>
      <c r="X342" s="8"/>
      <c r="Y342" s="8"/>
      <c r="Z342" s="8"/>
      <c r="AA342" s="8"/>
    </row>
    <row r="343" spans="1:27" ht="15" customHeight="1">
      <c r="A343" s="8"/>
      <c r="B343" s="3500" t="s">
        <v>42</v>
      </c>
      <c r="C343" s="3215"/>
      <c r="D343" s="3492"/>
      <c r="E343" s="2311">
        <v>0.30641269841269841</v>
      </c>
      <c r="F343" s="192">
        <v>0.57980952380952377</v>
      </c>
      <c r="G343" s="2312">
        <v>0.11377777777777778</v>
      </c>
      <c r="H343" s="2323">
        <v>0.28799999999999998</v>
      </c>
      <c r="I343" s="1021">
        <v>0.58499999999999996</v>
      </c>
      <c r="J343" s="1022">
        <v>0.127</v>
      </c>
      <c r="K343" s="1023">
        <v>0.27500000000000002</v>
      </c>
      <c r="L343" s="1024">
        <v>0.58799999999999997</v>
      </c>
      <c r="M343" s="2324">
        <v>0.13700000000000001</v>
      </c>
      <c r="N343" s="8"/>
      <c r="O343" s="8"/>
      <c r="P343" s="8"/>
      <c r="Q343" s="8"/>
      <c r="R343" s="8"/>
      <c r="S343" s="8"/>
      <c r="T343" s="8"/>
      <c r="U343" s="8"/>
      <c r="V343" s="8"/>
      <c r="W343" s="8"/>
      <c r="X343" s="8"/>
      <c r="Y343" s="8"/>
      <c r="Z343" s="8"/>
      <c r="AA343" s="8"/>
    </row>
    <row r="344" spans="1:27" ht="15" customHeight="1">
      <c r="B344" s="3603" t="s">
        <v>640</v>
      </c>
      <c r="C344" s="3561"/>
      <c r="D344" s="3561"/>
      <c r="E344" s="3561"/>
      <c r="F344" s="3561"/>
      <c r="G344" s="3561"/>
      <c r="H344" s="3561"/>
      <c r="I344" s="3561"/>
      <c r="J344" s="3561"/>
      <c r="K344" s="3561"/>
      <c r="L344" s="3561"/>
      <c r="M344" s="3604"/>
    </row>
    <row r="345" spans="1:27" ht="15" customHeight="1">
      <c r="B345" s="1"/>
      <c r="C345" s="1"/>
      <c r="D345" s="1"/>
      <c r="E345" s="1"/>
      <c r="F345" s="1"/>
      <c r="G345" s="1"/>
      <c r="H345" s="1"/>
      <c r="I345" s="1"/>
      <c r="J345" s="1"/>
      <c r="K345" s="1"/>
      <c r="L345" s="1"/>
      <c r="M345" s="1"/>
    </row>
    <row r="346" spans="1:27" ht="15" customHeight="1">
      <c r="B346" s="3503" t="s">
        <v>642</v>
      </c>
      <c r="C346" s="3207"/>
      <c r="D346" s="3207"/>
      <c r="E346" s="3207"/>
      <c r="F346" s="3207"/>
      <c r="G346" s="3433"/>
      <c r="H346" s="3505">
        <v>2023</v>
      </c>
      <c r="I346" s="3433"/>
      <c r="J346" s="3505">
        <v>2024</v>
      </c>
      <c r="K346" s="3207"/>
      <c r="L346" s="3504">
        <v>2025</v>
      </c>
      <c r="M346" s="3207"/>
    </row>
    <row r="347" spans="1:27" ht="15" customHeight="1">
      <c r="B347" s="3434"/>
      <c r="C347" s="3434"/>
      <c r="D347" s="3434"/>
      <c r="E347" s="3434"/>
      <c r="F347" s="3434"/>
      <c r="G347" s="3435"/>
      <c r="H347" s="2230" t="s">
        <v>83</v>
      </c>
      <c r="I347" s="2325" t="s">
        <v>84</v>
      </c>
      <c r="J347" s="2230" t="s">
        <v>83</v>
      </c>
      <c r="K347" s="2231" t="s">
        <v>84</v>
      </c>
      <c r="L347" s="1025" t="s">
        <v>83</v>
      </c>
      <c r="M347" s="2326" t="s">
        <v>84</v>
      </c>
    </row>
    <row r="348" spans="1:27" ht="15" customHeight="1">
      <c r="A348" s="8"/>
      <c r="B348" s="3347" t="s">
        <v>30</v>
      </c>
      <c r="C348" s="3261"/>
      <c r="D348" s="3261"/>
      <c r="E348" s="3261"/>
      <c r="F348" s="3261"/>
      <c r="G348" s="3440"/>
      <c r="H348" s="2315">
        <v>0.90909090909090906</v>
      </c>
      <c r="I348" s="1009">
        <v>9.0909090909090912E-2</v>
      </c>
      <c r="J348" s="2327">
        <v>0.89300000000000002</v>
      </c>
      <c r="K348" s="2328">
        <v>0.107</v>
      </c>
      <c r="L348" s="1026">
        <v>0.90900000000000003</v>
      </c>
      <c r="M348" s="1027">
        <v>9.0999999999999998E-2</v>
      </c>
      <c r="N348" s="8"/>
      <c r="O348" s="8"/>
      <c r="P348" s="8"/>
      <c r="Q348" s="8"/>
      <c r="R348" s="8"/>
      <c r="S348" s="8"/>
      <c r="T348" s="8"/>
      <c r="U348" s="8"/>
      <c r="V348" s="8"/>
      <c r="W348" s="8"/>
      <c r="X348" s="8"/>
      <c r="Y348" s="8"/>
      <c r="Z348" s="8"/>
      <c r="AA348" s="8"/>
    </row>
    <row r="349" spans="1:27" ht="15" customHeight="1">
      <c r="A349" s="8"/>
      <c r="B349" s="3104" t="s">
        <v>32</v>
      </c>
      <c r="C349" s="3257"/>
      <c r="D349" s="3257"/>
      <c r="E349" s="3257"/>
      <c r="F349" s="3257"/>
      <c r="G349" s="3442"/>
      <c r="H349" s="1907">
        <v>0.76190476190476186</v>
      </c>
      <c r="I349" s="920">
        <v>0.23809523809523808</v>
      </c>
      <c r="J349" s="2327">
        <v>0.77800000000000002</v>
      </c>
      <c r="K349" s="2329">
        <v>0.222</v>
      </c>
      <c r="L349" s="1028">
        <v>0.875</v>
      </c>
      <c r="M349" s="2330">
        <v>0.125</v>
      </c>
      <c r="N349" s="8"/>
      <c r="O349" s="8"/>
      <c r="P349" s="8"/>
      <c r="Q349" s="8"/>
      <c r="R349" s="8"/>
      <c r="S349" s="8"/>
      <c r="T349" s="8"/>
      <c r="U349" s="8"/>
      <c r="V349" s="8"/>
      <c r="W349" s="8"/>
      <c r="X349" s="8"/>
      <c r="Y349" s="8"/>
      <c r="Z349" s="8"/>
      <c r="AA349" s="8"/>
    </row>
    <row r="350" spans="1:27" ht="15" customHeight="1">
      <c r="A350" s="8"/>
      <c r="B350" s="3104" t="s">
        <v>33</v>
      </c>
      <c r="C350" s="3257"/>
      <c r="D350" s="3257"/>
      <c r="E350" s="3257"/>
      <c r="F350" s="3257"/>
      <c r="G350" s="3442"/>
      <c r="H350" s="1907">
        <v>0.46153846153846156</v>
      </c>
      <c r="I350" s="920">
        <v>0.53846153846153844</v>
      </c>
      <c r="J350" s="2327">
        <v>0.375</v>
      </c>
      <c r="K350" s="2329">
        <v>0.625</v>
      </c>
      <c r="L350" s="1028">
        <v>0.35699999999999998</v>
      </c>
      <c r="M350" s="2330">
        <v>0.64300000000000002</v>
      </c>
      <c r="N350" s="8"/>
      <c r="O350" s="8"/>
      <c r="P350" s="8"/>
      <c r="Q350" s="8"/>
      <c r="R350" s="8"/>
      <c r="S350" s="8"/>
      <c r="T350" s="8"/>
      <c r="U350" s="8"/>
      <c r="V350" s="8"/>
      <c r="W350" s="8"/>
      <c r="X350" s="8"/>
      <c r="Y350" s="8"/>
      <c r="Z350" s="8"/>
      <c r="AA350" s="8"/>
    </row>
    <row r="351" spans="1:27" ht="15" customHeight="1">
      <c r="A351" s="8"/>
      <c r="B351" s="3104" t="s">
        <v>34</v>
      </c>
      <c r="C351" s="3257"/>
      <c r="D351" s="3257"/>
      <c r="E351" s="3257"/>
      <c r="F351" s="3257"/>
      <c r="G351" s="3442"/>
      <c r="H351" s="1907">
        <v>0.87804878048780488</v>
      </c>
      <c r="I351" s="920">
        <v>0.12195121951219512</v>
      </c>
      <c r="J351" s="2327">
        <v>0.75800000000000001</v>
      </c>
      <c r="K351" s="2329">
        <v>0.24199999999999999</v>
      </c>
      <c r="L351" s="1028">
        <v>0.78700000000000003</v>
      </c>
      <c r="M351" s="2330">
        <v>0.21299999999999999</v>
      </c>
      <c r="N351" s="8"/>
      <c r="O351" s="8"/>
      <c r="P351" s="8"/>
      <c r="Q351" s="8"/>
      <c r="R351" s="8"/>
      <c r="S351" s="8"/>
      <c r="T351" s="8"/>
      <c r="U351" s="8"/>
      <c r="V351" s="8"/>
      <c r="W351" s="8"/>
      <c r="X351" s="8"/>
      <c r="Y351" s="8"/>
      <c r="Z351" s="8"/>
      <c r="AA351" s="8"/>
    </row>
    <row r="352" spans="1:27" ht="15" customHeight="1">
      <c r="A352" s="8"/>
      <c r="B352" s="3104" t="s">
        <v>35</v>
      </c>
      <c r="C352" s="3257"/>
      <c r="D352" s="3257"/>
      <c r="E352" s="3257"/>
      <c r="F352" s="3257"/>
      <c r="G352" s="3442"/>
      <c r="H352" s="1907">
        <v>0.31818181818181818</v>
      </c>
      <c r="I352" s="920">
        <v>0.68181818181818177</v>
      </c>
      <c r="J352" s="2327">
        <v>0.27800000000000002</v>
      </c>
      <c r="K352" s="2329">
        <v>0.72199999999999998</v>
      </c>
      <c r="L352" s="1028">
        <v>0.25</v>
      </c>
      <c r="M352" s="2330">
        <v>0.75</v>
      </c>
      <c r="N352" s="8"/>
      <c r="O352" s="8"/>
      <c r="P352" s="8"/>
      <c r="Q352" s="8"/>
      <c r="R352" s="8"/>
      <c r="S352" s="8"/>
      <c r="T352" s="8"/>
      <c r="U352" s="8"/>
      <c r="V352" s="8"/>
      <c r="W352" s="8"/>
      <c r="X352" s="8"/>
      <c r="Y352" s="8"/>
      <c r="Z352" s="8"/>
      <c r="AA352" s="8"/>
    </row>
    <row r="353" spans="1:27" ht="15" customHeight="1">
      <c r="A353" s="8"/>
      <c r="B353" s="3104" t="s">
        <v>36</v>
      </c>
      <c r="C353" s="3257"/>
      <c r="D353" s="3257"/>
      <c r="E353" s="3257"/>
      <c r="F353" s="3257"/>
      <c r="G353" s="3442"/>
      <c r="H353" s="1907">
        <v>0.83588621444201316</v>
      </c>
      <c r="I353" s="920">
        <v>0.16411378555798686</v>
      </c>
      <c r="J353" s="2327">
        <v>0.83699999999999997</v>
      </c>
      <c r="K353" s="2329">
        <v>0.16300000000000001</v>
      </c>
      <c r="L353" s="1028">
        <v>0.7974</v>
      </c>
      <c r="M353" s="2330">
        <v>0.2026</v>
      </c>
      <c r="N353" s="8"/>
      <c r="O353" s="8"/>
      <c r="P353" s="8"/>
      <c r="Q353" s="8"/>
      <c r="R353" s="8"/>
      <c r="S353" s="8"/>
      <c r="T353" s="8"/>
      <c r="U353" s="8"/>
      <c r="V353" s="8"/>
      <c r="W353" s="8"/>
      <c r="X353" s="8"/>
      <c r="Y353" s="8"/>
      <c r="Z353" s="8"/>
      <c r="AA353" s="8"/>
    </row>
    <row r="354" spans="1:27" ht="15" customHeight="1">
      <c r="A354" s="8"/>
      <c r="B354" s="3104" t="s">
        <v>37</v>
      </c>
      <c r="C354" s="3257"/>
      <c r="D354" s="3257"/>
      <c r="E354" s="3257"/>
      <c r="F354" s="3257"/>
      <c r="G354" s="3442"/>
      <c r="H354" s="1907">
        <v>0</v>
      </c>
      <c r="I354" s="920">
        <v>1</v>
      </c>
      <c r="J354" s="2329" t="s">
        <v>46</v>
      </c>
      <c r="K354" s="1029" t="s">
        <v>46</v>
      </c>
      <c r="L354" s="1028" t="s">
        <v>46</v>
      </c>
      <c r="M354" s="2330" t="s">
        <v>46</v>
      </c>
      <c r="N354" s="8"/>
      <c r="O354" s="8"/>
      <c r="P354" s="8"/>
      <c r="Q354" s="8"/>
      <c r="R354" s="8"/>
      <c r="S354" s="8"/>
      <c r="T354" s="8"/>
      <c r="U354" s="8"/>
      <c r="V354" s="8"/>
      <c r="W354" s="8"/>
      <c r="X354" s="8"/>
      <c r="Y354" s="8"/>
      <c r="Z354" s="8"/>
      <c r="AA354" s="8"/>
    </row>
    <row r="355" spans="1:27" ht="15" customHeight="1">
      <c r="A355" s="8"/>
      <c r="B355" s="3104" t="s">
        <v>38</v>
      </c>
      <c r="C355" s="3257"/>
      <c r="D355" s="3257"/>
      <c r="E355" s="3257"/>
      <c r="F355" s="3257"/>
      <c r="G355" s="3442"/>
      <c r="H355" s="1907">
        <v>0.5714285714285714</v>
      </c>
      <c r="I355" s="920">
        <v>0.42857142857142855</v>
      </c>
      <c r="J355" s="2327">
        <v>8.3000000000000004E-2</v>
      </c>
      <c r="K355" s="2329">
        <v>0.91700000000000004</v>
      </c>
      <c r="L355" s="1028">
        <v>0.1</v>
      </c>
      <c r="M355" s="2330">
        <v>0.9</v>
      </c>
      <c r="N355" s="8"/>
      <c r="O355" s="8"/>
      <c r="P355" s="8"/>
      <c r="Q355" s="8"/>
      <c r="R355" s="8"/>
      <c r="S355" s="8"/>
      <c r="T355" s="8"/>
      <c r="U355" s="8"/>
      <c r="V355" s="8"/>
      <c r="W355" s="8"/>
      <c r="X355" s="8"/>
      <c r="Y355" s="8"/>
      <c r="Z355" s="8"/>
      <c r="AA355" s="8"/>
    </row>
    <row r="356" spans="1:27" ht="15" customHeight="1">
      <c r="A356" s="8"/>
      <c r="B356" s="3500" t="s">
        <v>42</v>
      </c>
      <c r="C356" s="3215"/>
      <c r="D356" s="3215"/>
      <c r="E356" s="3215"/>
      <c r="F356" s="3215"/>
      <c r="G356" s="3492"/>
      <c r="H356" s="2311">
        <v>0.80098684210526316</v>
      </c>
      <c r="I356" s="2312">
        <v>0.19901315789473684</v>
      </c>
      <c r="J356" s="2331">
        <v>0.77800000000000002</v>
      </c>
      <c r="K356" s="1030">
        <v>0.222</v>
      </c>
      <c r="L356" s="1031">
        <v>0.74</v>
      </c>
      <c r="M356" s="1032">
        <v>0.26</v>
      </c>
      <c r="N356" s="8"/>
      <c r="O356" s="8"/>
      <c r="P356" s="8"/>
      <c r="Q356" s="8"/>
      <c r="R356" s="8"/>
      <c r="S356" s="8"/>
      <c r="T356" s="8"/>
      <c r="U356" s="8"/>
      <c r="V356" s="8"/>
      <c r="W356" s="8"/>
      <c r="X356" s="8"/>
      <c r="Y356" s="8"/>
      <c r="Z356" s="8"/>
      <c r="AA356" s="8"/>
    </row>
    <row r="357" spans="1:27" ht="15" customHeight="1">
      <c r="B357" s="3616" t="s">
        <v>640</v>
      </c>
      <c r="C357" s="3561"/>
      <c r="D357" s="3561"/>
      <c r="E357" s="3561"/>
      <c r="F357" s="3561"/>
      <c r="G357" s="3561"/>
      <c r="H357" s="3561"/>
      <c r="I357" s="3561"/>
      <c r="J357" s="3561"/>
      <c r="K357" s="3561"/>
      <c r="L357" s="3561"/>
      <c r="M357" s="3561"/>
    </row>
    <row r="358" spans="1:27" ht="15" customHeight="1">
      <c r="B358" s="1"/>
      <c r="C358" s="1"/>
      <c r="D358" s="1"/>
      <c r="E358" s="1"/>
      <c r="F358" s="1"/>
      <c r="G358" s="1"/>
      <c r="H358" s="1"/>
      <c r="I358" s="1"/>
      <c r="J358" s="1"/>
      <c r="K358" s="1"/>
      <c r="L358" s="1"/>
      <c r="M358" s="1"/>
    </row>
    <row r="359" spans="1:27" ht="15" customHeight="1">
      <c r="B359" s="3503" t="s">
        <v>643</v>
      </c>
      <c r="C359" s="3207"/>
      <c r="D359" s="3433"/>
      <c r="E359" s="3505">
        <v>2023</v>
      </c>
      <c r="F359" s="3207"/>
      <c r="G359" s="3433"/>
      <c r="H359" s="3505">
        <v>2024</v>
      </c>
      <c r="I359" s="3207"/>
      <c r="J359" s="3207"/>
      <c r="K359" s="3504">
        <v>2025</v>
      </c>
      <c r="L359" s="3207"/>
      <c r="M359" s="3207"/>
    </row>
    <row r="360" spans="1:27" ht="15" customHeight="1">
      <c r="B360" s="3207"/>
      <c r="C360" s="2992"/>
      <c r="D360" s="3433"/>
      <c r="E360" s="3612" t="s">
        <v>107</v>
      </c>
      <c r="F360" s="3608" t="s">
        <v>108</v>
      </c>
      <c r="G360" s="3614" t="s">
        <v>109</v>
      </c>
      <c r="H360" s="3612" t="s">
        <v>107</v>
      </c>
      <c r="I360" s="3608" t="s">
        <v>108</v>
      </c>
      <c r="J360" s="3610" t="s">
        <v>109</v>
      </c>
      <c r="K360" s="3606" t="s">
        <v>107</v>
      </c>
      <c r="L360" s="3608" t="s">
        <v>108</v>
      </c>
      <c r="M360" s="3610" t="s">
        <v>109</v>
      </c>
    </row>
    <row r="361" spans="1:27" ht="15" customHeight="1">
      <c r="B361" s="3207"/>
      <c r="C361" s="2992"/>
      <c r="D361" s="3433"/>
      <c r="E361" s="3494"/>
      <c r="F361" s="3312"/>
      <c r="G361" s="3496"/>
      <c r="H361" s="3494"/>
      <c r="I361" s="3312"/>
      <c r="J361" s="3306"/>
      <c r="K361" s="3309"/>
      <c r="L361" s="3312"/>
      <c r="M361" s="3306"/>
    </row>
    <row r="362" spans="1:27" ht="15" customHeight="1">
      <c r="B362" s="3434"/>
      <c r="C362" s="3434"/>
      <c r="D362" s="3435"/>
      <c r="E362" s="3613"/>
      <c r="F362" s="3609"/>
      <c r="G362" s="3615"/>
      <c r="H362" s="3613"/>
      <c r="I362" s="3609"/>
      <c r="J362" s="3611"/>
      <c r="K362" s="3607"/>
      <c r="L362" s="3609"/>
      <c r="M362" s="3611"/>
    </row>
    <row r="363" spans="1:27" ht="15" customHeight="1">
      <c r="A363" s="8"/>
      <c r="B363" s="3347" t="s">
        <v>30</v>
      </c>
      <c r="C363" s="3261"/>
      <c r="D363" s="3440"/>
      <c r="E363" s="2315">
        <v>0</v>
      </c>
      <c r="F363" s="424">
        <v>0.84848484848484851</v>
      </c>
      <c r="G363" s="1009">
        <v>0.15151515151515152</v>
      </c>
      <c r="H363" s="2327">
        <v>0</v>
      </c>
      <c r="I363" s="2327">
        <v>0.82099999999999995</v>
      </c>
      <c r="J363" s="2329">
        <v>0.17899999999999999</v>
      </c>
      <c r="K363" s="1033">
        <v>6.0999999999999999E-2</v>
      </c>
      <c r="L363" s="2332">
        <v>0.75800000000000001</v>
      </c>
      <c r="M363" s="2333">
        <v>0.182</v>
      </c>
      <c r="N363" s="8"/>
      <c r="O363" s="8"/>
      <c r="P363" s="8"/>
      <c r="Q363" s="8"/>
      <c r="R363" s="8"/>
      <c r="S363" s="8"/>
      <c r="T363" s="8"/>
      <c r="U363" s="8"/>
      <c r="V363" s="8"/>
      <c r="W363" s="8"/>
      <c r="X363" s="8"/>
      <c r="Y363" s="8"/>
      <c r="Z363" s="8"/>
      <c r="AA363" s="8"/>
    </row>
    <row r="364" spans="1:27" ht="15" customHeight="1">
      <c r="A364" s="8"/>
      <c r="B364" s="3104" t="s">
        <v>32</v>
      </c>
      <c r="C364" s="3257"/>
      <c r="D364" s="3442"/>
      <c r="E364" s="1907">
        <v>0.2857142857142857</v>
      </c>
      <c r="F364" s="175">
        <v>0.66666666666666663</v>
      </c>
      <c r="G364" s="920">
        <v>4.7619047619047616E-2</v>
      </c>
      <c r="H364" s="2327">
        <v>0.16700000000000001</v>
      </c>
      <c r="I364" s="2327">
        <v>0.77800000000000002</v>
      </c>
      <c r="J364" s="2329">
        <v>5.6000000000000001E-2</v>
      </c>
      <c r="K364" s="1034">
        <v>4.2000000000000003E-2</v>
      </c>
      <c r="L364" s="1035">
        <v>0.875</v>
      </c>
      <c r="M364" s="2330">
        <v>8.3000000000000004E-2</v>
      </c>
      <c r="N364" s="8"/>
      <c r="O364" s="8"/>
      <c r="P364" s="8"/>
      <c r="Q364" s="8"/>
      <c r="R364" s="8"/>
      <c r="S364" s="8"/>
      <c r="T364" s="8"/>
      <c r="U364" s="8"/>
      <c r="V364" s="8"/>
      <c r="W364" s="8"/>
      <c r="X364" s="8"/>
      <c r="Y364" s="8"/>
      <c r="Z364" s="8"/>
      <c r="AA364" s="8"/>
    </row>
    <row r="365" spans="1:27" ht="15" customHeight="1">
      <c r="A365" s="8"/>
      <c r="B365" s="3104" t="s">
        <v>33</v>
      </c>
      <c r="C365" s="3257"/>
      <c r="D365" s="3442"/>
      <c r="E365" s="1907">
        <v>0.23076923076923078</v>
      </c>
      <c r="F365" s="175">
        <v>0.69230769230769229</v>
      </c>
      <c r="G365" s="920">
        <v>7.6923076923076927E-2</v>
      </c>
      <c r="H365" s="2327">
        <v>0.25</v>
      </c>
      <c r="I365" s="2327">
        <v>0.625</v>
      </c>
      <c r="J365" s="2329">
        <v>0.125</v>
      </c>
      <c r="K365" s="1034">
        <v>0.28599999999999998</v>
      </c>
      <c r="L365" s="1035">
        <v>0.60699999999999998</v>
      </c>
      <c r="M365" s="2330">
        <v>0.107</v>
      </c>
      <c r="N365" s="8"/>
      <c r="O365" s="8"/>
      <c r="P365" s="8"/>
      <c r="Q365" s="8"/>
      <c r="R365" s="8"/>
      <c r="S365" s="8"/>
      <c r="T365" s="8"/>
      <c r="U365" s="8"/>
      <c r="V365" s="8"/>
      <c r="W365" s="8"/>
      <c r="X365" s="8"/>
      <c r="Y365" s="8"/>
      <c r="Z365" s="8"/>
      <c r="AA365" s="8"/>
    </row>
    <row r="366" spans="1:27" ht="15" customHeight="1">
      <c r="A366" s="8"/>
      <c r="B366" s="3104" t="s">
        <v>34</v>
      </c>
      <c r="C366" s="3257"/>
      <c r="D366" s="3442"/>
      <c r="E366" s="1907">
        <v>0.1951219512195122</v>
      </c>
      <c r="F366" s="175">
        <v>0.58536585365853655</v>
      </c>
      <c r="G366" s="920">
        <v>0.21951219512195122</v>
      </c>
      <c r="H366" s="2327">
        <v>0.21199999999999999</v>
      </c>
      <c r="I366" s="2327">
        <v>0.57599999999999996</v>
      </c>
      <c r="J366" s="2329">
        <v>0.21199999999999999</v>
      </c>
      <c r="K366" s="1034">
        <v>0.17</v>
      </c>
      <c r="L366" s="1035">
        <v>0.66</v>
      </c>
      <c r="M366" s="2330">
        <v>0.17</v>
      </c>
      <c r="N366" s="8"/>
      <c r="O366" s="8"/>
      <c r="P366" s="8"/>
      <c r="Q366" s="8"/>
      <c r="R366" s="8"/>
      <c r="S366" s="8"/>
      <c r="T366" s="8"/>
      <c r="U366" s="8"/>
      <c r="V366" s="8"/>
      <c r="W366" s="8"/>
      <c r="X366" s="8"/>
      <c r="Y366" s="8"/>
      <c r="Z366" s="8"/>
      <c r="AA366" s="8"/>
    </row>
    <row r="367" spans="1:27" ht="15" customHeight="1">
      <c r="A367" s="8"/>
      <c r="B367" s="3104" t="s">
        <v>35</v>
      </c>
      <c r="C367" s="3257"/>
      <c r="D367" s="3442"/>
      <c r="E367" s="1907">
        <v>0.5</v>
      </c>
      <c r="F367" s="175">
        <v>0.45454545454545453</v>
      </c>
      <c r="G367" s="920">
        <v>4.5454545454545456E-2</v>
      </c>
      <c r="H367" s="2327">
        <v>0.33300000000000002</v>
      </c>
      <c r="I367" s="2327">
        <v>0.61099999999999999</v>
      </c>
      <c r="J367" s="2329">
        <v>5.6000000000000001E-2</v>
      </c>
      <c r="K367" s="1034">
        <v>0.35</v>
      </c>
      <c r="L367" s="1035">
        <v>0.6</v>
      </c>
      <c r="M367" s="2330">
        <v>0.05</v>
      </c>
      <c r="N367" s="8"/>
      <c r="O367" s="8"/>
      <c r="P367" s="8"/>
      <c r="Q367" s="8"/>
      <c r="R367" s="8"/>
      <c r="S367" s="8"/>
      <c r="T367" s="8"/>
      <c r="U367" s="8"/>
      <c r="V367" s="8"/>
      <c r="W367" s="8"/>
      <c r="X367" s="8"/>
      <c r="Y367" s="8"/>
      <c r="Z367" s="8"/>
      <c r="AA367" s="8"/>
    </row>
    <row r="368" spans="1:27" ht="15" customHeight="1">
      <c r="A368" s="8"/>
      <c r="B368" s="3104" t="s">
        <v>36</v>
      </c>
      <c r="C368" s="3257"/>
      <c r="D368" s="3442"/>
      <c r="E368" s="1907">
        <v>0.31291028446389496</v>
      </c>
      <c r="F368" s="175">
        <v>0.51422319474835887</v>
      </c>
      <c r="G368" s="920">
        <v>0.17286652078774617</v>
      </c>
      <c r="H368" s="2327">
        <v>0.27700000000000002</v>
      </c>
      <c r="I368" s="2327">
        <v>0.54400000000000004</v>
      </c>
      <c r="J368" s="2329">
        <v>0.18</v>
      </c>
      <c r="K368" s="1034">
        <v>0.27200000000000002</v>
      </c>
      <c r="L368" s="1035">
        <v>0.53100000000000003</v>
      </c>
      <c r="M368" s="2330">
        <v>0.19700000000000001</v>
      </c>
      <c r="N368" s="8"/>
      <c r="O368" s="8"/>
      <c r="P368" s="8"/>
      <c r="Q368" s="8"/>
      <c r="R368" s="8"/>
      <c r="S368" s="8"/>
      <c r="T368" s="8"/>
      <c r="U368" s="8"/>
      <c r="V368" s="8"/>
      <c r="W368" s="8"/>
      <c r="X368" s="8"/>
      <c r="Y368" s="8"/>
      <c r="Z368" s="8"/>
      <c r="AA368" s="8"/>
    </row>
    <row r="369" spans="1:27" ht="15" customHeight="1">
      <c r="A369" s="8"/>
      <c r="B369" s="3104" t="s">
        <v>37</v>
      </c>
      <c r="C369" s="3257"/>
      <c r="D369" s="3442"/>
      <c r="E369" s="1907">
        <v>1</v>
      </c>
      <c r="F369" s="175">
        <v>0</v>
      </c>
      <c r="G369" s="920">
        <v>0</v>
      </c>
      <c r="H369" s="2327" t="s">
        <v>644</v>
      </c>
      <c r="I369" s="2327" t="s">
        <v>644</v>
      </c>
      <c r="J369" s="2329" t="s">
        <v>644</v>
      </c>
      <c r="K369" s="1034" t="s">
        <v>644</v>
      </c>
      <c r="L369" s="1035" t="s">
        <v>644</v>
      </c>
      <c r="M369" s="2330" t="s">
        <v>644</v>
      </c>
      <c r="N369" s="8"/>
      <c r="O369" s="8"/>
      <c r="P369" s="8"/>
      <c r="Q369" s="8"/>
      <c r="R369" s="8"/>
      <c r="S369" s="8"/>
      <c r="T369" s="8"/>
      <c r="U369" s="8"/>
      <c r="V369" s="8"/>
      <c r="W369" s="8"/>
      <c r="X369" s="8"/>
      <c r="Y369" s="8"/>
      <c r="Z369" s="8"/>
      <c r="AA369" s="8"/>
    </row>
    <row r="370" spans="1:27" ht="15" customHeight="1">
      <c r="A370" s="8"/>
      <c r="B370" s="3104" t="s">
        <v>38</v>
      </c>
      <c r="C370" s="3257"/>
      <c r="D370" s="3442"/>
      <c r="E370" s="1907">
        <v>1</v>
      </c>
      <c r="F370" s="175">
        <v>0</v>
      </c>
      <c r="G370" s="920">
        <v>0</v>
      </c>
      <c r="H370" s="2327">
        <v>1</v>
      </c>
      <c r="I370" s="2327">
        <v>0</v>
      </c>
      <c r="J370" s="2329">
        <v>0</v>
      </c>
      <c r="K370" s="1034">
        <v>1</v>
      </c>
      <c r="L370" s="1035">
        <v>0</v>
      </c>
      <c r="M370" s="2330">
        <v>0</v>
      </c>
      <c r="N370" s="8"/>
      <c r="O370" s="8"/>
      <c r="P370" s="8"/>
      <c r="Q370" s="8"/>
      <c r="R370" s="8"/>
      <c r="S370" s="8"/>
      <c r="T370" s="8"/>
      <c r="U370" s="8"/>
      <c r="V370" s="8"/>
      <c r="W370" s="8"/>
      <c r="X370" s="8"/>
      <c r="Y370" s="8"/>
      <c r="Z370" s="8"/>
      <c r="AA370" s="8"/>
    </row>
    <row r="371" spans="1:27" ht="15" customHeight="1">
      <c r="A371" s="8"/>
      <c r="B371" s="3500" t="s">
        <v>42</v>
      </c>
      <c r="C371" s="3215"/>
      <c r="D371" s="3492"/>
      <c r="E371" s="2311">
        <v>0.29934210526315791</v>
      </c>
      <c r="F371" s="192">
        <v>0.54111842105263153</v>
      </c>
      <c r="G371" s="2312">
        <v>0.15953947368421054</v>
      </c>
      <c r="H371" s="2331">
        <v>0.27200000000000002</v>
      </c>
      <c r="I371" s="2331">
        <v>0.56100000000000005</v>
      </c>
      <c r="J371" s="1030">
        <v>0.16700000000000001</v>
      </c>
      <c r="K371" s="1036">
        <v>0.27</v>
      </c>
      <c r="L371" s="1037">
        <v>0.55700000000000005</v>
      </c>
      <c r="M371" s="2334">
        <v>0.17299999999999999</v>
      </c>
      <c r="N371" s="8"/>
      <c r="O371" s="8"/>
      <c r="P371" s="8"/>
      <c r="Q371" s="8"/>
      <c r="R371" s="8"/>
      <c r="S371" s="8"/>
      <c r="T371" s="8"/>
      <c r="U371" s="8"/>
      <c r="V371" s="8"/>
      <c r="W371" s="8"/>
      <c r="X371" s="8"/>
      <c r="Y371" s="8"/>
      <c r="Z371" s="8"/>
      <c r="AA371" s="8"/>
    </row>
    <row r="372" spans="1:27" ht="15" customHeight="1">
      <c r="B372" s="3616" t="s">
        <v>640</v>
      </c>
      <c r="C372" s="3561"/>
      <c r="D372" s="3561"/>
      <c r="E372" s="3561"/>
      <c r="F372" s="3561"/>
      <c r="G372" s="3561"/>
      <c r="H372" s="3561"/>
      <c r="I372" s="3561"/>
      <c r="J372" s="3561"/>
      <c r="K372" s="3561"/>
      <c r="L372" s="3561"/>
      <c r="M372" s="3561"/>
    </row>
    <row r="373" spans="1:27" ht="15" customHeight="1">
      <c r="B373" s="2335"/>
      <c r="C373" s="2335"/>
      <c r="D373" s="2335"/>
      <c r="E373" s="2335"/>
      <c r="F373" s="2335"/>
      <c r="G373" s="2335"/>
      <c r="H373" s="2335"/>
      <c r="I373" s="2335"/>
      <c r="J373" s="2335"/>
      <c r="K373" s="2335"/>
      <c r="L373" s="2335"/>
      <c r="M373" s="2335"/>
    </row>
    <row r="374" spans="1:27" ht="15" customHeight="1">
      <c r="B374" s="3432" t="s">
        <v>645</v>
      </c>
      <c r="C374" s="3207"/>
      <c r="D374" s="3207"/>
      <c r="E374" s="3207"/>
      <c r="F374" s="3207"/>
      <c r="G374" s="3433"/>
      <c r="H374" s="3562" t="s">
        <v>138</v>
      </c>
      <c r="I374" s="3562" t="s">
        <v>139</v>
      </c>
      <c r="J374" s="3562" t="s">
        <v>140</v>
      </c>
      <c r="K374" s="3562" t="s">
        <v>141</v>
      </c>
      <c r="L374" s="3562" t="s">
        <v>142</v>
      </c>
      <c r="M374" s="3432" t="s">
        <v>143</v>
      </c>
    </row>
    <row r="375" spans="1:27" ht="15" customHeight="1">
      <c r="B375" s="3434"/>
      <c r="C375" s="3434"/>
      <c r="D375" s="3434"/>
      <c r="E375" s="3434"/>
      <c r="F375" s="3434"/>
      <c r="G375" s="3435"/>
      <c r="H375" s="3435"/>
      <c r="I375" s="3435"/>
      <c r="J375" s="3435"/>
      <c r="K375" s="3435"/>
      <c r="L375" s="3435"/>
      <c r="M375" s="3434"/>
    </row>
    <row r="376" spans="1:27" ht="15" customHeight="1">
      <c r="A376" s="8"/>
      <c r="B376" s="3347" t="s">
        <v>29</v>
      </c>
      <c r="C376" s="3261"/>
      <c r="D376" s="3261"/>
      <c r="E376" s="3261"/>
      <c r="F376" s="3261"/>
      <c r="G376" s="3440"/>
      <c r="H376" s="2336">
        <v>0</v>
      </c>
      <c r="I376" s="2336">
        <v>1</v>
      </c>
      <c r="J376" s="2336">
        <v>0</v>
      </c>
      <c r="K376" s="2336">
        <v>0</v>
      </c>
      <c r="L376" s="2336">
        <v>0</v>
      </c>
      <c r="M376" s="2337">
        <v>0</v>
      </c>
      <c r="N376" s="8"/>
      <c r="O376" s="8"/>
      <c r="P376" s="8"/>
      <c r="Q376" s="8"/>
      <c r="R376" s="8"/>
      <c r="S376" s="8"/>
      <c r="T376" s="8"/>
      <c r="U376" s="8"/>
      <c r="V376" s="8"/>
      <c r="W376" s="8"/>
      <c r="X376" s="8"/>
      <c r="Y376" s="8"/>
      <c r="Z376" s="8"/>
      <c r="AA376" s="8"/>
    </row>
    <row r="377" spans="1:27" ht="15" customHeight="1">
      <c r="A377" s="8"/>
      <c r="B377" s="3104" t="s">
        <v>30</v>
      </c>
      <c r="C377" s="3257"/>
      <c r="D377" s="3257"/>
      <c r="E377" s="3257"/>
      <c r="F377" s="3257"/>
      <c r="G377" s="3442"/>
      <c r="H377" s="1038">
        <v>1.7000000000000001E-2</v>
      </c>
      <c r="I377" s="1038">
        <v>0.64</v>
      </c>
      <c r="J377" s="1038">
        <v>0</v>
      </c>
      <c r="K377" s="1038">
        <v>4.2999999999999997E-2</v>
      </c>
      <c r="L377" s="1038">
        <v>0.29699999999999999</v>
      </c>
      <c r="M377" s="2338">
        <v>3.0000000000000001E-3</v>
      </c>
      <c r="N377" s="8"/>
      <c r="O377" s="8"/>
      <c r="P377" s="8"/>
      <c r="Q377" s="8"/>
      <c r="R377" s="8"/>
      <c r="S377" s="8"/>
      <c r="T377" s="8"/>
      <c r="U377" s="8"/>
      <c r="V377" s="8"/>
      <c r="W377" s="8"/>
      <c r="X377" s="8"/>
      <c r="Y377" s="8"/>
      <c r="Z377" s="8"/>
      <c r="AA377" s="8"/>
    </row>
    <row r="378" spans="1:27" ht="15" customHeight="1">
      <c r="A378" s="8"/>
      <c r="B378" s="3104" t="s">
        <v>31</v>
      </c>
      <c r="C378" s="3257"/>
      <c r="D378" s="3257"/>
      <c r="E378" s="3257"/>
      <c r="F378" s="3257"/>
      <c r="G378" s="3442"/>
      <c r="H378" s="1038">
        <v>3.7999999999999999E-2</v>
      </c>
      <c r="I378" s="1038">
        <v>0.66</v>
      </c>
      <c r="J378" s="1038">
        <v>0</v>
      </c>
      <c r="K378" s="1038">
        <v>5.7000000000000002E-2</v>
      </c>
      <c r="L378" s="1038">
        <v>0.22600000000000001</v>
      </c>
      <c r="M378" s="2338">
        <v>1.9E-2</v>
      </c>
      <c r="N378" s="8"/>
      <c r="O378" s="8"/>
      <c r="P378" s="8"/>
      <c r="Q378" s="8"/>
      <c r="R378" s="8"/>
      <c r="S378" s="8"/>
      <c r="T378" s="8"/>
      <c r="U378" s="8"/>
      <c r="V378" s="8"/>
      <c r="W378" s="8"/>
      <c r="X378" s="8"/>
      <c r="Y378" s="8"/>
      <c r="Z378" s="8"/>
      <c r="AA378" s="8"/>
    </row>
    <row r="379" spans="1:27" ht="15" customHeight="1">
      <c r="A379" s="8"/>
      <c r="B379" s="3104" t="s">
        <v>32</v>
      </c>
      <c r="C379" s="3257"/>
      <c r="D379" s="3257"/>
      <c r="E379" s="3257"/>
      <c r="F379" s="3257"/>
      <c r="G379" s="3442"/>
      <c r="H379" s="1038">
        <v>1.0999999999999999E-2</v>
      </c>
      <c r="I379" s="1038">
        <v>0.61599999999999999</v>
      </c>
      <c r="J379" s="1038">
        <v>0</v>
      </c>
      <c r="K379" s="1038">
        <v>5.7000000000000002E-2</v>
      </c>
      <c r="L379" s="1038">
        <v>0.30199999999999999</v>
      </c>
      <c r="M379" s="2338">
        <v>1.4E-2</v>
      </c>
      <c r="N379" s="8"/>
      <c r="O379" s="8"/>
      <c r="P379" s="8"/>
      <c r="Q379" s="8"/>
      <c r="R379" s="8"/>
      <c r="S379" s="8"/>
      <c r="T379" s="8"/>
      <c r="U379" s="8"/>
      <c r="V379" s="8"/>
      <c r="W379" s="8"/>
      <c r="X379" s="8"/>
      <c r="Y379" s="8"/>
      <c r="Z379" s="8"/>
      <c r="AA379" s="8"/>
    </row>
    <row r="380" spans="1:27" ht="15" customHeight="1">
      <c r="A380" s="8"/>
      <c r="B380" s="3104" t="s">
        <v>33</v>
      </c>
      <c r="C380" s="3257"/>
      <c r="D380" s="3257"/>
      <c r="E380" s="3257"/>
      <c r="F380" s="3257"/>
      <c r="G380" s="3442"/>
      <c r="H380" s="1038">
        <v>3.1E-2</v>
      </c>
      <c r="I380" s="1038">
        <v>0.67</v>
      </c>
      <c r="J380" s="1038">
        <v>4.0000000000000001E-3</v>
      </c>
      <c r="K380" s="1038">
        <v>4.3999999999999997E-2</v>
      </c>
      <c r="L380" s="1038">
        <v>0.23799999999999999</v>
      </c>
      <c r="M380" s="2338">
        <v>1.2999999999999999E-2</v>
      </c>
      <c r="N380" s="8"/>
      <c r="O380" s="8"/>
      <c r="P380" s="8"/>
      <c r="Q380" s="8"/>
      <c r="R380" s="8"/>
      <c r="S380" s="8"/>
      <c r="T380" s="8"/>
      <c r="U380" s="8"/>
      <c r="V380" s="8"/>
      <c r="W380" s="8"/>
      <c r="X380" s="8"/>
      <c r="Y380" s="8"/>
      <c r="Z380" s="8"/>
      <c r="AA380" s="8"/>
    </row>
    <row r="381" spans="1:27" ht="15" customHeight="1">
      <c r="A381" s="8"/>
      <c r="B381" s="3104" t="s">
        <v>34</v>
      </c>
      <c r="C381" s="3257"/>
      <c r="D381" s="3257"/>
      <c r="E381" s="3257"/>
      <c r="F381" s="3257"/>
      <c r="G381" s="3442"/>
      <c r="H381" s="1038">
        <v>2.8000000000000001E-2</v>
      </c>
      <c r="I381" s="1038">
        <v>0.48099999999999998</v>
      </c>
      <c r="J381" s="1038">
        <v>3.0000000000000001E-3</v>
      </c>
      <c r="K381" s="1038">
        <v>0.10199999999999999</v>
      </c>
      <c r="L381" s="1038">
        <v>0.378</v>
      </c>
      <c r="M381" s="2338">
        <v>8.0000000000000002E-3</v>
      </c>
      <c r="N381" s="8"/>
      <c r="O381" s="8"/>
      <c r="P381" s="8"/>
      <c r="Q381" s="8"/>
      <c r="R381" s="8"/>
      <c r="S381" s="8"/>
      <c r="T381" s="8"/>
      <c r="U381" s="8"/>
      <c r="V381" s="8"/>
      <c r="W381" s="8"/>
      <c r="X381" s="8"/>
      <c r="Y381" s="8"/>
      <c r="Z381" s="8"/>
      <c r="AA381" s="8"/>
    </row>
    <row r="382" spans="1:27" ht="15" customHeight="1">
      <c r="A382" s="8"/>
      <c r="B382" s="3104" t="s">
        <v>35</v>
      </c>
      <c r="C382" s="3257"/>
      <c r="D382" s="3257"/>
      <c r="E382" s="3257"/>
      <c r="F382" s="3257"/>
      <c r="G382" s="3442"/>
      <c r="H382" s="1038">
        <v>2.9000000000000001E-2</v>
      </c>
      <c r="I382" s="1038">
        <v>0.44900000000000001</v>
      </c>
      <c r="J382" s="1038">
        <v>7.0000000000000001E-3</v>
      </c>
      <c r="K382" s="1038">
        <v>0.11799999999999999</v>
      </c>
      <c r="L382" s="1038">
        <v>0.375</v>
      </c>
      <c r="M382" s="2338">
        <v>2.1999999999999999E-2</v>
      </c>
      <c r="N382" s="8"/>
      <c r="O382" s="8"/>
      <c r="P382" s="8"/>
      <c r="Q382" s="8"/>
      <c r="R382" s="8"/>
      <c r="S382" s="8"/>
      <c r="T382" s="8"/>
      <c r="U382" s="8"/>
      <c r="V382" s="8"/>
      <c r="W382" s="8"/>
      <c r="X382" s="8"/>
      <c r="Y382" s="8"/>
      <c r="Z382" s="8"/>
      <c r="AA382" s="8"/>
    </row>
    <row r="383" spans="1:27" ht="15" customHeight="1">
      <c r="A383" s="8"/>
      <c r="B383" s="3104" t="s">
        <v>36</v>
      </c>
      <c r="C383" s="3257"/>
      <c r="D383" s="3257"/>
      <c r="E383" s="3257"/>
      <c r="F383" s="3257"/>
      <c r="G383" s="3442"/>
      <c r="H383" s="1038">
        <v>2.1999999999999999E-2</v>
      </c>
      <c r="I383" s="1038">
        <v>0.33500000000000002</v>
      </c>
      <c r="J383" s="1038">
        <v>3.0000000000000001E-3</v>
      </c>
      <c r="K383" s="1038">
        <v>0.13700000000000001</v>
      </c>
      <c r="L383" s="1038">
        <v>0.48499999999999999</v>
      </c>
      <c r="M383" s="2338">
        <v>1.7999999999999999E-2</v>
      </c>
      <c r="N383" s="8"/>
      <c r="O383" s="8"/>
      <c r="P383" s="8"/>
      <c r="Q383" s="8"/>
      <c r="R383" s="8"/>
      <c r="S383" s="8"/>
      <c r="T383" s="8"/>
      <c r="U383" s="8"/>
      <c r="V383" s="8"/>
      <c r="W383" s="8"/>
      <c r="X383" s="8"/>
      <c r="Y383" s="8"/>
      <c r="Z383" s="8"/>
      <c r="AA383" s="8"/>
    </row>
    <row r="384" spans="1:27" ht="15" customHeight="1">
      <c r="A384" s="8"/>
      <c r="B384" s="3104" t="s">
        <v>37</v>
      </c>
      <c r="C384" s="3257"/>
      <c r="D384" s="3257"/>
      <c r="E384" s="3257"/>
      <c r="F384" s="3257"/>
      <c r="G384" s="3442"/>
      <c r="H384" s="1038">
        <v>2.1000000000000001E-2</v>
      </c>
      <c r="I384" s="1038">
        <v>0.25600000000000001</v>
      </c>
      <c r="J384" s="1038">
        <v>0</v>
      </c>
      <c r="K384" s="1038">
        <v>0.26400000000000001</v>
      </c>
      <c r="L384" s="1038">
        <v>0.45900000000000002</v>
      </c>
      <c r="M384" s="2338">
        <v>0</v>
      </c>
      <c r="N384" s="8"/>
      <c r="O384" s="8"/>
      <c r="P384" s="8"/>
      <c r="Q384" s="8"/>
      <c r="R384" s="8"/>
      <c r="S384" s="8"/>
      <c r="T384" s="8"/>
      <c r="U384" s="8"/>
      <c r="V384" s="8"/>
      <c r="W384" s="8"/>
      <c r="X384" s="8"/>
      <c r="Y384" s="8"/>
      <c r="Z384" s="8"/>
      <c r="AA384" s="8"/>
    </row>
    <row r="385" spans="1:27" ht="15" customHeight="1">
      <c r="A385" s="8"/>
      <c r="B385" s="3104" t="s">
        <v>38</v>
      </c>
      <c r="C385" s="3257"/>
      <c r="D385" s="3257"/>
      <c r="E385" s="3257"/>
      <c r="F385" s="3257"/>
      <c r="G385" s="3442"/>
      <c r="H385" s="1038">
        <v>8.0000000000000002E-3</v>
      </c>
      <c r="I385" s="1038">
        <v>0.33700000000000002</v>
      </c>
      <c r="J385" s="1038">
        <v>0</v>
      </c>
      <c r="K385" s="1038">
        <v>0.20200000000000001</v>
      </c>
      <c r="L385" s="1038">
        <v>0.45300000000000001</v>
      </c>
      <c r="M385" s="2338">
        <v>0</v>
      </c>
      <c r="N385" s="8"/>
      <c r="O385" s="8"/>
      <c r="P385" s="8"/>
      <c r="Q385" s="8"/>
      <c r="R385" s="8"/>
      <c r="S385" s="8"/>
      <c r="T385" s="8"/>
      <c r="U385" s="8"/>
      <c r="V385" s="8"/>
      <c r="W385" s="8"/>
      <c r="X385" s="8"/>
      <c r="Y385" s="8"/>
      <c r="Z385" s="8"/>
      <c r="AA385" s="8"/>
    </row>
    <row r="386" spans="1:27" ht="15" customHeight="1">
      <c r="A386" s="8"/>
      <c r="B386" s="3104" t="s">
        <v>39</v>
      </c>
      <c r="C386" s="3257"/>
      <c r="D386" s="3257"/>
      <c r="E386" s="3257"/>
      <c r="F386" s="3257"/>
      <c r="G386" s="3442"/>
      <c r="H386" s="1038" t="s">
        <v>41</v>
      </c>
      <c r="I386" s="1038" t="s">
        <v>41</v>
      </c>
      <c r="J386" s="1038" t="s">
        <v>41</v>
      </c>
      <c r="K386" s="1038" t="s">
        <v>41</v>
      </c>
      <c r="L386" s="1038" t="s">
        <v>41</v>
      </c>
      <c r="M386" s="2338" t="s">
        <v>41</v>
      </c>
      <c r="N386" s="8"/>
      <c r="O386" s="8"/>
      <c r="P386" s="8"/>
      <c r="Q386" s="8"/>
      <c r="R386" s="8"/>
      <c r="S386" s="8"/>
      <c r="T386" s="8"/>
      <c r="U386" s="8"/>
      <c r="V386" s="8"/>
      <c r="W386" s="8"/>
      <c r="X386" s="8"/>
      <c r="Y386" s="8"/>
      <c r="Z386" s="8"/>
      <c r="AA386" s="8"/>
    </row>
    <row r="387" spans="1:27" ht="15" customHeight="1">
      <c r="A387" s="8"/>
      <c r="B387" s="3500" t="s">
        <v>42</v>
      </c>
      <c r="C387" s="3215"/>
      <c r="D387" s="3215"/>
      <c r="E387" s="3215"/>
      <c r="F387" s="3215"/>
      <c r="G387" s="3492"/>
      <c r="H387" s="2339">
        <v>2.1999999999999999E-2</v>
      </c>
      <c r="I387" s="2339">
        <v>0.40100000000000002</v>
      </c>
      <c r="J387" s="2339">
        <v>3.0000000000000001E-3</v>
      </c>
      <c r="K387" s="2339">
        <v>0.125</v>
      </c>
      <c r="L387" s="2339">
        <v>0.435</v>
      </c>
      <c r="M387" s="2340">
        <v>1.4E-2</v>
      </c>
      <c r="N387" s="8"/>
      <c r="O387" s="8"/>
      <c r="P387" s="8"/>
      <c r="Q387" s="8"/>
      <c r="R387" s="8"/>
      <c r="S387" s="8"/>
      <c r="T387" s="8"/>
      <c r="U387" s="8"/>
      <c r="V387" s="8"/>
      <c r="W387" s="8"/>
      <c r="X387" s="8"/>
      <c r="Y387" s="8"/>
      <c r="Z387" s="8"/>
      <c r="AA387" s="8"/>
    </row>
    <row r="388" spans="1:27" ht="15" customHeight="1">
      <c r="B388" s="3617" t="s">
        <v>646</v>
      </c>
      <c r="C388" s="3561"/>
      <c r="D388" s="3561"/>
      <c r="E388" s="3561"/>
      <c r="F388" s="3561"/>
      <c r="G388" s="3561"/>
      <c r="H388" s="3561"/>
      <c r="I388" s="3561"/>
      <c r="J388" s="3561"/>
      <c r="K388" s="3561"/>
      <c r="L388" s="3561"/>
      <c r="M388" s="3561"/>
    </row>
    <row r="390" spans="1:27" ht="15" customHeight="1">
      <c r="B390" s="3432" t="s">
        <v>647</v>
      </c>
      <c r="C390" s="3207"/>
      <c r="D390" s="3207"/>
      <c r="E390" s="3207"/>
      <c r="F390" s="3207"/>
      <c r="G390" s="3433"/>
      <c r="H390" s="3562" t="s">
        <v>138</v>
      </c>
      <c r="I390" s="3562" t="s">
        <v>139</v>
      </c>
      <c r="J390" s="3562" t="s">
        <v>140</v>
      </c>
      <c r="K390" s="3562" t="s">
        <v>141</v>
      </c>
      <c r="L390" s="3562" t="s">
        <v>142</v>
      </c>
      <c r="M390" s="3432" t="s">
        <v>143</v>
      </c>
    </row>
    <row r="391" spans="1:27" ht="15" customHeight="1">
      <c r="B391" s="3434"/>
      <c r="C391" s="3434"/>
      <c r="D391" s="3434"/>
      <c r="E391" s="3434"/>
      <c r="F391" s="3434"/>
      <c r="G391" s="3435"/>
      <c r="H391" s="3435"/>
      <c r="I391" s="3435"/>
      <c r="J391" s="3435"/>
      <c r="K391" s="3435"/>
      <c r="L391" s="3435"/>
      <c r="M391" s="3434"/>
    </row>
    <row r="392" spans="1:27" ht="15" customHeight="1">
      <c r="A392" s="8"/>
      <c r="B392" s="3347" t="s">
        <v>29</v>
      </c>
      <c r="C392" s="3261"/>
      <c r="D392" s="3261"/>
      <c r="E392" s="3261"/>
      <c r="F392" s="3261"/>
      <c r="G392" s="3440"/>
      <c r="H392" s="1039">
        <v>0</v>
      </c>
      <c r="I392" s="1039">
        <v>1</v>
      </c>
      <c r="J392" s="1039">
        <v>0</v>
      </c>
      <c r="K392" s="1039">
        <v>0</v>
      </c>
      <c r="L392" s="1039">
        <v>0</v>
      </c>
      <c r="M392" s="1040">
        <v>0</v>
      </c>
      <c r="N392" s="8"/>
      <c r="O392" s="8"/>
      <c r="P392" s="8"/>
      <c r="Q392" s="8"/>
      <c r="R392" s="8"/>
      <c r="S392" s="8"/>
      <c r="T392" s="8"/>
      <c r="U392" s="8"/>
      <c r="V392" s="8"/>
      <c r="W392" s="8"/>
      <c r="X392" s="8"/>
      <c r="Y392" s="8"/>
      <c r="Z392" s="8"/>
      <c r="AA392" s="8"/>
    </row>
    <row r="393" spans="1:27" ht="15" customHeight="1">
      <c r="A393" s="8"/>
      <c r="B393" s="3104" t="s">
        <v>30</v>
      </c>
      <c r="C393" s="3257"/>
      <c r="D393" s="3257"/>
      <c r="E393" s="3257"/>
      <c r="F393" s="3257"/>
      <c r="G393" s="3442"/>
      <c r="H393" s="1041">
        <v>1.4E-2</v>
      </c>
      <c r="I393" s="1041">
        <v>0.47399999999999998</v>
      </c>
      <c r="J393" s="1041">
        <v>6.0000000000000001E-3</v>
      </c>
      <c r="K393" s="1041">
        <v>6.0999999999999999E-2</v>
      </c>
      <c r="L393" s="1041">
        <v>0.443</v>
      </c>
      <c r="M393" s="2341">
        <v>3.0000000000000001E-3</v>
      </c>
      <c r="N393" s="8"/>
      <c r="O393" s="8"/>
      <c r="P393" s="8"/>
      <c r="Q393" s="8"/>
      <c r="R393" s="8"/>
      <c r="S393" s="8"/>
      <c r="T393" s="8"/>
      <c r="U393" s="8"/>
      <c r="V393" s="8"/>
      <c r="W393" s="8"/>
      <c r="X393" s="8"/>
      <c r="Y393" s="8"/>
      <c r="Z393" s="8"/>
      <c r="AA393" s="8"/>
    </row>
    <row r="394" spans="1:27" ht="15" customHeight="1">
      <c r="A394" s="8"/>
      <c r="B394" s="3104" t="s">
        <v>31</v>
      </c>
      <c r="C394" s="3257"/>
      <c r="D394" s="3257"/>
      <c r="E394" s="3257"/>
      <c r="F394" s="3257"/>
      <c r="G394" s="3442"/>
      <c r="H394" s="1041">
        <v>3.7999999999999999E-2</v>
      </c>
      <c r="I394" s="1041">
        <v>0.69799999999999995</v>
      </c>
      <c r="J394" s="1041">
        <v>0</v>
      </c>
      <c r="K394" s="1041">
        <v>5.7000000000000002E-2</v>
      </c>
      <c r="L394" s="1041">
        <v>0.20799999999999999</v>
      </c>
      <c r="M394" s="2341">
        <v>0</v>
      </c>
      <c r="N394" s="8"/>
      <c r="O394" s="8"/>
      <c r="P394" s="8"/>
      <c r="Q394" s="8"/>
      <c r="R394" s="8"/>
      <c r="S394" s="8"/>
      <c r="T394" s="8"/>
      <c r="U394" s="8"/>
      <c r="V394" s="8"/>
      <c r="W394" s="8"/>
      <c r="X394" s="8"/>
      <c r="Y394" s="8"/>
      <c r="Z394" s="8"/>
      <c r="AA394" s="8"/>
    </row>
    <row r="395" spans="1:27" ht="15" customHeight="1">
      <c r="A395" s="8"/>
      <c r="B395" s="3104" t="s">
        <v>32</v>
      </c>
      <c r="C395" s="3257"/>
      <c r="D395" s="3257"/>
      <c r="E395" s="3257"/>
      <c r="F395" s="3257"/>
      <c r="G395" s="3442"/>
      <c r="H395" s="1041">
        <v>7.0000000000000001E-3</v>
      </c>
      <c r="I395" s="1041">
        <v>0.58499999999999996</v>
      </c>
      <c r="J395" s="1041">
        <v>0</v>
      </c>
      <c r="K395" s="1041">
        <v>5.8000000000000003E-2</v>
      </c>
      <c r="L395" s="1041">
        <v>0.33800000000000002</v>
      </c>
      <c r="M395" s="2341">
        <v>1.2E-2</v>
      </c>
      <c r="N395" s="8"/>
      <c r="O395" s="8"/>
      <c r="P395" s="8"/>
      <c r="Q395" s="8"/>
      <c r="R395" s="8"/>
      <c r="S395" s="8"/>
      <c r="T395" s="8"/>
      <c r="U395" s="8"/>
      <c r="V395" s="8"/>
      <c r="W395" s="8"/>
      <c r="X395" s="8"/>
      <c r="Y395" s="8"/>
      <c r="Z395" s="8"/>
      <c r="AA395" s="8"/>
    </row>
    <row r="396" spans="1:27" ht="15" customHeight="1">
      <c r="A396" s="8"/>
      <c r="B396" s="3104" t="s">
        <v>33</v>
      </c>
      <c r="C396" s="3257"/>
      <c r="D396" s="3257"/>
      <c r="E396" s="3257"/>
      <c r="F396" s="3257"/>
      <c r="G396" s="3442"/>
      <c r="H396" s="1041">
        <v>2.8000000000000001E-2</v>
      </c>
      <c r="I396" s="1041">
        <v>0.66500000000000004</v>
      </c>
      <c r="J396" s="1041">
        <v>4.0000000000000001E-3</v>
      </c>
      <c r="K396" s="1041">
        <v>5.6000000000000001E-2</v>
      </c>
      <c r="L396" s="1041">
        <v>0.24299999999999999</v>
      </c>
      <c r="M396" s="2341">
        <v>4.0000000000000001E-3</v>
      </c>
      <c r="N396" s="8"/>
      <c r="O396" s="8"/>
      <c r="P396" s="8"/>
      <c r="Q396" s="8"/>
      <c r="R396" s="8"/>
      <c r="S396" s="8"/>
      <c r="T396" s="8"/>
      <c r="U396" s="8"/>
      <c r="V396" s="8"/>
      <c r="W396" s="8"/>
      <c r="X396" s="8"/>
      <c r="Y396" s="8"/>
      <c r="Z396" s="8"/>
      <c r="AA396" s="8"/>
    </row>
    <row r="397" spans="1:27" ht="15" customHeight="1">
      <c r="A397" s="8"/>
      <c r="B397" s="3104" t="s">
        <v>34</v>
      </c>
      <c r="C397" s="3257"/>
      <c r="D397" s="3257"/>
      <c r="E397" s="3257"/>
      <c r="F397" s="3257"/>
      <c r="G397" s="3442"/>
      <c r="H397" s="1041">
        <v>2.5000000000000001E-2</v>
      </c>
      <c r="I397" s="1041">
        <v>0.45400000000000001</v>
      </c>
      <c r="J397" s="1041">
        <v>3.0000000000000001E-3</v>
      </c>
      <c r="K397" s="1041">
        <v>0.11899999999999999</v>
      </c>
      <c r="L397" s="1041">
        <v>0.39</v>
      </c>
      <c r="M397" s="2341">
        <v>8.9999999999999993E-3</v>
      </c>
      <c r="N397" s="8"/>
      <c r="O397" s="8"/>
      <c r="P397" s="8"/>
      <c r="Q397" s="8"/>
      <c r="R397" s="8"/>
      <c r="S397" s="8"/>
      <c r="T397" s="8"/>
      <c r="U397" s="8"/>
      <c r="V397" s="8"/>
      <c r="W397" s="8"/>
      <c r="X397" s="8"/>
      <c r="Y397" s="8"/>
      <c r="Z397" s="8"/>
      <c r="AA397" s="8"/>
    </row>
    <row r="398" spans="1:27" ht="15" customHeight="1">
      <c r="A398" s="8"/>
      <c r="B398" s="3104" t="s">
        <v>35</v>
      </c>
      <c r="C398" s="3257"/>
      <c r="D398" s="3257"/>
      <c r="E398" s="3257"/>
      <c r="F398" s="3257"/>
      <c r="G398" s="3442"/>
      <c r="H398" s="1041">
        <v>3.1E-2</v>
      </c>
      <c r="I398" s="1041">
        <v>0.42599999999999999</v>
      </c>
      <c r="J398" s="1041">
        <v>0</v>
      </c>
      <c r="K398" s="1041">
        <v>0.11600000000000001</v>
      </c>
      <c r="L398" s="1041">
        <v>0.39500000000000002</v>
      </c>
      <c r="M398" s="2341">
        <v>3.1E-2</v>
      </c>
      <c r="N398" s="8"/>
      <c r="O398" s="8"/>
      <c r="P398" s="8"/>
      <c r="Q398" s="8"/>
      <c r="R398" s="8"/>
      <c r="S398" s="8"/>
      <c r="T398" s="8"/>
      <c r="U398" s="8"/>
      <c r="V398" s="8"/>
      <c r="W398" s="8"/>
      <c r="X398" s="8"/>
      <c r="Y398" s="8"/>
      <c r="Z398" s="8"/>
      <c r="AA398" s="8"/>
    </row>
    <row r="399" spans="1:27" ht="15" customHeight="1">
      <c r="A399" s="8"/>
      <c r="B399" s="3104" t="s">
        <v>36</v>
      </c>
      <c r="C399" s="3257"/>
      <c r="D399" s="3257"/>
      <c r="E399" s="3257"/>
      <c r="F399" s="3257"/>
      <c r="G399" s="3442"/>
      <c r="H399" s="1041">
        <v>2.1999999999999999E-2</v>
      </c>
      <c r="I399" s="1041">
        <v>0.32800000000000001</v>
      </c>
      <c r="J399" s="1041">
        <v>3.0000000000000001E-3</v>
      </c>
      <c r="K399" s="1041">
        <v>0.13900000000000001</v>
      </c>
      <c r="L399" s="1041">
        <v>0.495</v>
      </c>
      <c r="M399" s="2341">
        <v>1.2999999999999999E-2</v>
      </c>
      <c r="N399" s="8"/>
      <c r="O399" s="8"/>
      <c r="P399" s="8"/>
      <c r="Q399" s="8"/>
      <c r="R399" s="8"/>
      <c r="S399" s="8"/>
      <c r="T399" s="8"/>
      <c r="U399" s="8"/>
      <c r="V399" s="8"/>
      <c r="W399" s="8"/>
      <c r="X399" s="8"/>
      <c r="Y399" s="8"/>
      <c r="Z399" s="8"/>
      <c r="AA399" s="8"/>
    </row>
    <row r="400" spans="1:27" ht="15" customHeight="1">
      <c r="A400" s="8"/>
      <c r="B400" s="3104" t="s">
        <v>37</v>
      </c>
      <c r="C400" s="3257"/>
      <c r="D400" s="3257"/>
      <c r="E400" s="3257"/>
      <c r="F400" s="3257"/>
      <c r="G400" s="3442"/>
      <c r="H400" s="1041">
        <v>0.02</v>
      </c>
      <c r="I400" s="1042">
        <v>0.34200000000000003</v>
      </c>
      <c r="J400" s="1041">
        <v>0</v>
      </c>
      <c r="K400" s="1041">
        <v>0.20100000000000001</v>
      </c>
      <c r="L400" s="1041">
        <v>0.437</v>
      </c>
      <c r="M400" s="2341">
        <v>0</v>
      </c>
      <c r="N400" s="8"/>
      <c r="O400" s="8"/>
      <c r="P400" s="8"/>
      <c r="Q400" s="8"/>
      <c r="R400" s="8"/>
      <c r="S400" s="8"/>
      <c r="T400" s="8"/>
      <c r="U400" s="8"/>
      <c r="V400" s="8"/>
      <c r="W400" s="8"/>
      <c r="X400" s="8"/>
      <c r="Y400" s="8"/>
      <c r="Z400" s="8"/>
      <c r="AA400" s="8"/>
    </row>
    <row r="401" spans="1:27" ht="15" customHeight="1">
      <c r="A401" s="8"/>
      <c r="B401" s="3104" t="s">
        <v>38</v>
      </c>
      <c r="C401" s="3257"/>
      <c r="D401" s="3257"/>
      <c r="E401" s="3257"/>
      <c r="F401" s="3257"/>
      <c r="G401" s="3442"/>
      <c r="H401" s="1041">
        <v>4.0000000000000001E-3</v>
      </c>
      <c r="I401" s="1041">
        <v>0.38800000000000001</v>
      </c>
      <c r="J401" s="1041">
        <v>0</v>
      </c>
      <c r="K401" s="1041">
        <v>0.192</v>
      </c>
      <c r="L401" s="1041">
        <v>0.41599999999999998</v>
      </c>
      <c r="M401" s="2341">
        <v>0</v>
      </c>
      <c r="N401" s="8"/>
      <c r="O401" s="8"/>
      <c r="P401" s="8"/>
      <c r="Q401" s="8"/>
      <c r="R401" s="8"/>
      <c r="S401" s="8"/>
      <c r="T401" s="8"/>
      <c r="U401" s="8"/>
      <c r="V401" s="8"/>
      <c r="W401" s="8"/>
      <c r="X401" s="8"/>
      <c r="Y401" s="8"/>
      <c r="Z401" s="8"/>
      <c r="AA401" s="8"/>
    </row>
    <row r="402" spans="1:27" ht="15" customHeight="1">
      <c r="A402" s="8"/>
      <c r="B402" s="3104" t="s">
        <v>39</v>
      </c>
      <c r="C402" s="3257"/>
      <c r="D402" s="3257"/>
      <c r="E402" s="3257"/>
      <c r="F402" s="3257"/>
      <c r="G402" s="3442"/>
      <c r="H402" s="1041" t="s">
        <v>41</v>
      </c>
      <c r="I402" s="1041" t="s">
        <v>41</v>
      </c>
      <c r="J402" s="1041" t="s">
        <v>41</v>
      </c>
      <c r="K402" s="1041" t="s">
        <v>41</v>
      </c>
      <c r="L402" s="1041" t="s">
        <v>41</v>
      </c>
      <c r="M402" s="2341" t="s">
        <v>41</v>
      </c>
      <c r="N402" s="8"/>
      <c r="O402" s="8"/>
      <c r="P402" s="8"/>
      <c r="Q402" s="8"/>
      <c r="R402" s="8"/>
      <c r="S402" s="8"/>
      <c r="T402" s="8"/>
      <c r="U402" s="8"/>
      <c r="V402" s="8"/>
      <c r="W402" s="8"/>
      <c r="X402" s="8"/>
      <c r="Y402" s="8"/>
      <c r="Z402" s="8"/>
      <c r="AA402" s="8"/>
    </row>
    <row r="403" spans="1:27" ht="15" customHeight="1">
      <c r="A403" s="8"/>
      <c r="B403" s="3500" t="s">
        <v>42</v>
      </c>
      <c r="C403" s="3215"/>
      <c r="D403" s="3215"/>
      <c r="E403" s="3215"/>
      <c r="F403" s="3215"/>
      <c r="G403" s="3492"/>
      <c r="H403" s="2342">
        <v>2.1000000000000001E-2</v>
      </c>
      <c r="I403" s="2342">
        <v>0.39300000000000002</v>
      </c>
      <c r="J403" s="2342">
        <v>2E-3</v>
      </c>
      <c r="K403" s="2342">
        <v>0.127</v>
      </c>
      <c r="L403" s="2342">
        <v>0.44600000000000001</v>
      </c>
      <c r="M403" s="2324">
        <v>1.0999999999999999E-2</v>
      </c>
      <c r="N403" s="8"/>
      <c r="O403" s="8"/>
      <c r="P403" s="8"/>
      <c r="Q403" s="8"/>
      <c r="R403" s="8"/>
      <c r="S403" s="8"/>
      <c r="T403" s="8"/>
      <c r="U403" s="8"/>
      <c r="V403" s="8"/>
      <c r="W403" s="8"/>
      <c r="X403" s="8"/>
      <c r="Y403" s="8"/>
      <c r="Z403" s="8"/>
      <c r="AA403" s="8"/>
    </row>
    <row r="404" spans="1:27" ht="15" customHeight="1">
      <c r="B404" s="3605" t="s">
        <v>646</v>
      </c>
      <c r="C404" s="3561"/>
      <c r="D404" s="3561"/>
      <c r="E404" s="3561"/>
      <c r="F404" s="3561"/>
      <c r="G404" s="3561"/>
      <c r="H404" s="3561"/>
      <c r="I404" s="3561"/>
      <c r="J404" s="3561"/>
      <c r="K404" s="3561"/>
      <c r="L404" s="3561"/>
      <c r="M404" s="3561"/>
    </row>
    <row r="405" spans="1:27" ht="15" customHeight="1">
      <c r="B405" s="2335"/>
      <c r="C405" s="2335"/>
      <c r="D405" s="2335"/>
      <c r="E405" s="2335"/>
      <c r="F405" s="2335"/>
      <c r="G405" s="2335"/>
      <c r="H405" s="2335"/>
      <c r="I405" s="2335"/>
      <c r="J405" s="2335"/>
      <c r="K405" s="2335"/>
      <c r="L405" s="2335"/>
      <c r="M405" s="2335"/>
    </row>
    <row r="406" spans="1:27" ht="15" customHeight="1">
      <c r="B406" s="3432" t="s">
        <v>648</v>
      </c>
      <c r="C406" s="3207"/>
      <c r="D406" s="3207"/>
      <c r="E406" s="3207"/>
      <c r="F406" s="3207"/>
      <c r="G406" s="3433"/>
      <c r="H406" s="3562" t="s">
        <v>138</v>
      </c>
      <c r="I406" s="3562" t="s">
        <v>139</v>
      </c>
      <c r="J406" s="3562" t="s">
        <v>140</v>
      </c>
      <c r="K406" s="3562" t="s">
        <v>141</v>
      </c>
      <c r="L406" s="3562" t="s">
        <v>142</v>
      </c>
      <c r="M406" s="3432" t="s">
        <v>143</v>
      </c>
    </row>
    <row r="407" spans="1:27" ht="15" customHeight="1">
      <c r="B407" s="3434"/>
      <c r="C407" s="3434"/>
      <c r="D407" s="3434"/>
      <c r="E407" s="3434"/>
      <c r="F407" s="3434"/>
      <c r="G407" s="3435"/>
      <c r="H407" s="3435"/>
      <c r="I407" s="3435"/>
      <c r="J407" s="3435"/>
      <c r="K407" s="3435"/>
      <c r="L407" s="3435"/>
      <c r="M407" s="3434"/>
    </row>
    <row r="408" spans="1:27" ht="15" customHeight="1">
      <c r="A408" s="8"/>
      <c r="B408" s="3347" t="s">
        <v>29</v>
      </c>
      <c r="C408" s="3261"/>
      <c r="D408" s="3261"/>
      <c r="E408" s="3261"/>
      <c r="F408" s="3261"/>
      <c r="G408" s="3440"/>
      <c r="H408" s="1038" t="s">
        <v>41</v>
      </c>
      <c r="I408" s="1038" t="s">
        <v>41</v>
      </c>
      <c r="J408" s="1038" t="s">
        <v>41</v>
      </c>
      <c r="K408" s="1038" t="s">
        <v>41</v>
      </c>
      <c r="L408" s="1038" t="s">
        <v>41</v>
      </c>
      <c r="M408" s="2338" t="s">
        <v>41</v>
      </c>
      <c r="N408" s="8"/>
      <c r="O408" s="8"/>
      <c r="P408" s="8"/>
      <c r="Q408" s="8"/>
      <c r="R408" s="8"/>
      <c r="S408" s="8"/>
      <c r="T408" s="8"/>
      <c r="U408" s="8"/>
      <c r="V408" s="8"/>
      <c r="W408" s="8"/>
      <c r="X408" s="8"/>
      <c r="Y408" s="8"/>
      <c r="Z408" s="8"/>
      <c r="AA408" s="8"/>
    </row>
    <row r="409" spans="1:27" ht="15" customHeight="1">
      <c r="A409" s="8"/>
      <c r="B409" s="3104" t="s">
        <v>30</v>
      </c>
      <c r="C409" s="3257"/>
      <c r="D409" s="3257"/>
      <c r="E409" s="3257"/>
      <c r="F409" s="3257"/>
      <c r="G409" s="3442"/>
      <c r="H409" s="1043">
        <v>0</v>
      </c>
      <c r="I409" s="1043">
        <v>0.214</v>
      </c>
      <c r="J409" s="1043">
        <v>0.107</v>
      </c>
      <c r="K409" s="1043">
        <v>0.14299999999999999</v>
      </c>
      <c r="L409" s="1043">
        <v>0.53600000000000003</v>
      </c>
      <c r="M409" s="1044">
        <v>0</v>
      </c>
      <c r="N409" s="8"/>
      <c r="O409" s="8"/>
      <c r="P409" s="8"/>
      <c r="Q409" s="8"/>
      <c r="R409" s="8"/>
      <c r="S409" s="8"/>
      <c r="T409" s="8"/>
      <c r="U409" s="8"/>
      <c r="V409" s="8"/>
      <c r="W409" s="8"/>
      <c r="X409" s="8"/>
      <c r="Y409" s="8"/>
      <c r="Z409" s="8"/>
      <c r="AA409" s="8"/>
    </row>
    <row r="410" spans="1:27" ht="15" customHeight="1">
      <c r="A410" s="8"/>
      <c r="B410" s="3104" t="s">
        <v>31</v>
      </c>
      <c r="C410" s="3257"/>
      <c r="D410" s="3257"/>
      <c r="E410" s="3257"/>
      <c r="F410" s="3257"/>
      <c r="G410" s="3442"/>
      <c r="H410" s="1038" t="s">
        <v>41</v>
      </c>
      <c r="I410" s="1038" t="s">
        <v>41</v>
      </c>
      <c r="J410" s="1038" t="s">
        <v>41</v>
      </c>
      <c r="K410" s="1038" t="s">
        <v>41</v>
      </c>
      <c r="L410" s="1038" t="s">
        <v>41</v>
      </c>
      <c r="M410" s="2338" t="s">
        <v>41</v>
      </c>
      <c r="N410" s="8"/>
      <c r="O410" s="8"/>
      <c r="P410" s="8"/>
      <c r="Q410" s="8"/>
      <c r="R410" s="8"/>
      <c r="S410" s="8"/>
      <c r="T410" s="8"/>
      <c r="U410" s="8"/>
      <c r="V410" s="8"/>
      <c r="W410" s="8"/>
      <c r="X410" s="8"/>
      <c r="Y410" s="8"/>
      <c r="Z410" s="8"/>
      <c r="AA410" s="8"/>
    </row>
    <row r="411" spans="1:27" ht="15" customHeight="1">
      <c r="A411" s="8"/>
      <c r="B411" s="3104" t="s">
        <v>32</v>
      </c>
      <c r="C411" s="3257"/>
      <c r="D411" s="3257"/>
      <c r="E411" s="3257"/>
      <c r="F411" s="3257"/>
      <c r="G411" s="3442"/>
      <c r="H411" s="1045">
        <v>5.6000000000000001E-2</v>
      </c>
      <c r="I411" s="1045">
        <v>0.33300000000000002</v>
      </c>
      <c r="J411" s="1045">
        <v>0</v>
      </c>
      <c r="K411" s="1045">
        <v>5.6000000000000001E-2</v>
      </c>
      <c r="L411" s="1045">
        <v>0.55600000000000005</v>
      </c>
      <c r="M411" s="1046">
        <v>0</v>
      </c>
      <c r="N411" s="8"/>
      <c r="O411" s="8"/>
      <c r="P411" s="8"/>
      <c r="Q411" s="8"/>
      <c r="R411" s="8"/>
      <c r="S411" s="8"/>
      <c r="T411" s="8"/>
      <c r="U411" s="8"/>
      <c r="V411" s="8"/>
      <c r="W411" s="8"/>
      <c r="X411" s="8"/>
      <c r="Y411" s="8"/>
      <c r="Z411" s="8"/>
      <c r="AA411" s="8"/>
    </row>
    <row r="412" spans="1:27" ht="15" customHeight="1">
      <c r="A412" s="8"/>
      <c r="B412" s="3104" t="s">
        <v>33</v>
      </c>
      <c r="C412" s="3257"/>
      <c r="D412" s="3257"/>
      <c r="E412" s="3257"/>
      <c r="F412" s="3257"/>
      <c r="G412" s="3442"/>
      <c r="H412" s="1045">
        <v>0</v>
      </c>
      <c r="I412" s="1045">
        <v>0.375</v>
      </c>
      <c r="J412" s="1045">
        <v>0</v>
      </c>
      <c r="K412" s="1045">
        <v>8.3000000000000004E-2</v>
      </c>
      <c r="L412" s="1045">
        <v>0.54200000000000004</v>
      </c>
      <c r="M412" s="1046">
        <v>0</v>
      </c>
      <c r="N412" s="8"/>
      <c r="O412" s="8"/>
      <c r="P412" s="8"/>
      <c r="Q412" s="8"/>
      <c r="R412" s="8"/>
      <c r="S412" s="8"/>
      <c r="T412" s="8"/>
      <c r="U412" s="8"/>
      <c r="V412" s="8"/>
      <c r="W412" s="8"/>
      <c r="X412" s="8"/>
      <c r="Y412" s="8"/>
      <c r="Z412" s="8"/>
      <c r="AA412" s="8"/>
    </row>
    <row r="413" spans="1:27" ht="15" customHeight="1">
      <c r="A413" s="8"/>
      <c r="B413" s="3104" t="s">
        <v>34</v>
      </c>
      <c r="C413" s="3257"/>
      <c r="D413" s="3257"/>
      <c r="E413" s="3257"/>
      <c r="F413" s="3257"/>
      <c r="G413" s="3442"/>
      <c r="H413" s="1045">
        <v>0.03</v>
      </c>
      <c r="I413" s="1045">
        <v>0.21199999999999999</v>
      </c>
      <c r="J413" s="1045">
        <v>0</v>
      </c>
      <c r="K413" s="1045">
        <v>0.182</v>
      </c>
      <c r="L413" s="1045">
        <v>0.54500000000000004</v>
      </c>
      <c r="M413" s="1046">
        <v>0.03</v>
      </c>
      <c r="N413" s="8"/>
      <c r="O413" s="8"/>
      <c r="P413" s="8"/>
      <c r="Q413" s="8"/>
      <c r="R413" s="8"/>
      <c r="S413" s="8"/>
      <c r="T413" s="8"/>
      <c r="U413" s="8"/>
      <c r="V413" s="8"/>
      <c r="W413" s="8"/>
      <c r="X413" s="8"/>
      <c r="Y413" s="8"/>
      <c r="Z413" s="8"/>
      <c r="AA413" s="8"/>
    </row>
    <row r="414" spans="1:27" ht="15" customHeight="1">
      <c r="A414" s="8"/>
      <c r="B414" s="3104" t="s">
        <v>35</v>
      </c>
      <c r="C414" s="3257"/>
      <c r="D414" s="3257"/>
      <c r="E414" s="3257"/>
      <c r="F414" s="3257"/>
      <c r="G414" s="3442"/>
      <c r="H414" s="1045">
        <v>0</v>
      </c>
      <c r="I414" s="1045">
        <v>0.27800000000000002</v>
      </c>
      <c r="J414" s="1045">
        <v>0</v>
      </c>
      <c r="K414" s="1045">
        <v>0.16700000000000001</v>
      </c>
      <c r="L414" s="1045">
        <v>0.55600000000000005</v>
      </c>
      <c r="M414" s="1046">
        <v>0</v>
      </c>
      <c r="N414" s="2296"/>
      <c r="O414" s="8"/>
      <c r="P414" s="8"/>
      <c r="Q414" s="8"/>
      <c r="R414" s="8"/>
      <c r="S414" s="8"/>
      <c r="T414" s="8"/>
      <c r="U414" s="8"/>
      <c r="V414" s="8"/>
      <c r="W414" s="8"/>
      <c r="X414" s="8"/>
      <c r="Y414" s="8"/>
      <c r="Z414" s="8"/>
      <c r="AA414" s="8"/>
    </row>
    <row r="415" spans="1:27" ht="15" customHeight="1">
      <c r="A415" s="8"/>
      <c r="B415" s="3104" t="s">
        <v>36</v>
      </c>
      <c r="C415" s="3257"/>
      <c r="D415" s="3257"/>
      <c r="E415" s="3257"/>
      <c r="F415" s="3257"/>
      <c r="G415" s="3442"/>
      <c r="H415" s="1045">
        <v>7.0000000000000001E-3</v>
      </c>
      <c r="I415" s="1045">
        <v>0.13300000000000001</v>
      </c>
      <c r="J415" s="1045">
        <v>2.9000000000000001E-2</v>
      </c>
      <c r="K415" s="1045">
        <v>0.17699999999999999</v>
      </c>
      <c r="L415" s="1045">
        <v>0.64600000000000002</v>
      </c>
      <c r="M415" s="1046">
        <v>7.0000000000000001E-3</v>
      </c>
      <c r="N415" s="2296"/>
      <c r="O415" s="8"/>
      <c r="P415" s="8"/>
      <c r="Q415" s="8"/>
      <c r="R415" s="8"/>
      <c r="S415" s="8"/>
      <c r="T415" s="8"/>
      <c r="U415" s="8"/>
      <c r="V415" s="8"/>
      <c r="W415" s="8"/>
      <c r="X415" s="8"/>
      <c r="Y415" s="8"/>
      <c r="Z415" s="8"/>
      <c r="AA415" s="8"/>
    </row>
    <row r="416" spans="1:27" ht="15" customHeight="1">
      <c r="A416" s="8"/>
      <c r="B416" s="3104" t="s">
        <v>37</v>
      </c>
      <c r="C416" s="3257"/>
      <c r="D416" s="3257"/>
      <c r="E416" s="3257"/>
      <c r="F416" s="3257"/>
      <c r="G416" s="3442"/>
      <c r="H416" s="1038" t="s">
        <v>41</v>
      </c>
      <c r="I416" s="1038" t="s">
        <v>41</v>
      </c>
      <c r="J416" s="1038" t="s">
        <v>41</v>
      </c>
      <c r="K416" s="1038" t="s">
        <v>41</v>
      </c>
      <c r="L416" s="1038" t="s">
        <v>41</v>
      </c>
      <c r="M416" s="2338" t="s">
        <v>41</v>
      </c>
      <c r="N416" s="2296"/>
      <c r="O416" s="8"/>
      <c r="P416" s="8"/>
      <c r="Q416" s="8"/>
      <c r="R416" s="8"/>
      <c r="S416" s="8"/>
      <c r="T416" s="8"/>
      <c r="U416" s="8"/>
      <c r="V416" s="8"/>
      <c r="W416" s="8"/>
      <c r="X416" s="8"/>
      <c r="Y416" s="8"/>
      <c r="Z416" s="8"/>
      <c r="AA416" s="8"/>
    </row>
    <row r="417" spans="1:27" ht="15" customHeight="1">
      <c r="A417" s="8"/>
      <c r="B417" s="3104" t="s">
        <v>38</v>
      </c>
      <c r="C417" s="3257"/>
      <c r="D417" s="3257"/>
      <c r="E417" s="3257"/>
      <c r="F417" s="3257"/>
      <c r="G417" s="3442"/>
      <c r="H417" s="1045">
        <v>0</v>
      </c>
      <c r="I417" s="1045">
        <v>0.41699999999999998</v>
      </c>
      <c r="J417" s="1045">
        <v>0</v>
      </c>
      <c r="K417" s="1045">
        <v>0.16700000000000001</v>
      </c>
      <c r="L417" s="1045">
        <v>0.41699999999999998</v>
      </c>
      <c r="M417" s="1046">
        <v>0</v>
      </c>
      <c r="N417" s="2296"/>
      <c r="O417" s="8"/>
      <c r="P417" s="8"/>
      <c r="Q417" s="8"/>
      <c r="R417" s="8"/>
      <c r="S417" s="8"/>
      <c r="T417" s="8"/>
      <c r="U417" s="8"/>
      <c r="V417" s="8"/>
      <c r="W417" s="8"/>
      <c r="X417" s="8"/>
      <c r="Y417" s="8"/>
      <c r="Z417" s="8"/>
      <c r="AA417" s="8"/>
    </row>
    <row r="418" spans="1:27" ht="15" customHeight="1">
      <c r="A418" s="8"/>
      <c r="B418" s="3104" t="s">
        <v>39</v>
      </c>
      <c r="C418" s="3257"/>
      <c r="D418" s="3257"/>
      <c r="E418" s="3257"/>
      <c r="F418" s="3257"/>
      <c r="G418" s="3442"/>
      <c r="H418" s="1038" t="s">
        <v>41</v>
      </c>
      <c r="I418" s="1038" t="s">
        <v>41</v>
      </c>
      <c r="J418" s="1038" t="s">
        <v>41</v>
      </c>
      <c r="K418" s="1038" t="s">
        <v>41</v>
      </c>
      <c r="L418" s="1038" t="s">
        <v>41</v>
      </c>
      <c r="M418" s="2338" t="s">
        <v>41</v>
      </c>
      <c r="N418" s="2296"/>
      <c r="O418" s="8"/>
      <c r="P418" s="8"/>
      <c r="Q418" s="8"/>
      <c r="R418" s="8"/>
      <c r="S418" s="8"/>
      <c r="T418" s="8"/>
      <c r="U418" s="8"/>
      <c r="V418" s="8"/>
      <c r="W418" s="8"/>
      <c r="X418" s="8"/>
      <c r="Y418" s="8"/>
      <c r="Z418" s="8"/>
      <c r="AA418" s="8"/>
    </row>
    <row r="419" spans="1:27" ht="15" customHeight="1">
      <c r="A419" s="8"/>
      <c r="B419" s="3500" t="s">
        <v>42</v>
      </c>
      <c r="C419" s="3215"/>
      <c r="D419" s="3215"/>
      <c r="E419" s="3215"/>
      <c r="F419" s="3215"/>
      <c r="G419" s="3492"/>
      <c r="H419" s="1047">
        <v>8.9999999999999993E-3</v>
      </c>
      <c r="I419" s="1047">
        <v>0.17100000000000001</v>
      </c>
      <c r="J419" s="1047">
        <v>2.8000000000000001E-2</v>
      </c>
      <c r="K419" s="1047">
        <v>0.16700000000000001</v>
      </c>
      <c r="L419" s="1047">
        <v>0.61799999999999999</v>
      </c>
      <c r="M419" s="1048">
        <v>7.0000000000000001E-3</v>
      </c>
      <c r="N419" s="2296"/>
      <c r="O419" s="8"/>
      <c r="P419" s="8"/>
      <c r="Q419" s="8"/>
      <c r="R419" s="8"/>
      <c r="S419" s="8"/>
      <c r="T419" s="8"/>
      <c r="U419" s="8"/>
      <c r="V419" s="8"/>
      <c r="W419" s="8"/>
      <c r="X419" s="8"/>
      <c r="Y419" s="8"/>
      <c r="Z419" s="8"/>
      <c r="AA419" s="8"/>
    </row>
    <row r="420" spans="1:27" ht="15" customHeight="1">
      <c r="B420" s="3568" t="s">
        <v>646</v>
      </c>
      <c r="C420" s="3561"/>
      <c r="D420" s="3561"/>
      <c r="E420" s="3561"/>
      <c r="F420" s="3561"/>
      <c r="G420" s="3561"/>
      <c r="H420" s="3561"/>
      <c r="I420" s="3561"/>
      <c r="J420" s="3561"/>
      <c r="K420" s="3561"/>
      <c r="L420" s="3561"/>
      <c r="M420" s="3561"/>
      <c r="N420" s="1802"/>
    </row>
    <row r="421" spans="1:27" ht="15" customHeight="1">
      <c r="B421" s="2335"/>
      <c r="C421" s="2335"/>
      <c r="D421" s="2335"/>
      <c r="E421" s="2335"/>
      <c r="F421" s="2335"/>
      <c r="G421" s="2335"/>
      <c r="H421" s="2335"/>
      <c r="I421" s="2335"/>
      <c r="J421" s="2335"/>
      <c r="K421" s="2335"/>
      <c r="L421" s="2335"/>
      <c r="M421" s="2335"/>
      <c r="N421" s="1802"/>
    </row>
    <row r="422" spans="1:27" ht="15" customHeight="1">
      <c r="B422" s="3432" t="s">
        <v>649</v>
      </c>
      <c r="C422" s="3207"/>
      <c r="D422" s="3207"/>
      <c r="E422" s="3207"/>
      <c r="F422" s="3207"/>
      <c r="G422" s="3433"/>
      <c r="H422" s="3562" t="s">
        <v>138</v>
      </c>
      <c r="I422" s="3562" t="s">
        <v>139</v>
      </c>
      <c r="J422" s="3562" t="s">
        <v>140</v>
      </c>
      <c r="K422" s="3562" t="s">
        <v>141</v>
      </c>
      <c r="L422" s="3562" t="s">
        <v>142</v>
      </c>
      <c r="M422" s="3432" t="s">
        <v>143</v>
      </c>
      <c r="N422" s="3567"/>
    </row>
    <row r="423" spans="1:27" ht="15" customHeight="1">
      <c r="B423" s="3434"/>
      <c r="C423" s="3434"/>
      <c r="D423" s="3434"/>
      <c r="E423" s="3434"/>
      <c r="F423" s="3434"/>
      <c r="G423" s="3435"/>
      <c r="H423" s="3435"/>
      <c r="I423" s="3435"/>
      <c r="J423" s="3435"/>
      <c r="K423" s="3435"/>
      <c r="L423" s="3435"/>
      <c r="M423" s="3434"/>
      <c r="N423" s="2992"/>
    </row>
    <row r="424" spans="1:27" ht="15" customHeight="1">
      <c r="A424" s="8"/>
      <c r="B424" s="3347" t="s">
        <v>29</v>
      </c>
      <c r="C424" s="3261"/>
      <c r="D424" s="3261"/>
      <c r="E424" s="3261"/>
      <c r="F424" s="3261"/>
      <c r="G424" s="3440"/>
      <c r="H424" s="1039">
        <v>0</v>
      </c>
      <c r="I424" s="1039">
        <v>0</v>
      </c>
      <c r="J424" s="1039">
        <v>0</v>
      </c>
      <c r="K424" s="1039">
        <v>0</v>
      </c>
      <c r="L424" s="1039">
        <v>0</v>
      </c>
      <c r="M424" s="1040">
        <v>0</v>
      </c>
      <c r="N424" s="1049"/>
      <c r="O424" s="8"/>
      <c r="P424" s="8"/>
      <c r="Q424" s="8"/>
      <c r="R424" s="8"/>
      <c r="S424" s="8"/>
      <c r="T424" s="8"/>
      <c r="U424" s="8"/>
      <c r="V424" s="8"/>
      <c r="W424" s="8"/>
      <c r="X424" s="8"/>
      <c r="Y424" s="8"/>
      <c r="Z424" s="8"/>
      <c r="AA424" s="8"/>
    </row>
    <row r="425" spans="1:27" ht="15" customHeight="1">
      <c r="A425" s="8"/>
      <c r="B425" s="3104" t="s">
        <v>30</v>
      </c>
      <c r="C425" s="3257"/>
      <c r="D425" s="3257"/>
      <c r="E425" s="3257"/>
      <c r="F425" s="3257"/>
      <c r="G425" s="3442"/>
      <c r="H425" s="1050">
        <v>0.03</v>
      </c>
      <c r="I425" s="1050">
        <v>0.24199999999999999</v>
      </c>
      <c r="J425" s="1050">
        <v>6.0999999999999999E-2</v>
      </c>
      <c r="K425" s="1050">
        <v>0.21199999999999999</v>
      </c>
      <c r="L425" s="1050">
        <v>0.45500000000000002</v>
      </c>
      <c r="M425" s="1051">
        <v>0</v>
      </c>
      <c r="N425" s="1049"/>
      <c r="O425" s="8"/>
      <c r="P425" s="8"/>
      <c r="Q425" s="8"/>
      <c r="R425" s="8"/>
      <c r="S425" s="8"/>
      <c r="T425" s="8"/>
      <c r="U425" s="8"/>
      <c r="V425" s="8"/>
      <c r="W425" s="8"/>
      <c r="X425" s="8"/>
      <c r="Y425" s="8"/>
      <c r="Z425" s="8"/>
      <c r="AA425" s="8"/>
    </row>
    <row r="426" spans="1:27" ht="15" customHeight="1">
      <c r="A426" s="8"/>
      <c r="B426" s="3104" t="s">
        <v>31</v>
      </c>
      <c r="C426" s="3257"/>
      <c r="D426" s="3257"/>
      <c r="E426" s="3257"/>
      <c r="F426" s="3257"/>
      <c r="G426" s="3442"/>
      <c r="H426" s="1052">
        <v>0</v>
      </c>
      <c r="I426" s="1052">
        <v>0</v>
      </c>
      <c r="J426" s="1052">
        <v>0</v>
      </c>
      <c r="K426" s="1052">
        <v>0</v>
      </c>
      <c r="L426" s="1052">
        <v>0</v>
      </c>
      <c r="M426" s="1053">
        <v>0</v>
      </c>
      <c r="N426" s="1049"/>
      <c r="O426" s="8"/>
      <c r="P426" s="8"/>
      <c r="Q426" s="8"/>
      <c r="R426" s="8"/>
      <c r="S426" s="8"/>
      <c r="T426" s="8"/>
      <c r="U426" s="8"/>
      <c r="V426" s="8"/>
      <c r="W426" s="8"/>
      <c r="X426" s="8"/>
      <c r="Y426" s="8"/>
      <c r="Z426" s="8"/>
      <c r="AA426" s="8"/>
    </row>
    <row r="427" spans="1:27" ht="15" customHeight="1">
      <c r="A427" s="8"/>
      <c r="B427" s="3104" t="s">
        <v>32</v>
      </c>
      <c r="C427" s="3257"/>
      <c r="D427" s="3257"/>
      <c r="E427" s="3257"/>
      <c r="F427" s="3257"/>
      <c r="G427" s="3442"/>
      <c r="H427" s="1052">
        <v>4.2000000000000003E-2</v>
      </c>
      <c r="I427" s="1052">
        <v>0</v>
      </c>
      <c r="J427" s="1052">
        <v>0</v>
      </c>
      <c r="K427" s="1052">
        <v>4.2000000000000003E-2</v>
      </c>
      <c r="L427" s="1052">
        <v>0.45800000000000002</v>
      </c>
      <c r="M427" s="1053">
        <v>0</v>
      </c>
      <c r="N427" s="1049"/>
      <c r="O427" s="8"/>
      <c r="P427" s="8"/>
      <c r="Q427" s="8"/>
      <c r="R427" s="8"/>
      <c r="S427" s="8"/>
      <c r="T427" s="8"/>
      <c r="U427" s="8"/>
      <c r="V427" s="8"/>
      <c r="W427" s="8"/>
      <c r="X427" s="8"/>
      <c r="Y427" s="8"/>
      <c r="Z427" s="8"/>
      <c r="AA427" s="8"/>
    </row>
    <row r="428" spans="1:27" ht="15" customHeight="1">
      <c r="A428" s="8"/>
      <c r="B428" s="3104" t="s">
        <v>33</v>
      </c>
      <c r="C428" s="3257"/>
      <c r="D428" s="3257"/>
      <c r="E428" s="3257"/>
      <c r="F428" s="3257"/>
      <c r="G428" s="3442"/>
      <c r="H428" s="1052">
        <v>0</v>
      </c>
      <c r="I428" s="1052">
        <v>0.25</v>
      </c>
      <c r="J428" s="1052">
        <v>0</v>
      </c>
      <c r="K428" s="1052">
        <v>7.0999999999999994E-2</v>
      </c>
      <c r="L428" s="1052">
        <v>0.67900000000000005</v>
      </c>
      <c r="M428" s="1053">
        <v>0</v>
      </c>
      <c r="N428" s="1049"/>
      <c r="O428" s="8"/>
      <c r="P428" s="8"/>
      <c r="Q428" s="8"/>
      <c r="R428" s="8"/>
      <c r="S428" s="8"/>
      <c r="T428" s="8"/>
      <c r="U428" s="8"/>
      <c r="V428" s="8"/>
      <c r="W428" s="8"/>
      <c r="X428" s="8"/>
      <c r="Y428" s="8"/>
      <c r="Z428" s="8"/>
      <c r="AA428" s="8"/>
    </row>
    <row r="429" spans="1:27" ht="15" customHeight="1">
      <c r="A429" s="8"/>
      <c r="B429" s="3104" t="s">
        <v>34</v>
      </c>
      <c r="C429" s="3257"/>
      <c r="D429" s="3257"/>
      <c r="E429" s="3257"/>
      <c r="F429" s="3257"/>
      <c r="G429" s="3442"/>
      <c r="H429" s="1052">
        <v>2.1000000000000001E-2</v>
      </c>
      <c r="I429" s="1052">
        <v>0.14899999999999999</v>
      </c>
      <c r="J429" s="1052">
        <v>0</v>
      </c>
      <c r="K429" s="1052">
        <v>0.14899999999999999</v>
      </c>
      <c r="L429" s="1052">
        <v>0.66</v>
      </c>
      <c r="M429" s="1053">
        <v>2.1000000000000001E-2</v>
      </c>
      <c r="N429" s="1049"/>
      <c r="O429" s="8"/>
      <c r="P429" s="8"/>
      <c r="Q429" s="8"/>
      <c r="R429" s="8"/>
      <c r="S429" s="8"/>
      <c r="T429" s="8"/>
      <c r="U429" s="8"/>
      <c r="V429" s="8"/>
      <c r="W429" s="8"/>
      <c r="X429" s="8"/>
      <c r="Y429" s="8"/>
      <c r="Z429" s="8"/>
      <c r="AA429" s="8"/>
    </row>
    <row r="430" spans="1:27" ht="15" customHeight="1">
      <c r="A430" s="8"/>
      <c r="B430" s="3104" t="s">
        <v>35</v>
      </c>
      <c r="C430" s="3257"/>
      <c r="D430" s="3257"/>
      <c r="E430" s="3257"/>
      <c r="F430" s="3257"/>
      <c r="G430" s="3442"/>
      <c r="H430" s="1052">
        <v>0</v>
      </c>
      <c r="I430" s="1052">
        <v>0.3</v>
      </c>
      <c r="J430" s="1052">
        <v>0</v>
      </c>
      <c r="K430" s="1052">
        <v>0.2</v>
      </c>
      <c r="L430" s="1052">
        <v>0.5</v>
      </c>
      <c r="M430" s="1053">
        <v>0</v>
      </c>
      <c r="N430" s="1049"/>
      <c r="O430" s="8"/>
      <c r="P430" s="8"/>
      <c r="Q430" s="8"/>
      <c r="R430" s="8"/>
      <c r="S430" s="8"/>
      <c r="T430" s="8"/>
      <c r="U430" s="8"/>
      <c r="V430" s="8"/>
      <c r="W430" s="8"/>
      <c r="X430" s="8"/>
      <c r="Y430" s="8"/>
      <c r="Z430" s="8"/>
      <c r="AA430" s="8"/>
    </row>
    <row r="431" spans="1:27" ht="15" customHeight="1">
      <c r="A431" s="8"/>
      <c r="B431" s="3104" t="s">
        <v>36</v>
      </c>
      <c r="C431" s="3257"/>
      <c r="D431" s="3257"/>
      <c r="E431" s="3257"/>
      <c r="F431" s="3257"/>
      <c r="G431" s="3442"/>
      <c r="H431" s="1052">
        <v>1.2999999999999999E-2</v>
      </c>
      <c r="I431" s="1052">
        <v>0.13600000000000001</v>
      </c>
      <c r="J431" s="1052">
        <v>2.8000000000000001E-2</v>
      </c>
      <c r="K431" s="1052">
        <v>0.17699999999999999</v>
      </c>
      <c r="L431" s="1052">
        <v>0.64100000000000001</v>
      </c>
      <c r="M431" s="1053">
        <v>5.0000000000000001E-3</v>
      </c>
      <c r="N431" s="1049"/>
      <c r="O431" s="8"/>
      <c r="P431" s="8"/>
      <c r="Q431" s="8"/>
      <c r="R431" s="8"/>
      <c r="S431" s="8"/>
      <c r="T431" s="8"/>
      <c r="U431" s="8"/>
      <c r="V431" s="8"/>
      <c r="W431" s="8"/>
      <c r="X431" s="8"/>
      <c r="Y431" s="8"/>
      <c r="Z431" s="8"/>
      <c r="AA431" s="8"/>
    </row>
    <row r="432" spans="1:27" ht="15" customHeight="1">
      <c r="A432" s="1873"/>
      <c r="B432" s="3149" t="s">
        <v>37</v>
      </c>
      <c r="C432" s="3257"/>
      <c r="D432" s="3257"/>
      <c r="E432" s="3257"/>
      <c r="F432" s="3257"/>
      <c r="G432" s="3442"/>
      <c r="H432" s="1054" t="s">
        <v>41</v>
      </c>
      <c r="I432" s="1054" t="s">
        <v>41</v>
      </c>
      <c r="J432" s="1054" t="s">
        <v>41</v>
      </c>
      <c r="K432" s="1054" t="s">
        <v>41</v>
      </c>
      <c r="L432" s="1054" t="s">
        <v>41</v>
      </c>
      <c r="M432" s="2343" t="s">
        <v>41</v>
      </c>
      <c r="N432" s="2066"/>
      <c r="O432" s="1873"/>
      <c r="P432" s="1873"/>
      <c r="Q432" s="1873"/>
      <c r="R432" s="1873"/>
      <c r="S432" s="1873"/>
      <c r="T432" s="1873"/>
      <c r="U432" s="1873"/>
      <c r="V432" s="1873"/>
      <c r="W432" s="1873"/>
      <c r="X432" s="1873"/>
      <c r="Y432" s="1873"/>
      <c r="Z432" s="1873"/>
      <c r="AA432" s="1873"/>
    </row>
    <row r="433" spans="1:27" ht="15" customHeight="1">
      <c r="A433" s="1873"/>
      <c r="B433" s="3149" t="s">
        <v>38</v>
      </c>
      <c r="C433" s="3257"/>
      <c r="D433" s="3257"/>
      <c r="E433" s="3257"/>
      <c r="F433" s="3257"/>
      <c r="G433" s="3442"/>
      <c r="H433" s="1052">
        <v>0</v>
      </c>
      <c r="I433" s="1052">
        <v>0</v>
      </c>
      <c r="J433" s="1052">
        <v>0</v>
      </c>
      <c r="K433" s="1052">
        <v>0.05</v>
      </c>
      <c r="L433" s="1052">
        <v>0.75</v>
      </c>
      <c r="M433" s="1053">
        <v>0</v>
      </c>
      <c r="N433" s="2066"/>
      <c r="O433" s="1873"/>
      <c r="P433" s="1873"/>
      <c r="Q433" s="1873"/>
      <c r="R433" s="1873"/>
      <c r="S433" s="1873"/>
      <c r="T433" s="1873"/>
      <c r="U433" s="1873"/>
      <c r="V433" s="1873"/>
      <c r="W433" s="1873"/>
      <c r="X433" s="1873"/>
      <c r="Y433" s="1873"/>
      <c r="Z433" s="1873"/>
      <c r="AA433" s="1873"/>
    </row>
    <row r="434" spans="1:27" ht="15" customHeight="1">
      <c r="A434" s="8"/>
      <c r="B434" s="3104" t="s">
        <v>39</v>
      </c>
      <c r="C434" s="3257"/>
      <c r="D434" s="3257"/>
      <c r="E434" s="3257"/>
      <c r="F434" s="3257"/>
      <c r="G434" s="3442"/>
      <c r="H434" s="1054" t="s">
        <v>41</v>
      </c>
      <c r="I434" s="1054" t="s">
        <v>41</v>
      </c>
      <c r="J434" s="1054" t="s">
        <v>41</v>
      </c>
      <c r="K434" s="1054" t="s">
        <v>41</v>
      </c>
      <c r="L434" s="1054" t="s">
        <v>41</v>
      </c>
      <c r="M434" s="2343" t="s">
        <v>41</v>
      </c>
      <c r="N434" s="1049"/>
      <c r="O434" s="8"/>
      <c r="P434" s="8"/>
      <c r="Q434" s="8"/>
      <c r="R434" s="8"/>
      <c r="S434" s="8"/>
      <c r="T434" s="8"/>
      <c r="U434" s="8"/>
      <c r="V434" s="8"/>
      <c r="W434" s="8"/>
      <c r="X434" s="8"/>
      <c r="Y434" s="8"/>
      <c r="Z434" s="8"/>
      <c r="AA434" s="8"/>
    </row>
    <row r="435" spans="1:27" ht="15" customHeight="1">
      <c r="A435" s="8"/>
      <c r="B435" s="3570" t="s">
        <v>42</v>
      </c>
      <c r="C435" s="3556"/>
      <c r="D435" s="3556"/>
      <c r="E435" s="3556"/>
      <c r="F435" s="3556"/>
      <c r="G435" s="3557"/>
      <c r="H435" s="1055">
        <v>1.4E-2</v>
      </c>
      <c r="I435" s="1055">
        <v>0.17100000000000001</v>
      </c>
      <c r="J435" s="1055">
        <v>2.3E-2</v>
      </c>
      <c r="K435" s="1055">
        <v>0.16200000000000001</v>
      </c>
      <c r="L435" s="1055">
        <v>0.625</v>
      </c>
      <c r="M435" s="1056">
        <v>5.0000000000000001E-3</v>
      </c>
      <c r="N435" s="1057"/>
      <c r="O435" s="8"/>
      <c r="P435" s="8"/>
      <c r="Q435" s="8"/>
      <c r="R435" s="8"/>
      <c r="S435" s="8"/>
      <c r="T435" s="8"/>
      <c r="U435" s="8"/>
      <c r="V435" s="8"/>
      <c r="W435" s="8"/>
      <c r="X435" s="8"/>
      <c r="Y435" s="8"/>
      <c r="Z435" s="8"/>
      <c r="AA435" s="8"/>
    </row>
    <row r="436" spans="1:27" ht="15" customHeight="1">
      <c r="B436" s="3568" t="s">
        <v>646</v>
      </c>
      <c r="C436" s="3561"/>
      <c r="D436" s="3561"/>
      <c r="E436" s="3561"/>
      <c r="F436" s="3561"/>
      <c r="G436" s="3561"/>
      <c r="H436" s="3561"/>
      <c r="I436" s="3561"/>
      <c r="J436" s="3561"/>
      <c r="K436" s="3561"/>
      <c r="L436" s="3561"/>
      <c r="M436" s="3561"/>
      <c r="N436" s="1"/>
    </row>
    <row r="437" spans="1:27" ht="15" customHeight="1">
      <c r="B437" s="2344"/>
      <c r="C437" s="2344"/>
      <c r="D437" s="2344"/>
      <c r="E437" s="2344"/>
      <c r="F437" s="2344"/>
      <c r="G437" s="2344"/>
      <c r="H437" s="2344"/>
      <c r="I437" s="2344"/>
      <c r="J437" s="2344"/>
      <c r="K437" s="2344"/>
      <c r="L437" s="2344"/>
      <c r="M437" s="2344"/>
      <c r="N437" s="1802"/>
    </row>
    <row r="438" spans="1:27" ht="15" customHeight="1">
      <c r="B438" s="1801" t="s">
        <v>146</v>
      </c>
      <c r="C438" s="1801"/>
      <c r="D438" s="1801"/>
      <c r="E438" s="1801"/>
      <c r="F438" s="1801"/>
      <c r="G438" s="1801"/>
      <c r="H438" s="1801"/>
      <c r="I438" s="1801"/>
      <c r="J438" s="1801"/>
      <c r="K438" s="1801"/>
      <c r="L438" s="1801"/>
      <c r="M438" s="1801"/>
      <c r="N438" s="1"/>
    </row>
    <row r="440" spans="1:27" ht="15" customHeight="1">
      <c r="B440" s="3503" t="s">
        <v>650</v>
      </c>
      <c r="C440" s="3207"/>
      <c r="D440" s="3207"/>
      <c r="E440" s="3207"/>
      <c r="F440" s="3207"/>
      <c r="G440" s="3433"/>
      <c r="H440" s="3505" t="s">
        <v>587</v>
      </c>
      <c r="I440" s="3207"/>
      <c r="J440" s="3433"/>
      <c r="K440" s="3569" t="s">
        <v>588</v>
      </c>
      <c r="L440" s="3207"/>
      <c r="M440" s="3207"/>
    </row>
    <row r="441" spans="1:27" ht="15" customHeight="1">
      <c r="B441" s="3434"/>
      <c r="C441" s="3434"/>
      <c r="D441" s="3434"/>
      <c r="E441" s="3434"/>
      <c r="F441" s="3434"/>
      <c r="G441" s="3435"/>
      <c r="H441" s="2229">
        <v>2023</v>
      </c>
      <c r="I441" s="2243">
        <v>2024</v>
      </c>
      <c r="J441" s="1058">
        <v>2025</v>
      </c>
      <c r="K441" s="1059">
        <v>2023</v>
      </c>
      <c r="L441" s="2243">
        <v>2024</v>
      </c>
      <c r="M441" s="2293">
        <v>2025</v>
      </c>
    </row>
    <row r="442" spans="1:27" ht="15" customHeight="1">
      <c r="A442" s="8"/>
      <c r="B442" s="3347" t="s">
        <v>29</v>
      </c>
      <c r="C442" s="3261"/>
      <c r="D442" s="3261"/>
      <c r="E442" s="3261"/>
      <c r="F442" s="3261"/>
      <c r="G442" s="3440"/>
      <c r="H442" s="1060" t="s">
        <v>46</v>
      </c>
      <c r="I442" s="2345" t="s">
        <v>46</v>
      </c>
      <c r="J442" s="1061" t="s">
        <v>46</v>
      </c>
      <c r="K442" s="1062" t="s">
        <v>46</v>
      </c>
      <c r="L442" s="1063" t="s">
        <v>46</v>
      </c>
      <c r="M442" s="1064" t="s">
        <v>46</v>
      </c>
      <c r="N442" s="8"/>
      <c r="O442" s="8"/>
      <c r="P442" s="8"/>
      <c r="Q442" s="8"/>
      <c r="R442" s="8"/>
      <c r="S442" s="8"/>
      <c r="T442" s="8"/>
      <c r="U442" s="8"/>
      <c r="V442" s="8"/>
      <c r="W442" s="8"/>
      <c r="X442" s="8"/>
      <c r="Y442" s="8"/>
      <c r="Z442" s="8"/>
      <c r="AA442" s="8"/>
    </row>
    <row r="443" spans="1:27" ht="15" customHeight="1">
      <c r="A443" s="8"/>
      <c r="B443" s="3104" t="s">
        <v>30</v>
      </c>
      <c r="C443" s="3257"/>
      <c r="D443" s="3257"/>
      <c r="E443" s="3257"/>
      <c r="F443" s="3257"/>
      <c r="G443" s="3442"/>
      <c r="H443" s="1065">
        <v>1.248</v>
      </c>
      <c r="I443" s="1066">
        <v>1.24</v>
      </c>
      <c r="J443" s="2346">
        <v>1.1020000000000001</v>
      </c>
      <c r="K443" s="1067">
        <v>0.80565444658995677</v>
      </c>
      <c r="L443" s="1068">
        <v>0.59099999999999997</v>
      </c>
      <c r="M443" s="2347">
        <v>0.32800000000000001</v>
      </c>
      <c r="N443" s="8"/>
      <c r="O443" s="8"/>
      <c r="P443" s="8"/>
      <c r="Q443" s="8"/>
      <c r="R443" s="8"/>
      <c r="S443" s="8"/>
      <c r="T443" s="8"/>
      <c r="U443" s="8"/>
      <c r="V443" s="8"/>
      <c r="W443" s="8"/>
      <c r="X443" s="8"/>
      <c r="Y443" s="8"/>
      <c r="Z443" s="8"/>
      <c r="AA443" s="8"/>
    </row>
    <row r="444" spans="1:27" ht="15" customHeight="1">
      <c r="A444" s="8"/>
      <c r="B444" s="3104" t="s">
        <v>31</v>
      </c>
      <c r="C444" s="3257"/>
      <c r="D444" s="3257"/>
      <c r="E444" s="3257"/>
      <c r="F444" s="3257"/>
      <c r="G444" s="3442"/>
      <c r="H444" s="1065">
        <v>0.95</v>
      </c>
      <c r="I444" s="1065">
        <v>0.95</v>
      </c>
      <c r="J444" s="2346">
        <v>0.96899999999999997</v>
      </c>
      <c r="K444" s="1067" t="s">
        <v>46</v>
      </c>
      <c r="L444" s="1069" t="s">
        <v>46</v>
      </c>
      <c r="M444" s="2348" t="s">
        <v>46</v>
      </c>
      <c r="N444" s="8"/>
      <c r="O444" s="8"/>
      <c r="P444" s="8"/>
      <c r="Q444" s="8"/>
      <c r="R444" s="8"/>
      <c r="S444" s="8"/>
      <c r="T444" s="8"/>
      <c r="U444" s="8"/>
      <c r="V444" s="8"/>
      <c r="W444" s="8"/>
      <c r="X444" s="8"/>
      <c r="Y444" s="8"/>
      <c r="Z444" s="8"/>
      <c r="AA444" s="8"/>
    </row>
    <row r="445" spans="1:27" ht="15" customHeight="1">
      <c r="A445" s="8"/>
      <c r="B445" s="3104" t="s">
        <v>32</v>
      </c>
      <c r="C445" s="3257"/>
      <c r="D445" s="3257"/>
      <c r="E445" s="3257"/>
      <c r="F445" s="3257"/>
      <c r="G445" s="3442"/>
      <c r="H445" s="1065">
        <v>0.88500000000000001</v>
      </c>
      <c r="I445" s="1066">
        <v>0.88500000000000001</v>
      </c>
      <c r="J445" s="2346">
        <v>0.88300000000000001</v>
      </c>
      <c r="K445" s="1067">
        <v>0.97557423464815773</v>
      </c>
      <c r="L445" s="1068">
        <v>1.036</v>
      </c>
      <c r="M445" s="2347">
        <v>0.93300000000000005</v>
      </c>
      <c r="N445" s="8"/>
      <c r="O445" s="8"/>
      <c r="P445" s="8"/>
      <c r="Q445" s="8"/>
      <c r="R445" s="8"/>
      <c r="S445" s="8"/>
      <c r="T445" s="8"/>
      <c r="U445" s="8"/>
      <c r="V445" s="8"/>
      <c r="W445" s="8"/>
      <c r="X445" s="8"/>
      <c r="Y445" s="8"/>
      <c r="Z445" s="8"/>
      <c r="AA445" s="8"/>
    </row>
    <row r="446" spans="1:27" ht="15" customHeight="1">
      <c r="A446" s="8"/>
      <c r="B446" s="3104" t="s">
        <v>33</v>
      </c>
      <c r="C446" s="3257"/>
      <c r="D446" s="3257"/>
      <c r="E446" s="3257"/>
      <c r="F446" s="3257"/>
      <c r="G446" s="3442"/>
      <c r="H446" s="1065">
        <v>0.82799999999999996</v>
      </c>
      <c r="I446" s="1066">
        <v>0.82799999999999996</v>
      </c>
      <c r="J446" s="2346">
        <v>0.84299999999999997</v>
      </c>
      <c r="K446" s="1067">
        <v>0.76359809798151357</v>
      </c>
      <c r="L446" s="1068">
        <v>0.68300000000000005</v>
      </c>
      <c r="M446" s="2347">
        <v>0.71699999999999997</v>
      </c>
      <c r="N446" s="8"/>
      <c r="O446" s="8"/>
      <c r="P446" s="8"/>
      <c r="Q446" s="8"/>
      <c r="R446" s="8"/>
      <c r="S446" s="8"/>
      <c r="T446" s="8"/>
      <c r="U446" s="8"/>
      <c r="V446" s="8"/>
      <c r="W446" s="8"/>
      <c r="X446" s="8"/>
      <c r="Y446" s="8"/>
      <c r="Z446" s="8"/>
      <c r="AA446" s="8"/>
    </row>
    <row r="447" spans="1:27" ht="15" customHeight="1">
      <c r="A447" s="8"/>
      <c r="B447" s="3104" t="s">
        <v>34</v>
      </c>
      <c r="C447" s="3257"/>
      <c r="D447" s="3257"/>
      <c r="E447" s="3257"/>
      <c r="F447" s="3257"/>
      <c r="G447" s="3442"/>
      <c r="H447" s="1065">
        <v>0.91100000000000003</v>
      </c>
      <c r="I447" s="1066">
        <v>0.91100000000000003</v>
      </c>
      <c r="J447" s="2346">
        <v>0.91300000000000003</v>
      </c>
      <c r="K447" s="1067">
        <v>0.82485980889806576</v>
      </c>
      <c r="L447" s="1068">
        <v>0.74299999999999999</v>
      </c>
      <c r="M447" s="2347">
        <v>0.79800000000000004</v>
      </c>
      <c r="N447" s="8"/>
      <c r="O447" s="8"/>
      <c r="P447" s="8"/>
      <c r="Q447" s="8"/>
      <c r="R447" s="8"/>
      <c r="S447" s="8"/>
      <c r="T447" s="8"/>
      <c r="U447" s="8"/>
      <c r="V447" s="8"/>
      <c r="W447" s="8"/>
      <c r="X447" s="8"/>
      <c r="Y447" s="8"/>
      <c r="Z447" s="8"/>
      <c r="AA447" s="8"/>
    </row>
    <row r="448" spans="1:27" ht="15" customHeight="1">
      <c r="A448" s="8"/>
      <c r="B448" s="3104" t="s">
        <v>35</v>
      </c>
      <c r="C448" s="3257"/>
      <c r="D448" s="3257"/>
      <c r="E448" s="3257"/>
      <c r="F448" s="3257"/>
      <c r="G448" s="3442"/>
      <c r="H448" s="1065">
        <v>0.88300000000000001</v>
      </c>
      <c r="I448" s="1066">
        <v>0.88300000000000001</v>
      </c>
      <c r="J448" s="2346">
        <v>0.86899999999999999</v>
      </c>
      <c r="K448" s="1067">
        <v>0.95377602825828056</v>
      </c>
      <c r="L448" s="1068">
        <v>0.78500000000000003</v>
      </c>
      <c r="M448" s="2347">
        <v>0.77900000000000003</v>
      </c>
      <c r="N448" s="8"/>
      <c r="O448" s="8"/>
      <c r="P448" s="8"/>
      <c r="Q448" s="8"/>
      <c r="R448" s="8"/>
      <c r="S448" s="8"/>
      <c r="T448" s="8"/>
      <c r="U448" s="8"/>
      <c r="V448" s="8"/>
      <c r="W448" s="8"/>
      <c r="X448" s="8"/>
      <c r="Y448" s="8"/>
      <c r="Z448" s="8"/>
      <c r="AA448" s="8"/>
    </row>
    <row r="449" spans="1:27" ht="15" customHeight="1">
      <c r="A449" s="8"/>
      <c r="B449" s="3104" t="s">
        <v>36</v>
      </c>
      <c r="C449" s="3257"/>
      <c r="D449" s="3257"/>
      <c r="E449" s="3257"/>
      <c r="F449" s="3257"/>
      <c r="G449" s="3442"/>
      <c r="H449" s="1065">
        <v>0.88100000000000001</v>
      </c>
      <c r="I449" s="1066">
        <v>0.88100000000000001</v>
      </c>
      <c r="J449" s="2346">
        <v>0.85899999999999999</v>
      </c>
      <c r="K449" s="1067">
        <v>0.88595283724814</v>
      </c>
      <c r="L449" s="1068">
        <v>0.878</v>
      </c>
      <c r="M449" s="2347">
        <v>0.88100000000000001</v>
      </c>
      <c r="N449" s="8"/>
      <c r="O449" s="8"/>
      <c r="P449" s="8"/>
      <c r="Q449" s="8"/>
      <c r="R449" s="8"/>
      <c r="S449" s="8"/>
      <c r="T449" s="8"/>
      <c r="U449" s="8"/>
      <c r="V449" s="8"/>
      <c r="W449" s="8"/>
      <c r="X449" s="8"/>
      <c r="Y449" s="8"/>
      <c r="Z449" s="8"/>
      <c r="AA449" s="8"/>
    </row>
    <row r="450" spans="1:27" ht="15" customHeight="1">
      <c r="A450" s="8"/>
      <c r="B450" s="3104" t="s">
        <v>37</v>
      </c>
      <c r="C450" s="3257"/>
      <c r="D450" s="3257"/>
      <c r="E450" s="3257"/>
      <c r="F450" s="3257"/>
      <c r="G450" s="3442"/>
      <c r="H450" s="1065">
        <v>0.98899999999999999</v>
      </c>
      <c r="I450" s="1066">
        <v>0.98899999999999999</v>
      </c>
      <c r="J450" s="2346">
        <v>0.99399999999999999</v>
      </c>
      <c r="K450" s="1067">
        <v>0</v>
      </c>
      <c r="L450" s="1069" t="s">
        <v>46</v>
      </c>
      <c r="M450" s="2348" t="s">
        <v>46</v>
      </c>
      <c r="N450" s="8"/>
      <c r="O450" s="8"/>
      <c r="P450" s="8"/>
      <c r="Q450" s="8"/>
      <c r="R450" s="8"/>
      <c r="S450" s="8"/>
      <c r="T450" s="8"/>
      <c r="U450" s="8"/>
      <c r="V450" s="8"/>
      <c r="W450" s="8"/>
      <c r="X450" s="8"/>
      <c r="Y450" s="8"/>
      <c r="Z450" s="8"/>
      <c r="AA450" s="8"/>
    </row>
    <row r="451" spans="1:27" ht="15" customHeight="1">
      <c r="A451" s="8"/>
      <c r="B451" s="3104" t="s">
        <v>38</v>
      </c>
      <c r="C451" s="3257"/>
      <c r="D451" s="3257"/>
      <c r="E451" s="3257"/>
      <c r="F451" s="3257"/>
      <c r="G451" s="3442"/>
      <c r="H451" s="1065">
        <v>1.0369999999999999</v>
      </c>
      <c r="I451" s="1066">
        <v>1.0369999999999999</v>
      </c>
      <c r="J451" s="2349">
        <v>1.02</v>
      </c>
      <c r="K451" s="1067">
        <v>1.3333333333333333</v>
      </c>
      <c r="L451" s="1070">
        <v>1</v>
      </c>
      <c r="M451" s="2347">
        <v>1.056</v>
      </c>
      <c r="N451" s="8"/>
      <c r="O451" s="8"/>
      <c r="P451" s="8"/>
      <c r="Q451" s="8"/>
      <c r="R451" s="8"/>
      <c r="S451" s="8"/>
      <c r="T451" s="8"/>
      <c r="U451" s="8"/>
      <c r="V451" s="8"/>
      <c r="W451" s="8"/>
      <c r="X451" s="8"/>
      <c r="Y451" s="8"/>
      <c r="Z451" s="8"/>
      <c r="AA451" s="8"/>
    </row>
    <row r="452" spans="1:27" ht="15" customHeight="1">
      <c r="A452" s="8"/>
      <c r="B452" s="3500" t="s">
        <v>148</v>
      </c>
      <c r="C452" s="3215"/>
      <c r="D452" s="3215"/>
      <c r="E452" s="3215"/>
      <c r="F452" s="3215"/>
      <c r="G452" s="3492"/>
      <c r="H452" s="1071">
        <v>0.81100000000000005</v>
      </c>
      <c r="I452" s="1072">
        <v>0.81100000000000005</v>
      </c>
      <c r="J452" s="2350">
        <v>0.78500000000000003</v>
      </c>
      <c r="K452" s="1073">
        <v>0.90495421553959821</v>
      </c>
      <c r="L452" s="1074">
        <v>0.85</v>
      </c>
      <c r="M452" s="1075">
        <v>0.69399999999999995</v>
      </c>
      <c r="N452" s="8"/>
      <c r="O452" s="8"/>
      <c r="P452" s="8"/>
      <c r="Q452" s="8"/>
      <c r="R452" s="8"/>
      <c r="S452" s="8"/>
      <c r="T452" s="8"/>
      <c r="U452" s="8"/>
      <c r="V452" s="8"/>
      <c r="W452" s="8"/>
      <c r="X452" s="8"/>
      <c r="Y452" s="8"/>
      <c r="Z452" s="8"/>
      <c r="AA452" s="8"/>
    </row>
    <row r="453" spans="1:27" ht="15" customHeight="1">
      <c r="B453" s="3528" t="s">
        <v>651</v>
      </c>
      <c r="C453" s="3529"/>
      <c r="D453" s="3529"/>
      <c r="E453" s="3529"/>
      <c r="F453" s="3529"/>
      <c r="G453" s="3529"/>
      <c r="H453" s="3529"/>
      <c r="I453" s="3529"/>
      <c r="J453" s="3529"/>
      <c r="K453" s="3529"/>
      <c r="L453" s="3529"/>
      <c r="M453" s="3529"/>
    </row>
    <row r="454" spans="1:27" ht="15" customHeight="1">
      <c r="B454" s="2992"/>
      <c r="C454" s="2992"/>
      <c r="D454" s="2992"/>
      <c r="E454" s="2992"/>
      <c r="F454" s="2992"/>
      <c r="G454" s="2992"/>
      <c r="H454" s="2992"/>
      <c r="I454" s="2992"/>
      <c r="J454" s="2992"/>
      <c r="K454" s="2992"/>
      <c r="L454" s="2992"/>
      <c r="M454" s="2992"/>
    </row>
    <row r="455" spans="1:27" ht="15" customHeight="1">
      <c r="B455" s="3272"/>
      <c r="C455" s="3272"/>
      <c r="D455" s="3272"/>
      <c r="E455" s="3272"/>
      <c r="F455" s="3272"/>
      <c r="G455" s="3272"/>
      <c r="H455" s="3272"/>
      <c r="I455" s="3272"/>
      <c r="J455" s="3272"/>
      <c r="K455" s="3272"/>
      <c r="L455" s="3272"/>
      <c r="M455" s="3272"/>
    </row>
    <row r="457" spans="1:27" ht="15" customHeight="1">
      <c r="B457" s="1801" t="s">
        <v>652</v>
      </c>
      <c r="C457" s="1801"/>
      <c r="D457" s="1801"/>
      <c r="E457" s="1801"/>
      <c r="F457" s="1801"/>
      <c r="G457" s="1801"/>
      <c r="H457" s="1801"/>
      <c r="I457" s="1801"/>
      <c r="J457" s="1801"/>
      <c r="K457" s="1801"/>
      <c r="L457" s="1801"/>
      <c r="M457" s="1801"/>
    </row>
    <row r="458" spans="1:27" ht="15" customHeight="1">
      <c r="B458" s="1"/>
      <c r="C458" s="1"/>
      <c r="D458" s="1"/>
      <c r="E458" s="1"/>
      <c r="F458" s="1"/>
      <c r="G458" s="1"/>
      <c r="H458" s="1"/>
      <c r="I458" s="1"/>
      <c r="J458" s="1"/>
      <c r="K458" s="1"/>
      <c r="L458" s="1"/>
      <c r="M458" s="1"/>
    </row>
    <row r="459" spans="1:27" ht="15" customHeight="1">
      <c r="B459" s="3503" t="s">
        <v>653</v>
      </c>
      <c r="C459" s="3207"/>
      <c r="D459" s="3207"/>
      <c r="E459" s="3207"/>
      <c r="F459" s="3207"/>
      <c r="G459" s="3433"/>
      <c r="H459" s="3505" t="s">
        <v>587</v>
      </c>
      <c r="I459" s="3207"/>
      <c r="J459" s="3433"/>
      <c r="K459" s="3438" t="s">
        <v>588</v>
      </c>
      <c r="L459" s="3207"/>
      <c r="M459" s="3207"/>
    </row>
    <row r="460" spans="1:27" ht="15" customHeight="1">
      <c r="B460" s="3434"/>
      <c r="C460" s="3434"/>
      <c r="D460" s="3434"/>
      <c r="E460" s="3434"/>
      <c r="F460" s="3434"/>
      <c r="G460" s="3435"/>
      <c r="H460" s="2201">
        <v>2023</v>
      </c>
      <c r="I460" s="2220">
        <v>2024</v>
      </c>
      <c r="J460" s="2221">
        <v>2025</v>
      </c>
      <c r="K460" s="2201">
        <v>2023</v>
      </c>
      <c r="L460" s="2220">
        <v>2024</v>
      </c>
      <c r="M460" s="2180">
        <v>2025</v>
      </c>
    </row>
    <row r="461" spans="1:27" ht="15" customHeight="1">
      <c r="A461" s="8"/>
      <c r="B461" s="3347" t="s">
        <v>654</v>
      </c>
      <c r="C461" s="3261"/>
      <c r="D461" s="3261"/>
      <c r="E461" s="3261"/>
      <c r="F461" s="3261"/>
      <c r="G461" s="3440"/>
      <c r="H461" s="1076">
        <v>7875</v>
      </c>
      <c r="I461" s="1077">
        <v>7796</v>
      </c>
      <c r="J461" s="1078">
        <v>7670</v>
      </c>
      <c r="K461" s="2351">
        <v>608</v>
      </c>
      <c r="L461" s="2352">
        <v>545</v>
      </c>
      <c r="M461" s="1079">
        <v>562</v>
      </c>
      <c r="N461" s="8"/>
      <c r="O461" s="8"/>
      <c r="P461" s="8"/>
      <c r="Q461" s="8"/>
      <c r="R461" s="8"/>
      <c r="S461" s="8"/>
      <c r="T461" s="8"/>
      <c r="U461" s="8"/>
      <c r="V461" s="8"/>
      <c r="W461" s="8"/>
      <c r="X461" s="8"/>
      <c r="Y461" s="8"/>
      <c r="Z461" s="8"/>
      <c r="AA461" s="8"/>
    </row>
    <row r="462" spans="1:27" ht="15" customHeight="1">
      <c r="A462" s="8"/>
      <c r="B462" s="3104" t="s">
        <v>159</v>
      </c>
      <c r="C462" s="3257"/>
      <c r="D462" s="3257"/>
      <c r="E462" s="3257"/>
      <c r="F462" s="3257"/>
      <c r="G462" s="3442"/>
      <c r="H462" s="1080">
        <v>3927</v>
      </c>
      <c r="I462" s="1081">
        <v>4342</v>
      </c>
      <c r="J462" s="1082">
        <v>5916</v>
      </c>
      <c r="K462" s="1083">
        <v>300</v>
      </c>
      <c r="L462" s="1084">
        <v>367</v>
      </c>
      <c r="M462" s="1085">
        <v>506</v>
      </c>
      <c r="N462" s="8"/>
      <c r="O462" s="8"/>
      <c r="P462" s="8"/>
      <c r="Q462" s="8"/>
      <c r="R462" s="8"/>
      <c r="S462" s="8"/>
      <c r="T462" s="8"/>
      <c r="U462" s="8"/>
      <c r="V462" s="8"/>
      <c r="W462" s="8"/>
      <c r="X462" s="8"/>
      <c r="Y462" s="8"/>
      <c r="Z462" s="8"/>
      <c r="AA462" s="8"/>
    </row>
    <row r="463" spans="1:27" ht="15" customHeight="1">
      <c r="A463" s="8"/>
      <c r="B463" s="3575" t="s">
        <v>655</v>
      </c>
      <c r="C463" s="3556"/>
      <c r="D463" s="3556"/>
      <c r="E463" s="3556"/>
      <c r="F463" s="3556"/>
      <c r="G463" s="3557"/>
      <c r="H463" s="1086">
        <f t="shared" ref="H463:I463" si="8">H462/H461</f>
        <v>0.49866666666666665</v>
      </c>
      <c r="I463" s="1087">
        <f t="shared" si="8"/>
        <v>0.55695228322216517</v>
      </c>
      <c r="J463" s="1088">
        <v>0.44</v>
      </c>
      <c r="K463" s="1089">
        <f t="shared" ref="K463:L463" si="9">K462/K461</f>
        <v>0.49342105263157893</v>
      </c>
      <c r="L463" s="1090">
        <f t="shared" si="9"/>
        <v>0.67339449541284402</v>
      </c>
      <c r="M463" s="1091">
        <v>0.39500000000000002</v>
      </c>
      <c r="N463" s="8"/>
      <c r="O463" s="8"/>
      <c r="P463" s="8"/>
      <c r="Q463" s="8"/>
      <c r="R463" s="8"/>
      <c r="S463" s="8"/>
      <c r="T463" s="8"/>
      <c r="U463" s="8"/>
      <c r="V463" s="8"/>
      <c r="W463" s="8"/>
      <c r="X463" s="8"/>
      <c r="Y463" s="8"/>
      <c r="Z463" s="8"/>
      <c r="AA463" s="8"/>
    </row>
    <row r="464" spans="1:27" ht="15" customHeight="1">
      <c r="B464" s="1"/>
      <c r="C464" s="1"/>
      <c r="D464" s="1"/>
      <c r="E464" s="1878"/>
      <c r="F464" s="1878"/>
      <c r="G464" s="1878"/>
      <c r="H464" s="1878"/>
      <c r="I464" s="1"/>
      <c r="J464" s="1"/>
      <c r="K464" s="1878"/>
      <c r="L464" s="1878"/>
      <c r="M464" s="1878"/>
    </row>
    <row r="465" spans="2:13" ht="15" customHeight="1">
      <c r="B465" s="1801" t="s">
        <v>656</v>
      </c>
      <c r="C465" s="1801"/>
      <c r="D465" s="1801"/>
      <c r="E465" s="1801"/>
      <c r="F465" s="1801"/>
      <c r="G465" s="1801"/>
      <c r="H465" s="1801"/>
      <c r="I465" s="1801"/>
      <c r="J465" s="1801"/>
      <c r="K465" s="1801"/>
      <c r="L465" s="1801"/>
      <c r="M465" s="1801"/>
    </row>
    <row r="466" spans="2:13" ht="15" customHeight="1">
      <c r="B466" s="1800" t="s">
        <v>657</v>
      </c>
      <c r="C466" s="1800"/>
      <c r="D466" s="1800"/>
      <c r="E466" s="1800"/>
      <c r="F466" s="1800"/>
      <c r="G466" s="1800"/>
      <c r="H466" s="1800"/>
      <c r="I466" s="1800"/>
      <c r="J466" s="1800"/>
      <c r="K466" s="1800"/>
      <c r="L466" s="1800"/>
      <c r="M466" s="1800"/>
    </row>
    <row r="467" spans="2:13" ht="15" customHeight="1">
      <c r="B467" s="731"/>
      <c r="C467" s="731"/>
      <c r="D467" s="731"/>
      <c r="E467" s="731"/>
      <c r="F467" s="731"/>
      <c r="G467" s="731"/>
      <c r="H467" s="731"/>
      <c r="I467" s="731"/>
      <c r="J467" s="731"/>
      <c r="K467" s="731"/>
      <c r="L467" s="731"/>
      <c r="M467" s="731"/>
    </row>
    <row r="468" spans="2:13" ht="15" customHeight="1">
      <c r="B468" s="2997" t="s">
        <v>658</v>
      </c>
      <c r="C468" s="2992"/>
      <c r="D468" s="2992"/>
      <c r="E468" s="2992"/>
      <c r="F468" s="2992"/>
      <c r="G468" s="2992"/>
      <c r="H468" s="2992"/>
      <c r="I468" s="2992"/>
      <c r="J468" s="2992"/>
      <c r="K468" s="2992"/>
      <c r="L468" s="2992"/>
      <c r="M468" s="2992"/>
    </row>
    <row r="469" spans="2:13" ht="15" customHeight="1">
      <c r="B469" s="2992"/>
      <c r="C469" s="2992"/>
      <c r="D469" s="2992"/>
      <c r="E469" s="2992"/>
      <c r="F469" s="2992"/>
      <c r="G469" s="2992"/>
      <c r="H469" s="2992"/>
      <c r="I469" s="2992"/>
      <c r="J469" s="2992"/>
      <c r="K469" s="2992"/>
      <c r="L469" s="2992"/>
      <c r="M469" s="2992"/>
    </row>
    <row r="471" spans="2:13" ht="30" customHeight="1">
      <c r="B471" s="830" t="s">
        <v>150</v>
      </c>
      <c r="C471" s="6"/>
      <c r="D471" s="6"/>
      <c r="E471" s="6"/>
      <c r="F471" s="6"/>
      <c r="G471" s="6"/>
      <c r="H471" s="6"/>
      <c r="I471" s="6"/>
      <c r="J471" s="6"/>
      <c r="K471" s="6"/>
      <c r="L471" s="6"/>
      <c r="M471" s="6"/>
    </row>
    <row r="472" spans="2:13" ht="12.75" customHeight="1">
      <c r="B472" s="1"/>
      <c r="C472" s="1"/>
      <c r="D472" s="1"/>
      <c r="E472" s="1"/>
      <c r="F472" s="1"/>
      <c r="G472" s="1"/>
      <c r="H472" s="1"/>
      <c r="I472" s="1"/>
      <c r="J472" s="1"/>
      <c r="K472" s="1"/>
      <c r="L472" s="1"/>
      <c r="M472" s="1"/>
    </row>
    <row r="473" spans="2:13" ht="12.75" customHeight="1">
      <c r="B473" s="1"/>
      <c r="C473" s="1"/>
      <c r="D473" s="1"/>
      <c r="E473" s="1"/>
      <c r="F473" s="1"/>
      <c r="G473" s="1"/>
      <c r="H473" s="1"/>
      <c r="I473" s="1"/>
      <c r="J473" s="1"/>
      <c r="K473" s="1"/>
      <c r="L473" s="1"/>
      <c r="M473" s="1"/>
    </row>
    <row r="474" spans="2:13" ht="15" customHeight="1">
      <c r="B474" s="1801" t="s">
        <v>659</v>
      </c>
      <c r="C474" s="1801"/>
      <c r="D474" s="1801"/>
      <c r="E474" s="1801"/>
      <c r="F474" s="1801"/>
      <c r="G474" s="1801"/>
      <c r="H474" s="1801"/>
      <c r="I474" s="1801"/>
      <c r="J474" s="1801"/>
      <c r="K474" s="1801"/>
      <c r="L474" s="1801"/>
      <c r="M474" s="1801"/>
    </row>
    <row r="475" spans="2:13" ht="15" customHeight="1">
      <c r="B475" s="829"/>
      <c r="C475" s="829"/>
      <c r="D475" s="829"/>
      <c r="E475" s="829"/>
      <c r="F475" s="829"/>
      <c r="G475" s="829"/>
      <c r="H475" s="829"/>
      <c r="I475" s="829"/>
      <c r="J475" s="829"/>
      <c r="K475" s="829"/>
      <c r="L475" s="829"/>
      <c r="M475" s="829"/>
    </row>
    <row r="476" spans="2:13" ht="15" customHeight="1">
      <c r="B476" s="3509" t="s">
        <v>660</v>
      </c>
      <c r="C476" s="2992"/>
      <c r="D476" s="2992"/>
      <c r="E476" s="2992"/>
      <c r="F476" s="2992"/>
      <c r="G476" s="2992"/>
      <c r="H476" s="2992"/>
      <c r="I476" s="2992"/>
      <c r="J476" s="2992"/>
      <c r="K476" s="2992"/>
      <c r="L476" s="2992"/>
      <c r="M476" s="2992"/>
    </row>
    <row r="477" spans="2:13" ht="15" customHeight="1">
      <c r="B477" s="2992"/>
      <c r="C477" s="2992"/>
      <c r="D477" s="2992"/>
      <c r="E477" s="2992"/>
      <c r="F477" s="2992"/>
      <c r="G477" s="2992"/>
      <c r="H477" s="2992"/>
      <c r="I477" s="2992"/>
      <c r="J477" s="2992"/>
      <c r="K477" s="2992"/>
      <c r="L477" s="2992"/>
      <c r="M477" s="2992"/>
    </row>
    <row r="478" spans="2:13" ht="15" customHeight="1">
      <c r="B478" s="2992"/>
      <c r="C478" s="2992"/>
      <c r="D478" s="2992"/>
      <c r="E478" s="2992"/>
      <c r="F478" s="2992"/>
      <c r="G478" s="2992"/>
      <c r="H478" s="2992"/>
      <c r="I478" s="2992"/>
      <c r="J478" s="2992"/>
      <c r="K478" s="2992"/>
      <c r="L478" s="2992"/>
      <c r="M478" s="2992"/>
    </row>
    <row r="479" spans="2:13" ht="15" customHeight="1">
      <c r="B479" s="1"/>
      <c r="C479" s="1"/>
      <c r="D479" s="1"/>
      <c r="E479" s="1"/>
      <c r="F479" s="1"/>
      <c r="G479" s="1"/>
      <c r="H479" s="1"/>
      <c r="I479" s="1"/>
      <c r="J479" s="1"/>
      <c r="K479" s="1"/>
      <c r="L479" s="1"/>
      <c r="M479" s="1"/>
    </row>
    <row r="480" spans="2:13" ht="15" customHeight="1">
      <c r="B480" s="1801" t="s">
        <v>661</v>
      </c>
      <c r="C480" s="1801"/>
      <c r="D480" s="1801"/>
      <c r="E480" s="1801"/>
      <c r="F480" s="1801"/>
      <c r="G480" s="1801"/>
      <c r="H480" s="1801"/>
      <c r="I480" s="1801"/>
      <c r="J480" s="1801"/>
      <c r="K480" s="1801"/>
      <c r="L480" s="1801"/>
      <c r="M480" s="1801"/>
    </row>
    <row r="481" spans="2:13" ht="15" customHeight="1">
      <c r="B481" s="829"/>
      <c r="C481" s="829"/>
      <c r="D481" s="829"/>
      <c r="E481" s="829"/>
      <c r="F481" s="829"/>
      <c r="G481" s="829"/>
      <c r="H481" s="829"/>
      <c r="I481" s="829"/>
      <c r="J481" s="829"/>
      <c r="K481" s="829"/>
      <c r="L481" s="829"/>
      <c r="M481" s="829"/>
    </row>
    <row r="482" spans="2:13" ht="15" customHeight="1">
      <c r="B482" s="3509" t="s">
        <v>662</v>
      </c>
      <c r="C482" s="2992"/>
      <c r="D482" s="2992"/>
      <c r="E482" s="2992"/>
      <c r="F482" s="2992"/>
      <c r="G482" s="2992"/>
      <c r="H482" s="2992"/>
      <c r="I482" s="2992"/>
      <c r="J482" s="2992"/>
      <c r="K482" s="2992"/>
      <c r="L482" s="2992"/>
      <c r="M482" s="2992"/>
    </row>
    <row r="483" spans="2:13" ht="18" customHeight="1">
      <c r="B483" s="2992"/>
      <c r="C483" s="2992"/>
      <c r="D483" s="2992"/>
      <c r="E483" s="2992"/>
      <c r="F483" s="2992"/>
      <c r="G483" s="2992"/>
      <c r="H483" s="2992"/>
      <c r="I483" s="2992"/>
      <c r="J483" s="2992"/>
      <c r="K483" s="2992"/>
      <c r="L483" s="2992"/>
      <c r="M483" s="2992"/>
    </row>
    <row r="485" spans="2:13" ht="17.25" customHeight="1">
      <c r="B485" s="3383" t="s">
        <v>663</v>
      </c>
      <c r="C485" s="3207"/>
      <c r="D485" s="3207"/>
      <c r="E485" s="3207"/>
      <c r="F485" s="3207"/>
      <c r="G485" s="3207"/>
      <c r="H485" s="3207"/>
      <c r="I485" s="3207"/>
      <c r="J485" s="3207"/>
      <c r="K485" s="3207"/>
      <c r="L485" s="3207"/>
      <c r="M485" s="3207"/>
    </row>
    <row r="486" spans="2:13" ht="15" customHeight="1">
      <c r="B486" s="731"/>
      <c r="C486" s="731"/>
      <c r="D486" s="731"/>
      <c r="E486" s="731"/>
      <c r="F486" s="731"/>
      <c r="G486" s="731"/>
      <c r="H486" s="731"/>
      <c r="I486" s="731"/>
      <c r="J486" s="731"/>
      <c r="K486" s="731"/>
      <c r="L486" s="731"/>
      <c r="M486" s="731"/>
    </row>
    <row r="487" spans="2:13" ht="15" customHeight="1">
      <c r="B487" s="2997" t="s">
        <v>664</v>
      </c>
      <c r="C487" s="2992"/>
      <c r="D487" s="2992"/>
      <c r="E487" s="2992"/>
      <c r="F487" s="2992"/>
      <c r="G487" s="2992"/>
      <c r="H487" s="2992"/>
      <c r="I487" s="2992"/>
      <c r="J487" s="2992"/>
      <c r="K487" s="2992"/>
      <c r="L487" s="2992"/>
      <c r="M487" s="2992"/>
    </row>
    <row r="488" spans="2:13" ht="15" customHeight="1">
      <c r="B488" s="2992"/>
      <c r="C488" s="2992"/>
      <c r="D488" s="2992"/>
      <c r="E488" s="2992"/>
      <c r="F488" s="2992"/>
      <c r="G488" s="2992"/>
      <c r="H488" s="2992"/>
      <c r="I488" s="2992"/>
      <c r="J488" s="2992"/>
      <c r="K488" s="2992"/>
      <c r="L488" s="2992"/>
      <c r="M488" s="2992"/>
    </row>
    <row r="489" spans="2:13" ht="15" customHeight="1">
      <c r="B489" s="2992"/>
      <c r="C489" s="2992"/>
      <c r="D489" s="2992"/>
      <c r="E489" s="2992"/>
      <c r="F489" s="2992"/>
      <c r="G489" s="2992"/>
      <c r="H489" s="2992"/>
      <c r="I489" s="2992"/>
      <c r="J489" s="2992"/>
      <c r="K489" s="2992"/>
      <c r="L489" s="2992"/>
      <c r="M489" s="2992"/>
    </row>
    <row r="490" spans="2:13" ht="15" customHeight="1">
      <c r="B490" s="2992"/>
      <c r="C490" s="2992"/>
      <c r="D490" s="2992"/>
      <c r="E490" s="2992"/>
      <c r="F490" s="2992"/>
      <c r="G490" s="2992"/>
      <c r="H490" s="2992"/>
      <c r="I490" s="2992"/>
      <c r="J490" s="2992"/>
      <c r="K490" s="2992"/>
      <c r="L490" s="2992"/>
      <c r="M490" s="2992"/>
    </row>
    <row r="491" spans="2:13" ht="15" customHeight="1">
      <c r="B491" s="4"/>
      <c r="C491" s="4"/>
      <c r="D491" s="4"/>
      <c r="E491" s="4"/>
      <c r="F491" s="4"/>
      <c r="G491" s="4"/>
      <c r="H491" s="4"/>
      <c r="I491" s="4"/>
      <c r="J491" s="4"/>
      <c r="K491" s="4"/>
      <c r="L491" s="4"/>
      <c r="M491" s="4"/>
    </row>
    <row r="492" spans="2:13" ht="15" customHeight="1">
      <c r="B492" s="1800" t="s">
        <v>665</v>
      </c>
      <c r="C492" s="1800"/>
      <c r="D492" s="1800"/>
      <c r="E492" s="1800"/>
      <c r="F492" s="1800"/>
      <c r="G492" s="1800"/>
      <c r="H492" s="1800"/>
      <c r="I492" s="1800"/>
      <c r="J492" s="1800"/>
      <c r="K492" s="1800"/>
      <c r="L492" s="1800"/>
      <c r="M492" s="1800"/>
    </row>
    <row r="493" spans="2:13" ht="15" customHeight="1">
      <c r="B493" s="1800" t="s">
        <v>666</v>
      </c>
      <c r="C493" s="1800"/>
      <c r="D493" s="1800"/>
      <c r="E493" s="1800"/>
      <c r="F493" s="1800"/>
      <c r="G493" s="1800"/>
      <c r="H493" s="1800"/>
      <c r="I493" s="1800"/>
      <c r="J493" s="1800"/>
      <c r="K493" s="1800"/>
      <c r="L493" s="1800"/>
      <c r="M493" s="1800"/>
    </row>
    <row r="494" spans="2:13" ht="15" customHeight="1">
      <c r="B494" s="829"/>
      <c r="C494" s="829"/>
      <c r="D494" s="829"/>
      <c r="E494" s="829"/>
      <c r="F494" s="829"/>
      <c r="G494" s="829"/>
      <c r="H494" s="829"/>
      <c r="I494" s="829"/>
      <c r="J494" s="829"/>
      <c r="K494" s="829"/>
      <c r="L494" s="829"/>
      <c r="M494" s="829"/>
    </row>
    <row r="495" spans="2:13" ht="15" customHeight="1">
      <c r="B495" s="3509" t="s">
        <v>667</v>
      </c>
      <c r="C495" s="2992"/>
      <c r="D495" s="2992"/>
      <c r="E495" s="2992"/>
      <c r="F495" s="2992"/>
      <c r="G495" s="2992"/>
      <c r="H495" s="2992"/>
      <c r="I495" s="2992"/>
      <c r="J495" s="2992"/>
      <c r="K495" s="2992"/>
      <c r="L495" s="2992"/>
      <c r="M495" s="2992"/>
    </row>
    <row r="496" spans="2:13" ht="15" customHeight="1">
      <c r="B496" s="2992"/>
      <c r="C496" s="2992"/>
      <c r="D496" s="2992"/>
      <c r="E496" s="2992"/>
      <c r="F496" s="2992"/>
      <c r="G496" s="2992"/>
      <c r="H496" s="2992"/>
      <c r="I496" s="2992"/>
      <c r="J496" s="2992"/>
      <c r="K496" s="2992"/>
      <c r="L496" s="2992"/>
      <c r="M496" s="2992"/>
    </row>
    <row r="497" spans="2:13" ht="15" customHeight="1">
      <c r="B497" s="2992"/>
      <c r="C497" s="2992"/>
      <c r="D497" s="2992"/>
      <c r="E497" s="2992"/>
      <c r="F497" s="2992"/>
      <c r="G497" s="2992"/>
      <c r="H497" s="2992"/>
      <c r="I497" s="2992"/>
      <c r="J497" s="2992"/>
      <c r="K497" s="2992"/>
      <c r="L497" s="2992"/>
      <c r="M497" s="2992"/>
    </row>
    <row r="498" spans="2:13" ht="15" customHeight="1">
      <c r="B498" s="2992"/>
      <c r="C498" s="2992"/>
      <c r="D498" s="2992"/>
      <c r="E498" s="2992"/>
      <c r="F498" s="2992"/>
      <c r="G498" s="2992"/>
      <c r="H498" s="2992"/>
      <c r="I498" s="2992"/>
      <c r="J498" s="2992"/>
      <c r="K498" s="2992"/>
      <c r="L498" s="2992"/>
      <c r="M498" s="2992"/>
    </row>
    <row r="499" spans="2:13" ht="15" customHeight="1">
      <c r="B499" s="2992"/>
      <c r="C499" s="2992"/>
      <c r="D499" s="2992"/>
      <c r="E499" s="2992"/>
      <c r="F499" s="2992"/>
      <c r="G499" s="2992"/>
      <c r="H499" s="2992"/>
      <c r="I499" s="2992"/>
      <c r="J499" s="2992"/>
      <c r="K499" s="2992"/>
      <c r="L499" s="2992"/>
      <c r="M499" s="2992"/>
    </row>
    <row r="500" spans="2:13" ht="15" customHeight="1">
      <c r="B500" s="3578"/>
      <c r="C500" s="2992"/>
      <c r="D500" s="2992"/>
      <c r="E500" s="2992"/>
      <c r="F500" s="2992"/>
      <c r="G500" s="2992"/>
      <c r="H500" s="2992"/>
      <c r="I500" s="2992"/>
      <c r="J500" s="2992"/>
      <c r="K500" s="2992"/>
      <c r="L500" s="2992"/>
      <c r="M500" s="2992"/>
    </row>
    <row r="501" spans="2:13" ht="15" customHeight="1">
      <c r="B501" s="1800" t="s">
        <v>153</v>
      </c>
      <c r="C501" s="1800"/>
      <c r="D501" s="1800"/>
      <c r="E501" s="1800"/>
      <c r="F501" s="1800"/>
      <c r="G501" s="1800"/>
      <c r="H501" s="1800"/>
      <c r="I501" s="1800"/>
      <c r="J501" s="1800"/>
      <c r="K501" s="1800"/>
      <c r="L501" s="1800"/>
      <c r="M501" s="1800"/>
    </row>
    <row r="502" spans="2:13" ht="15" customHeight="1">
      <c r="B502" s="3579" t="s">
        <v>668</v>
      </c>
      <c r="C502" s="3207"/>
      <c r="D502" s="3207"/>
      <c r="E502" s="3207"/>
      <c r="F502" s="3207"/>
      <c r="G502" s="3207"/>
      <c r="H502" s="3207"/>
      <c r="I502" s="3207"/>
      <c r="J502" s="3207"/>
      <c r="K502" s="3207"/>
      <c r="L502" s="3207"/>
      <c r="M502" s="3207"/>
    </row>
    <row r="503" spans="2:13" ht="15" customHeight="1">
      <c r="B503" s="3207"/>
      <c r="C503" s="2992"/>
      <c r="D503" s="2992"/>
      <c r="E503" s="2992"/>
      <c r="F503" s="2992"/>
      <c r="G503" s="2992"/>
      <c r="H503" s="2992"/>
      <c r="I503" s="2992"/>
      <c r="J503" s="2992"/>
      <c r="K503" s="2992"/>
      <c r="L503" s="2992"/>
      <c r="M503" s="3207"/>
    </row>
    <row r="504" spans="2:13" ht="15" customHeight="1">
      <c r="B504" s="3207"/>
      <c r="C504" s="2992"/>
      <c r="D504" s="2992"/>
      <c r="E504" s="2992"/>
      <c r="F504" s="2992"/>
      <c r="G504" s="2992"/>
      <c r="H504" s="2992"/>
      <c r="I504" s="2992"/>
      <c r="J504" s="2992"/>
      <c r="K504" s="2992"/>
      <c r="L504" s="2992"/>
      <c r="M504" s="3207"/>
    </row>
    <row r="505" spans="2:13" ht="15" customHeight="1">
      <c r="B505" s="3207"/>
      <c r="C505" s="3207"/>
      <c r="D505" s="3207"/>
      <c r="E505" s="3207"/>
      <c r="F505" s="3207"/>
      <c r="G505" s="3207"/>
      <c r="H505" s="3207"/>
      <c r="I505" s="3207"/>
      <c r="J505" s="3207"/>
      <c r="K505" s="3207"/>
      <c r="L505" s="3207"/>
      <c r="M505" s="3207"/>
    </row>
    <row r="506" spans="2:13" ht="15" customHeight="1">
      <c r="B506" s="1092"/>
      <c r="C506" s="1092"/>
      <c r="D506" s="1092"/>
      <c r="E506" s="1092"/>
      <c r="F506" s="1092"/>
      <c r="G506" s="1092"/>
      <c r="H506" s="1092"/>
      <c r="I506" s="1092"/>
      <c r="J506" s="1092"/>
      <c r="K506" s="1092"/>
      <c r="L506" s="1092"/>
      <c r="M506" s="1092"/>
    </row>
    <row r="507" spans="2:13" ht="25.5" customHeight="1">
      <c r="B507" s="830" t="s">
        <v>155</v>
      </c>
      <c r="C507" s="6"/>
      <c r="D507" s="6"/>
      <c r="E507" s="6"/>
      <c r="F507" s="6"/>
      <c r="G507" s="6"/>
      <c r="H507" s="6"/>
      <c r="I507" s="6"/>
      <c r="J507" s="6"/>
      <c r="K507" s="6"/>
      <c r="L507" s="6"/>
      <c r="M507" s="6"/>
    </row>
    <row r="508" spans="2:13" ht="15" customHeight="1">
      <c r="B508" s="1"/>
      <c r="C508" s="1"/>
      <c r="D508" s="1"/>
      <c r="E508" s="1"/>
      <c r="F508" s="1"/>
      <c r="G508" s="1"/>
      <c r="H508" s="1"/>
      <c r="I508" s="1"/>
      <c r="J508" s="1"/>
      <c r="K508" s="1"/>
      <c r="L508" s="1"/>
      <c r="M508" s="1"/>
    </row>
    <row r="509" spans="2:13" ht="15" customHeight="1">
      <c r="B509" s="1"/>
      <c r="C509" s="1"/>
      <c r="D509" s="1"/>
      <c r="E509" s="1"/>
      <c r="F509" s="1"/>
      <c r="G509" s="1"/>
      <c r="H509" s="1"/>
      <c r="I509" s="1"/>
      <c r="J509" s="1"/>
      <c r="K509" s="1"/>
      <c r="L509" s="1"/>
      <c r="M509" s="1"/>
    </row>
    <row r="510" spans="2:13" ht="15" customHeight="1">
      <c r="B510" s="1801" t="s">
        <v>156</v>
      </c>
      <c r="C510" s="1801"/>
      <c r="D510" s="1801"/>
      <c r="E510" s="1801"/>
      <c r="F510" s="1801"/>
      <c r="G510" s="1801"/>
      <c r="H510" s="1801"/>
      <c r="I510" s="1801"/>
      <c r="J510" s="1801"/>
      <c r="K510" s="1801"/>
      <c r="L510" s="1801"/>
      <c r="M510" s="1801"/>
    </row>
    <row r="511" spans="2:13" ht="15" customHeight="1">
      <c r="B511" s="1"/>
      <c r="C511" s="1"/>
      <c r="D511" s="1"/>
      <c r="E511" s="1"/>
      <c r="F511" s="1"/>
      <c r="G511" s="1"/>
      <c r="H511" s="1"/>
      <c r="I511" s="1"/>
      <c r="J511" s="1"/>
      <c r="K511" s="1"/>
      <c r="L511" s="1"/>
      <c r="M511" s="1"/>
    </row>
    <row r="512" spans="2:13" ht="15" customHeight="1">
      <c r="B512" s="3503" t="s">
        <v>669</v>
      </c>
      <c r="C512" s="3207"/>
      <c r="D512" s="3433"/>
      <c r="E512" s="3505">
        <v>2023</v>
      </c>
      <c r="F512" s="3207"/>
      <c r="G512" s="3433"/>
      <c r="H512" s="3505">
        <v>2024</v>
      </c>
      <c r="I512" s="3207"/>
      <c r="J512" s="3207"/>
      <c r="K512" s="3504">
        <v>2025</v>
      </c>
      <c r="L512" s="3207"/>
      <c r="M512" s="3207"/>
    </row>
    <row r="513" spans="1:27" ht="15" customHeight="1">
      <c r="B513" s="3434"/>
      <c r="C513" s="3434"/>
      <c r="D513" s="3435"/>
      <c r="E513" s="2230" t="s">
        <v>158</v>
      </c>
      <c r="F513" s="2229" t="s">
        <v>159</v>
      </c>
      <c r="G513" s="2325" t="s">
        <v>148</v>
      </c>
      <c r="H513" s="2230" t="s">
        <v>158</v>
      </c>
      <c r="I513" s="2229" t="s">
        <v>159</v>
      </c>
      <c r="J513" s="2231" t="s">
        <v>148</v>
      </c>
      <c r="K513" s="2228" t="s">
        <v>158</v>
      </c>
      <c r="L513" s="2229" t="s">
        <v>159</v>
      </c>
      <c r="M513" s="2231" t="s">
        <v>148</v>
      </c>
    </row>
    <row r="514" spans="1:27" ht="15" customHeight="1">
      <c r="A514" s="8"/>
      <c r="B514" s="3384" t="s">
        <v>160</v>
      </c>
      <c r="C514" s="3261"/>
      <c r="D514" s="3440"/>
      <c r="E514" s="2353">
        <v>13094324.27</v>
      </c>
      <c r="F514" s="469">
        <v>8955336</v>
      </c>
      <c r="G514" s="1093">
        <v>22049661</v>
      </c>
      <c r="H514" s="2353">
        <v>13879971.300000001</v>
      </c>
      <c r="I514" s="469">
        <v>10250094.6</v>
      </c>
      <c r="J514" s="2078">
        <f>SUM(H514:I514)</f>
        <v>24130065.899999999</v>
      </c>
      <c r="K514" s="2354">
        <v>13210801</v>
      </c>
      <c r="L514" s="2355">
        <v>12627993</v>
      </c>
      <c r="M514" s="2356">
        <v>25838794</v>
      </c>
      <c r="N514" s="105"/>
      <c r="O514" s="8"/>
      <c r="P514" s="8"/>
      <c r="Q514" s="8"/>
      <c r="R514" s="8"/>
      <c r="S514" s="8"/>
      <c r="T514" s="8"/>
      <c r="U514" s="8"/>
      <c r="V514" s="8"/>
      <c r="W514" s="8"/>
      <c r="X514" s="8"/>
      <c r="Y514" s="8"/>
      <c r="Z514" s="8"/>
      <c r="AA514" s="8"/>
    </row>
    <row r="515" spans="1:27" ht="15" customHeight="1">
      <c r="A515" s="8"/>
      <c r="B515" s="3092" t="s">
        <v>161</v>
      </c>
      <c r="C515" s="3215"/>
      <c r="D515" s="3492"/>
      <c r="E515" s="3493">
        <v>13</v>
      </c>
      <c r="F515" s="3337">
        <v>11</v>
      </c>
      <c r="G515" s="3495">
        <v>24</v>
      </c>
      <c r="H515" s="3581">
        <v>14</v>
      </c>
      <c r="I515" s="3410">
        <v>10</v>
      </c>
      <c r="J515" s="3580">
        <v>24</v>
      </c>
      <c r="K515" s="3571">
        <v>15</v>
      </c>
      <c r="L515" s="3517">
        <v>12</v>
      </c>
      <c r="M515" s="3335">
        <v>27</v>
      </c>
      <c r="N515" s="105"/>
      <c r="O515" s="8"/>
      <c r="P515" s="8"/>
      <c r="Q515" s="8"/>
      <c r="R515" s="8"/>
      <c r="S515" s="8"/>
      <c r="T515" s="8"/>
      <c r="U515" s="8"/>
      <c r="V515" s="8"/>
      <c r="W515" s="8"/>
      <c r="X515" s="8"/>
      <c r="Y515" s="8"/>
      <c r="Z515" s="8"/>
      <c r="AA515" s="8"/>
    </row>
    <row r="516" spans="1:27" ht="15" customHeight="1">
      <c r="A516" s="8"/>
      <c r="B516" s="3261"/>
      <c r="C516" s="3261"/>
      <c r="D516" s="3440"/>
      <c r="E516" s="3497"/>
      <c r="F516" s="3334"/>
      <c r="G516" s="3573"/>
      <c r="H516" s="3497"/>
      <c r="I516" s="3334"/>
      <c r="J516" s="3330"/>
      <c r="K516" s="3572"/>
      <c r="L516" s="3334"/>
      <c r="M516" s="3330"/>
      <c r="N516" s="105"/>
      <c r="O516" s="8"/>
      <c r="P516" s="8"/>
      <c r="Q516" s="8"/>
      <c r="R516" s="8"/>
      <c r="S516" s="8"/>
      <c r="T516" s="8"/>
      <c r="U516" s="8"/>
      <c r="V516" s="8"/>
      <c r="W516" s="8"/>
      <c r="X516" s="8"/>
      <c r="Y516" s="8"/>
      <c r="Z516" s="8"/>
      <c r="AA516" s="8"/>
    </row>
    <row r="517" spans="1:27" ht="15" customHeight="1">
      <c r="A517" s="8"/>
      <c r="B517" s="3092" t="s">
        <v>162</v>
      </c>
      <c r="C517" s="3215"/>
      <c r="D517" s="3492"/>
      <c r="E517" s="3493">
        <v>1</v>
      </c>
      <c r="F517" s="3337">
        <v>1</v>
      </c>
      <c r="G517" s="3495">
        <v>2</v>
      </c>
      <c r="H517" s="3493">
        <v>2</v>
      </c>
      <c r="I517" s="3337">
        <v>0</v>
      </c>
      <c r="J517" s="3574">
        <v>2</v>
      </c>
      <c r="K517" s="3571">
        <v>2</v>
      </c>
      <c r="L517" s="3517">
        <v>0</v>
      </c>
      <c r="M517" s="3335">
        <v>2</v>
      </c>
      <c r="N517" s="105"/>
      <c r="O517" s="8"/>
      <c r="P517" s="8"/>
      <c r="Q517" s="8"/>
      <c r="R517" s="8"/>
      <c r="S517" s="8"/>
      <c r="T517" s="8"/>
      <c r="U517" s="8"/>
      <c r="V517" s="8"/>
      <c r="W517" s="8"/>
      <c r="X517" s="8"/>
      <c r="Y517" s="8"/>
      <c r="Z517" s="8"/>
      <c r="AA517" s="8"/>
    </row>
    <row r="518" spans="1:27" ht="15" customHeight="1">
      <c r="A518" s="8"/>
      <c r="B518" s="3261"/>
      <c r="C518" s="3261"/>
      <c r="D518" s="3440"/>
      <c r="E518" s="3497"/>
      <c r="F518" s="3334"/>
      <c r="G518" s="3573"/>
      <c r="H518" s="3497"/>
      <c r="I518" s="3334"/>
      <c r="J518" s="3330"/>
      <c r="K518" s="3572"/>
      <c r="L518" s="3334"/>
      <c r="M518" s="3330"/>
      <c r="N518" s="105"/>
      <c r="O518" s="8"/>
      <c r="P518" s="8"/>
      <c r="Q518" s="8"/>
      <c r="R518" s="8"/>
      <c r="S518" s="8"/>
      <c r="T518" s="8"/>
      <c r="U518" s="8"/>
      <c r="V518" s="8"/>
      <c r="W518" s="8"/>
      <c r="X518" s="8"/>
      <c r="Y518" s="8"/>
      <c r="Z518" s="8"/>
      <c r="AA518" s="8"/>
    </row>
    <row r="519" spans="1:27" ht="15" customHeight="1">
      <c r="A519" s="8"/>
      <c r="B519" s="3104" t="s">
        <v>163</v>
      </c>
      <c r="C519" s="3257"/>
      <c r="D519" s="3442"/>
      <c r="E519" s="2256">
        <v>0</v>
      </c>
      <c r="F519" s="212">
        <v>0</v>
      </c>
      <c r="G519" s="1096">
        <v>0</v>
      </c>
      <c r="H519" s="1097">
        <v>0</v>
      </c>
      <c r="I519" s="1098">
        <v>0</v>
      </c>
      <c r="J519" s="1099">
        <v>0</v>
      </c>
      <c r="K519" s="1100">
        <v>0</v>
      </c>
      <c r="L519" s="1101">
        <v>0</v>
      </c>
      <c r="M519" s="1102">
        <v>0</v>
      </c>
      <c r="N519" s="105"/>
      <c r="O519" s="8"/>
      <c r="P519" s="8"/>
      <c r="Q519" s="8"/>
      <c r="R519" s="8"/>
      <c r="S519" s="8"/>
      <c r="T519" s="8"/>
      <c r="U519" s="8"/>
      <c r="V519" s="8"/>
      <c r="W519" s="8"/>
      <c r="X519" s="8"/>
      <c r="Y519" s="8"/>
      <c r="Z519" s="8"/>
      <c r="AA519" s="8"/>
    </row>
    <row r="520" spans="1:27" ht="15" customHeight="1">
      <c r="A520" s="8"/>
      <c r="B520" s="3092" t="s">
        <v>164</v>
      </c>
      <c r="C520" s="3215"/>
      <c r="D520" s="3492"/>
      <c r="E520" s="2224">
        <v>436</v>
      </c>
      <c r="F520" s="210">
        <v>360</v>
      </c>
      <c r="G520" s="2225">
        <v>796</v>
      </c>
      <c r="H520" s="1094">
        <f>(SUM(916+175))</f>
        <v>1091</v>
      </c>
      <c r="I520" s="478">
        <v>306</v>
      </c>
      <c r="J520" s="218">
        <f>(SUM(H520+I520))</f>
        <v>1397</v>
      </c>
      <c r="K520" s="1103">
        <v>1449</v>
      </c>
      <c r="L520" s="837">
        <v>283</v>
      </c>
      <c r="M520" s="838">
        <v>1732</v>
      </c>
      <c r="N520" s="105"/>
      <c r="O520" s="8"/>
      <c r="P520" s="8"/>
      <c r="Q520" s="8"/>
      <c r="R520" s="8"/>
      <c r="S520" s="8"/>
      <c r="T520" s="8"/>
      <c r="U520" s="8"/>
      <c r="V520" s="8"/>
      <c r="W520" s="8"/>
      <c r="X520" s="8"/>
      <c r="Y520" s="8"/>
      <c r="Z520" s="8"/>
      <c r="AA520" s="8"/>
    </row>
    <row r="521" spans="1:27" ht="15" customHeight="1">
      <c r="A521" s="8"/>
      <c r="B521" s="3092" t="s">
        <v>165</v>
      </c>
      <c r="C521" s="3215"/>
      <c r="D521" s="3492"/>
      <c r="E521" s="3621">
        <v>0.2</v>
      </c>
      <c r="F521" s="3359">
        <v>0.25</v>
      </c>
      <c r="G521" s="3622">
        <v>0.22</v>
      </c>
      <c r="H521" s="3625">
        <v>0.24</v>
      </c>
      <c r="I521" s="3626">
        <v>0.19</v>
      </c>
      <c r="J521" s="3361">
        <v>0.21</v>
      </c>
      <c r="K521" s="3618">
        <v>0.23</v>
      </c>
      <c r="L521" s="3619">
        <v>0.19</v>
      </c>
      <c r="M521" s="3620">
        <v>0.21</v>
      </c>
      <c r="N521" s="8"/>
      <c r="O521" s="8"/>
      <c r="P521" s="8"/>
      <c r="Q521" s="8"/>
      <c r="R521" s="8"/>
      <c r="S521" s="8"/>
      <c r="T521" s="8"/>
      <c r="U521" s="8"/>
      <c r="V521" s="8"/>
      <c r="W521" s="8"/>
      <c r="X521" s="8"/>
      <c r="Y521" s="8"/>
      <c r="Z521" s="8"/>
      <c r="AA521" s="8"/>
    </row>
    <row r="522" spans="1:27" ht="15" customHeight="1">
      <c r="A522" s="8"/>
      <c r="B522" s="3261"/>
      <c r="C522" s="3261"/>
      <c r="D522" s="3440"/>
      <c r="E522" s="3497"/>
      <c r="F522" s="3334"/>
      <c r="G522" s="3573"/>
      <c r="H522" s="3497"/>
      <c r="I522" s="3334"/>
      <c r="J522" s="3330"/>
      <c r="K522" s="3572"/>
      <c r="L522" s="3334"/>
      <c r="M522" s="3330"/>
      <c r="N522" s="8"/>
      <c r="O522" s="8"/>
      <c r="P522" s="8"/>
      <c r="Q522" s="8"/>
      <c r="R522" s="8"/>
      <c r="S522" s="8"/>
      <c r="T522" s="8"/>
      <c r="U522" s="8"/>
      <c r="V522" s="8"/>
      <c r="W522" s="8"/>
      <c r="X522" s="8"/>
      <c r="Y522" s="8"/>
      <c r="Z522" s="8"/>
      <c r="AA522" s="8"/>
    </row>
    <row r="523" spans="1:27" ht="15" customHeight="1">
      <c r="A523" s="8"/>
      <c r="B523" s="3092" t="s">
        <v>166</v>
      </c>
      <c r="C523" s="3215"/>
      <c r="D523" s="3492"/>
      <c r="E523" s="3621">
        <v>0.02</v>
      </c>
      <c r="F523" s="3359">
        <v>0.02</v>
      </c>
      <c r="G523" s="3622">
        <v>0.02</v>
      </c>
      <c r="H523" s="3625">
        <v>0.02</v>
      </c>
      <c r="I523" s="3626">
        <v>0</v>
      </c>
      <c r="J523" s="3361">
        <v>0.02</v>
      </c>
      <c r="K523" s="3618">
        <v>0.03</v>
      </c>
      <c r="L523" s="3619">
        <v>0</v>
      </c>
      <c r="M523" s="3620">
        <v>0.02</v>
      </c>
      <c r="N523" s="8"/>
      <c r="O523" s="8"/>
      <c r="P523" s="8"/>
      <c r="Q523" s="8"/>
      <c r="R523" s="8"/>
      <c r="S523" s="8"/>
      <c r="T523" s="8"/>
      <c r="U523" s="8"/>
      <c r="V523" s="8"/>
      <c r="W523" s="8"/>
      <c r="X523" s="8"/>
      <c r="Y523" s="8"/>
      <c r="Z523" s="8"/>
      <c r="AA523" s="8"/>
    </row>
    <row r="524" spans="1:27" ht="15" customHeight="1">
      <c r="A524" s="8"/>
      <c r="B524" s="3261"/>
      <c r="C524" s="3261"/>
      <c r="D524" s="3440"/>
      <c r="E524" s="3497"/>
      <c r="F524" s="3334"/>
      <c r="G524" s="3573"/>
      <c r="H524" s="3497"/>
      <c r="I524" s="3334"/>
      <c r="J524" s="3330"/>
      <c r="K524" s="3572"/>
      <c r="L524" s="3334"/>
      <c r="M524" s="3330"/>
      <c r="N524" s="8"/>
      <c r="O524" s="8"/>
      <c r="P524" s="8"/>
      <c r="Q524" s="8"/>
      <c r="R524" s="8"/>
      <c r="S524" s="8"/>
      <c r="T524" s="8"/>
      <c r="U524" s="8"/>
      <c r="V524" s="8"/>
      <c r="W524" s="8"/>
      <c r="X524" s="8"/>
      <c r="Y524" s="8"/>
      <c r="Z524" s="8"/>
      <c r="AA524" s="8"/>
    </row>
    <row r="525" spans="1:27" ht="15" customHeight="1">
      <c r="A525" s="8"/>
      <c r="B525" s="2999" t="s">
        <v>167</v>
      </c>
      <c r="C525" s="3257"/>
      <c r="D525" s="3442"/>
      <c r="E525" s="2256">
        <v>0</v>
      </c>
      <c r="F525" s="212">
        <v>0</v>
      </c>
      <c r="G525" s="1096">
        <v>0</v>
      </c>
      <c r="H525" s="1097">
        <v>0</v>
      </c>
      <c r="I525" s="1098">
        <v>0</v>
      </c>
      <c r="J525" s="1099">
        <v>0</v>
      </c>
      <c r="K525" s="1100">
        <v>0</v>
      </c>
      <c r="L525" s="1101">
        <v>0</v>
      </c>
      <c r="M525" s="1102">
        <v>0</v>
      </c>
      <c r="N525" s="8"/>
      <c r="O525" s="8"/>
      <c r="P525" s="8"/>
      <c r="Q525" s="8"/>
      <c r="R525" s="8"/>
      <c r="S525" s="8"/>
      <c r="T525" s="8"/>
      <c r="U525" s="8"/>
      <c r="V525" s="8"/>
      <c r="W525" s="8"/>
      <c r="X525" s="8"/>
      <c r="Y525" s="8"/>
      <c r="Z525" s="8"/>
      <c r="AA525" s="8"/>
    </row>
    <row r="526" spans="1:27" ht="15" customHeight="1">
      <c r="A526" s="8"/>
      <c r="B526" s="3597" t="s">
        <v>168</v>
      </c>
      <c r="C526" s="3215"/>
      <c r="D526" s="3492"/>
      <c r="E526" s="2224">
        <v>7</v>
      </c>
      <c r="F526" s="210">
        <v>8</v>
      </c>
      <c r="G526" s="2225">
        <v>7</v>
      </c>
      <c r="H526" s="1094">
        <v>16</v>
      </c>
      <c r="I526" s="478">
        <v>6</v>
      </c>
      <c r="J526" s="218">
        <v>12</v>
      </c>
      <c r="K526" s="1095">
        <v>22</v>
      </c>
      <c r="L526" s="837">
        <v>4</v>
      </c>
      <c r="M526" s="838">
        <v>13</v>
      </c>
      <c r="N526" s="8"/>
      <c r="O526" s="8"/>
      <c r="P526" s="8"/>
      <c r="Q526" s="8"/>
      <c r="R526" s="8"/>
      <c r="S526" s="8"/>
      <c r="T526" s="8"/>
      <c r="U526" s="8"/>
      <c r="V526" s="8"/>
      <c r="W526" s="8"/>
      <c r="X526" s="8"/>
      <c r="Y526" s="8"/>
      <c r="Z526" s="8"/>
      <c r="AA526" s="8"/>
    </row>
    <row r="527" spans="1:27" ht="15" customHeight="1">
      <c r="B527" s="3528" t="s">
        <v>670</v>
      </c>
      <c r="C527" s="3529"/>
      <c r="D527" s="3529"/>
      <c r="E527" s="3529"/>
      <c r="F527" s="3529"/>
      <c r="G527" s="3529"/>
      <c r="H527" s="3529"/>
      <c r="I527" s="3529"/>
      <c r="J527" s="3529"/>
      <c r="K527" s="3529"/>
      <c r="L527" s="3529"/>
      <c r="M527" s="3529"/>
    </row>
    <row r="528" spans="1:27" ht="15" customHeight="1">
      <c r="B528" s="2992"/>
      <c r="C528" s="2992"/>
      <c r="D528" s="2992"/>
      <c r="E528" s="2992"/>
      <c r="F528" s="2992"/>
      <c r="G528" s="2992"/>
      <c r="H528" s="2992"/>
      <c r="I528" s="2992"/>
      <c r="J528" s="2992"/>
      <c r="K528" s="2992"/>
      <c r="L528" s="2992"/>
      <c r="M528" s="2992"/>
    </row>
    <row r="529" spans="1:27" ht="15" customHeight="1">
      <c r="B529" s="2992"/>
      <c r="C529" s="2992"/>
      <c r="D529" s="2992"/>
      <c r="E529" s="2992"/>
      <c r="F529" s="2992"/>
      <c r="G529" s="2992"/>
      <c r="H529" s="2992"/>
      <c r="I529" s="2992"/>
      <c r="J529" s="2992"/>
      <c r="K529" s="2992"/>
      <c r="L529" s="2992"/>
      <c r="M529" s="2992"/>
    </row>
    <row r="530" spans="1:27" ht="15" customHeight="1">
      <c r="B530" s="2992"/>
      <c r="C530" s="2992"/>
      <c r="D530" s="2992"/>
      <c r="E530" s="2992"/>
      <c r="F530" s="2992"/>
      <c r="G530" s="2992"/>
      <c r="H530" s="2992"/>
      <c r="I530" s="2992"/>
      <c r="J530" s="2992"/>
      <c r="K530" s="2992"/>
      <c r="L530" s="2992"/>
      <c r="M530" s="2992"/>
    </row>
    <row r="531" spans="1:27" ht="15" customHeight="1">
      <c r="B531" s="3446"/>
      <c r="C531" s="3446"/>
      <c r="D531" s="3446"/>
      <c r="E531" s="3446"/>
      <c r="F531" s="3446"/>
      <c r="G531" s="3446"/>
      <c r="H531" s="3446"/>
      <c r="I531" s="3446"/>
      <c r="J531" s="3446"/>
      <c r="K531" s="3446"/>
      <c r="L531" s="3446"/>
      <c r="M531" s="3446"/>
    </row>
    <row r="532" spans="1:27" ht="15" customHeight="1">
      <c r="B532" s="8"/>
      <c r="C532" s="8"/>
      <c r="D532" s="8"/>
      <c r="E532" s="8"/>
      <c r="F532" s="8"/>
      <c r="G532" s="8"/>
      <c r="H532" s="8"/>
      <c r="I532" s="8"/>
      <c r="J532" s="8"/>
      <c r="K532" s="8"/>
      <c r="L532" s="8"/>
      <c r="M532" s="8"/>
    </row>
    <row r="533" spans="1:27" ht="15" customHeight="1">
      <c r="B533" s="3432" t="s">
        <v>671</v>
      </c>
      <c r="C533" s="3207"/>
      <c r="D533" s="3433"/>
      <c r="E533" s="3505">
        <v>2023</v>
      </c>
      <c r="F533" s="3207"/>
      <c r="G533" s="3433"/>
      <c r="H533" s="3438" t="s">
        <v>672</v>
      </c>
      <c r="I533" s="3207"/>
      <c r="J533" s="3207"/>
      <c r="K533" s="3504">
        <v>2025</v>
      </c>
      <c r="L533" s="3207"/>
      <c r="M533" s="3207"/>
    </row>
    <row r="534" spans="1:27" ht="15" customHeight="1">
      <c r="B534" s="3434"/>
      <c r="C534" s="3434"/>
      <c r="D534" s="3435"/>
      <c r="E534" s="2230" t="s">
        <v>158</v>
      </c>
      <c r="F534" s="2229" t="s">
        <v>159</v>
      </c>
      <c r="G534" s="2325" t="s">
        <v>148</v>
      </c>
      <c r="H534" s="2230" t="s">
        <v>158</v>
      </c>
      <c r="I534" s="2229" t="s">
        <v>159</v>
      </c>
      <c r="J534" s="2231" t="s">
        <v>148</v>
      </c>
      <c r="K534" s="2228" t="s">
        <v>158</v>
      </c>
      <c r="L534" s="2229" t="s">
        <v>159</v>
      </c>
      <c r="M534" s="2231" t="s">
        <v>148</v>
      </c>
    </row>
    <row r="535" spans="1:27" ht="15" customHeight="1">
      <c r="A535" s="8"/>
      <c r="B535" s="3384" t="s">
        <v>160</v>
      </c>
      <c r="C535" s="3261"/>
      <c r="D535" s="3440"/>
      <c r="E535" s="2353">
        <v>1486854.15118</v>
      </c>
      <c r="F535" s="469">
        <v>529813</v>
      </c>
      <c r="G535" s="1093">
        <f>E535+F535</f>
        <v>2016667.15118</v>
      </c>
      <c r="H535" s="2353">
        <v>1461133.66</v>
      </c>
      <c r="I535" s="469">
        <v>589974.13</v>
      </c>
      <c r="J535" s="2078">
        <f>SUM(H535:I535)</f>
        <v>2051107.79</v>
      </c>
      <c r="K535" s="2354">
        <v>1344304.29</v>
      </c>
      <c r="L535" s="2355">
        <v>1067182.28</v>
      </c>
      <c r="M535" s="2356">
        <v>2411487</v>
      </c>
      <c r="N535" s="8"/>
      <c r="O535" s="8"/>
      <c r="P535" s="8"/>
      <c r="Q535" s="8"/>
      <c r="R535" s="8"/>
      <c r="S535" s="8"/>
      <c r="T535" s="8"/>
      <c r="U535" s="8"/>
      <c r="V535" s="8"/>
      <c r="W535" s="8"/>
      <c r="X535" s="8"/>
      <c r="Y535" s="8"/>
      <c r="Z535" s="8"/>
      <c r="AA535" s="8"/>
    </row>
    <row r="536" spans="1:27" ht="15" customHeight="1">
      <c r="A536" s="8"/>
      <c r="B536" s="3092" t="s">
        <v>161</v>
      </c>
      <c r="C536" s="3215"/>
      <c r="D536" s="3492"/>
      <c r="E536" s="3493">
        <v>7</v>
      </c>
      <c r="F536" s="3337">
        <v>1</v>
      </c>
      <c r="G536" s="3495">
        <v>8</v>
      </c>
      <c r="H536" s="3581">
        <v>6</v>
      </c>
      <c r="I536" s="3410">
        <v>1</v>
      </c>
      <c r="J536" s="3408">
        <v>7</v>
      </c>
      <c r="K536" s="3571">
        <v>4</v>
      </c>
      <c r="L536" s="3517">
        <v>1</v>
      </c>
      <c r="M536" s="3518">
        <v>5</v>
      </c>
      <c r="N536" s="8"/>
      <c r="O536" s="8"/>
      <c r="P536" s="8"/>
      <c r="Q536" s="8"/>
      <c r="R536" s="8"/>
      <c r="S536" s="8"/>
      <c r="T536" s="8"/>
      <c r="U536" s="8"/>
      <c r="V536" s="8"/>
      <c r="W536" s="8"/>
      <c r="X536" s="8"/>
      <c r="Y536" s="8"/>
      <c r="Z536" s="8"/>
      <c r="AA536" s="8"/>
    </row>
    <row r="537" spans="1:27" ht="15" customHeight="1">
      <c r="A537" s="8"/>
      <c r="B537" s="3261"/>
      <c r="C537" s="3261"/>
      <c r="D537" s="3440"/>
      <c r="E537" s="3497"/>
      <c r="F537" s="3334"/>
      <c r="G537" s="3573"/>
      <c r="H537" s="3497"/>
      <c r="I537" s="3334"/>
      <c r="J537" s="3330"/>
      <c r="K537" s="3572"/>
      <c r="L537" s="3334"/>
      <c r="M537" s="3330"/>
      <c r="N537" s="8"/>
      <c r="O537" s="8"/>
      <c r="P537" s="8"/>
      <c r="Q537" s="8"/>
      <c r="R537" s="8"/>
      <c r="S537" s="8"/>
      <c r="T537" s="8"/>
      <c r="U537" s="8"/>
      <c r="V537" s="8"/>
      <c r="W537" s="8"/>
      <c r="X537" s="8"/>
      <c r="Y537" s="8"/>
      <c r="Z537" s="8"/>
      <c r="AA537" s="8"/>
    </row>
    <row r="538" spans="1:27" ht="15" customHeight="1">
      <c r="A538" s="8"/>
      <c r="B538" s="3092" t="s">
        <v>162</v>
      </c>
      <c r="C538" s="3215"/>
      <c r="D538" s="3492"/>
      <c r="E538" s="3493">
        <v>0</v>
      </c>
      <c r="F538" s="3337">
        <v>0</v>
      </c>
      <c r="G538" s="3495">
        <v>0</v>
      </c>
      <c r="H538" s="3581">
        <v>1</v>
      </c>
      <c r="I538" s="3410">
        <v>0</v>
      </c>
      <c r="J538" s="3408">
        <v>1</v>
      </c>
      <c r="K538" s="3571">
        <v>0</v>
      </c>
      <c r="L538" s="3517">
        <v>0</v>
      </c>
      <c r="M538" s="3518">
        <v>0</v>
      </c>
      <c r="N538" s="8"/>
      <c r="O538" s="8"/>
      <c r="P538" s="8"/>
      <c r="Q538" s="8"/>
      <c r="R538" s="8"/>
      <c r="S538" s="8"/>
      <c r="T538" s="8"/>
      <c r="U538" s="8"/>
      <c r="V538" s="8"/>
      <c r="W538" s="8"/>
      <c r="X538" s="8"/>
      <c r="Y538" s="8"/>
      <c r="Z538" s="8"/>
      <c r="AA538" s="8"/>
    </row>
    <row r="539" spans="1:27" ht="15" customHeight="1">
      <c r="A539" s="8"/>
      <c r="B539" s="3261"/>
      <c r="C539" s="3261"/>
      <c r="D539" s="3440"/>
      <c r="E539" s="3497"/>
      <c r="F539" s="3334"/>
      <c r="G539" s="3573"/>
      <c r="H539" s="3497"/>
      <c r="I539" s="3334"/>
      <c r="J539" s="3330"/>
      <c r="K539" s="3572"/>
      <c r="L539" s="3334"/>
      <c r="M539" s="3330"/>
      <c r="N539" s="8"/>
      <c r="O539" s="8"/>
      <c r="P539" s="8"/>
      <c r="Q539" s="8"/>
      <c r="R539" s="8"/>
      <c r="S539" s="8"/>
      <c r="T539" s="8"/>
      <c r="U539" s="8"/>
      <c r="V539" s="8"/>
      <c r="W539" s="8"/>
      <c r="X539" s="8"/>
      <c r="Y539" s="8"/>
      <c r="Z539" s="8"/>
      <c r="AA539" s="8"/>
    </row>
    <row r="540" spans="1:27" ht="15" customHeight="1">
      <c r="A540" s="8"/>
      <c r="B540" s="3104" t="s">
        <v>163</v>
      </c>
      <c r="C540" s="3257"/>
      <c r="D540" s="3442"/>
      <c r="E540" s="2256">
        <v>0</v>
      </c>
      <c r="F540" s="212">
        <v>0</v>
      </c>
      <c r="G540" s="1096">
        <v>0</v>
      </c>
      <c r="H540" s="1097">
        <v>0</v>
      </c>
      <c r="I540" s="1098">
        <v>0</v>
      </c>
      <c r="J540" s="1099">
        <v>0</v>
      </c>
      <c r="K540" s="1100">
        <v>1</v>
      </c>
      <c r="L540" s="1101">
        <v>0</v>
      </c>
      <c r="M540" s="1102">
        <v>1</v>
      </c>
      <c r="N540" s="8"/>
      <c r="O540" s="8"/>
      <c r="P540" s="8"/>
      <c r="Q540" s="8"/>
      <c r="R540" s="8"/>
      <c r="S540" s="8"/>
      <c r="T540" s="8"/>
      <c r="U540" s="8"/>
      <c r="V540" s="8"/>
      <c r="W540" s="8"/>
      <c r="X540" s="8"/>
      <c r="Y540" s="8"/>
      <c r="Z540" s="8"/>
      <c r="AA540" s="8"/>
    </row>
    <row r="541" spans="1:27" ht="15" customHeight="1">
      <c r="A541" s="8"/>
      <c r="B541" s="3092" t="s">
        <v>164</v>
      </c>
      <c r="C541" s="3215"/>
      <c r="D541" s="3492"/>
      <c r="E541" s="3493">
        <v>361</v>
      </c>
      <c r="F541" s="3337">
        <v>15</v>
      </c>
      <c r="G541" s="3495">
        <v>376</v>
      </c>
      <c r="H541" s="3581">
        <f>(SUM(1286+175))</f>
        <v>1461</v>
      </c>
      <c r="I541" s="3410">
        <v>321</v>
      </c>
      <c r="J541" s="3408">
        <f>(SUM(1607+175))</f>
        <v>1782</v>
      </c>
      <c r="K541" s="3571">
        <v>6177</v>
      </c>
      <c r="L541" s="3517">
        <v>0</v>
      </c>
      <c r="M541" s="3518">
        <v>6177</v>
      </c>
      <c r="N541" s="8"/>
      <c r="O541" s="8"/>
      <c r="P541" s="8"/>
      <c r="Q541" s="8"/>
      <c r="R541" s="8"/>
      <c r="S541" s="8"/>
      <c r="T541" s="8"/>
      <c r="U541" s="8"/>
      <c r="V541" s="8"/>
      <c r="W541" s="8"/>
      <c r="X541" s="8"/>
      <c r="Y541" s="8"/>
      <c r="Z541" s="8"/>
      <c r="AA541" s="8"/>
    </row>
    <row r="542" spans="1:27" ht="15" customHeight="1">
      <c r="A542" s="8"/>
      <c r="B542" s="3261"/>
      <c r="C542" s="3261"/>
      <c r="D542" s="3440"/>
      <c r="E542" s="3497"/>
      <c r="F542" s="3334"/>
      <c r="G542" s="3573"/>
      <c r="H542" s="3497"/>
      <c r="I542" s="3334"/>
      <c r="J542" s="3330"/>
      <c r="K542" s="3572"/>
      <c r="L542" s="3334"/>
      <c r="M542" s="3330"/>
      <c r="N542" s="8"/>
      <c r="O542" s="8"/>
      <c r="P542" s="8"/>
      <c r="Q542" s="8"/>
      <c r="R542" s="8"/>
      <c r="S542" s="8"/>
      <c r="T542" s="8"/>
      <c r="U542" s="8"/>
      <c r="V542" s="8"/>
      <c r="W542" s="8"/>
      <c r="X542" s="8"/>
      <c r="Y542" s="8"/>
      <c r="Z542" s="8"/>
      <c r="AA542" s="8"/>
    </row>
    <row r="543" spans="1:27" ht="15" customHeight="1">
      <c r="A543" s="8"/>
      <c r="B543" s="3092" t="s">
        <v>673</v>
      </c>
      <c r="C543" s="3215"/>
      <c r="D543" s="3492"/>
      <c r="E543" s="3621">
        <v>0.94</v>
      </c>
      <c r="F543" s="3359">
        <v>0.38</v>
      </c>
      <c r="G543" s="3622">
        <v>0.79</v>
      </c>
      <c r="H543" s="3621">
        <v>0.82</v>
      </c>
      <c r="I543" s="3359">
        <v>0.34</v>
      </c>
      <c r="J543" s="3360">
        <v>0.68</v>
      </c>
      <c r="K543" s="3618">
        <v>0.6</v>
      </c>
      <c r="L543" s="3619">
        <v>0.19</v>
      </c>
      <c r="M543" s="3620">
        <v>0.41</v>
      </c>
      <c r="N543" s="8"/>
      <c r="O543" s="8"/>
      <c r="P543" s="8"/>
      <c r="Q543" s="8"/>
      <c r="R543" s="8"/>
      <c r="S543" s="8"/>
      <c r="T543" s="8"/>
      <c r="U543" s="8"/>
      <c r="V543" s="8"/>
      <c r="W543" s="8"/>
      <c r="X543" s="8"/>
      <c r="Y543" s="8"/>
      <c r="Z543" s="8"/>
      <c r="AA543" s="8"/>
    </row>
    <row r="544" spans="1:27" ht="15" customHeight="1">
      <c r="A544" s="8"/>
      <c r="B544" s="3261"/>
      <c r="C544" s="3261"/>
      <c r="D544" s="3440"/>
      <c r="E544" s="3497"/>
      <c r="F544" s="3334"/>
      <c r="G544" s="3573"/>
      <c r="H544" s="3497"/>
      <c r="I544" s="3334"/>
      <c r="J544" s="3330"/>
      <c r="K544" s="3572"/>
      <c r="L544" s="3334"/>
      <c r="M544" s="3330"/>
      <c r="N544" s="8"/>
      <c r="O544" s="8"/>
      <c r="P544" s="8"/>
      <c r="Q544" s="8"/>
      <c r="R544" s="8"/>
      <c r="S544" s="8"/>
      <c r="T544" s="8"/>
      <c r="U544" s="8"/>
      <c r="V544" s="8"/>
      <c r="W544" s="8"/>
      <c r="X544" s="8"/>
      <c r="Y544" s="8"/>
      <c r="Z544" s="8"/>
      <c r="AA544" s="8"/>
    </row>
    <row r="545" spans="1:27" ht="15" customHeight="1">
      <c r="A545" s="8"/>
      <c r="B545" s="3092" t="s">
        <v>674</v>
      </c>
      <c r="C545" s="3215"/>
      <c r="D545" s="3492"/>
      <c r="E545" s="3493">
        <v>0</v>
      </c>
      <c r="F545" s="3337">
        <v>0</v>
      </c>
      <c r="G545" s="3495">
        <v>0</v>
      </c>
      <c r="H545" s="3621">
        <v>0.14000000000000001</v>
      </c>
      <c r="I545" s="3337">
        <v>0</v>
      </c>
      <c r="J545" s="3360">
        <v>0.1</v>
      </c>
      <c r="K545" s="3571">
        <v>0</v>
      </c>
      <c r="L545" s="3517">
        <v>0</v>
      </c>
      <c r="M545" s="3518">
        <v>0</v>
      </c>
      <c r="N545" s="8"/>
      <c r="O545" s="8"/>
      <c r="P545" s="8"/>
      <c r="Q545" s="8"/>
      <c r="R545" s="8"/>
      <c r="S545" s="8"/>
      <c r="T545" s="8"/>
      <c r="U545" s="8"/>
      <c r="V545" s="8"/>
      <c r="W545" s="8"/>
      <c r="X545" s="8"/>
      <c r="Y545" s="8"/>
      <c r="Z545" s="8"/>
      <c r="AA545" s="8"/>
    </row>
    <row r="546" spans="1:27" ht="15" customHeight="1">
      <c r="A546" s="8"/>
      <c r="B546" s="3261"/>
      <c r="C546" s="3261"/>
      <c r="D546" s="3440"/>
      <c r="E546" s="3497"/>
      <c r="F546" s="3334"/>
      <c r="G546" s="3573"/>
      <c r="H546" s="3497"/>
      <c r="I546" s="3334"/>
      <c r="J546" s="3330"/>
      <c r="K546" s="3572"/>
      <c r="L546" s="3334"/>
      <c r="M546" s="3330"/>
      <c r="N546" s="8"/>
      <c r="O546" s="8"/>
      <c r="P546" s="8"/>
      <c r="Q546" s="8"/>
      <c r="R546" s="8"/>
      <c r="S546" s="8"/>
      <c r="T546" s="8"/>
      <c r="U546" s="8"/>
      <c r="V546" s="8"/>
      <c r="W546" s="8"/>
      <c r="X546" s="8"/>
      <c r="Y546" s="8"/>
      <c r="Z546" s="8"/>
      <c r="AA546" s="8"/>
    </row>
    <row r="547" spans="1:27" ht="15" customHeight="1">
      <c r="A547" s="8"/>
      <c r="B547" s="2999" t="s">
        <v>167</v>
      </c>
      <c r="C547" s="3257"/>
      <c r="D547" s="3442"/>
      <c r="E547" s="2256">
        <v>0</v>
      </c>
      <c r="F547" s="212">
        <v>0</v>
      </c>
      <c r="G547" s="1096">
        <v>0</v>
      </c>
      <c r="H547" s="2256">
        <v>0</v>
      </c>
      <c r="I547" s="212">
        <v>0</v>
      </c>
      <c r="J547" s="1922">
        <v>0</v>
      </c>
      <c r="K547" s="1104">
        <v>0.15</v>
      </c>
      <c r="L547" s="471">
        <v>0</v>
      </c>
      <c r="M547" s="472">
        <v>0.08</v>
      </c>
      <c r="N547" s="105"/>
      <c r="O547" s="8"/>
      <c r="P547" s="8"/>
      <c r="Q547" s="8"/>
      <c r="R547" s="8"/>
      <c r="S547" s="8"/>
      <c r="T547" s="8"/>
      <c r="U547" s="8"/>
      <c r="V547" s="8"/>
      <c r="W547" s="8"/>
      <c r="X547" s="8"/>
      <c r="Y547" s="8"/>
      <c r="Z547" s="8"/>
      <c r="AA547" s="8"/>
    </row>
    <row r="548" spans="1:27" ht="15" customHeight="1">
      <c r="A548" s="8"/>
      <c r="B548" s="3597" t="s">
        <v>168</v>
      </c>
      <c r="C548" s="3215"/>
      <c r="D548" s="3492"/>
      <c r="E548" s="2224">
        <v>49</v>
      </c>
      <c r="F548" s="210">
        <v>6</v>
      </c>
      <c r="G548" s="2225">
        <v>37</v>
      </c>
      <c r="H548" s="2224">
        <v>200</v>
      </c>
      <c r="I548" s="210">
        <v>109</v>
      </c>
      <c r="J548" s="1921">
        <v>174</v>
      </c>
      <c r="K548" s="1095">
        <f>(K541*200000)/K535</f>
        <v>918.98836386217283</v>
      </c>
      <c r="L548" s="2258">
        <v>0</v>
      </c>
      <c r="M548" s="1105">
        <f>(M541*200000)/M535</f>
        <v>512.29801363225261</v>
      </c>
      <c r="N548" s="2296"/>
      <c r="O548" s="8"/>
      <c r="P548" s="8"/>
      <c r="Q548" s="8"/>
      <c r="R548" s="8"/>
      <c r="S548" s="8"/>
      <c r="T548" s="8"/>
      <c r="U548" s="8"/>
      <c r="V548" s="8"/>
      <c r="W548" s="8"/>
      <c r="X548" s="8"/>
      <c r="Y548" s="8"/>
      <c r="Z548" s="8"/>
      <c r="AA548" s="8"/>
    </row>
    <row r="549" spans="1:27" ht="15" customHeight="1">
      <c r="B549" s="3528" t="s">
        <v>675</v>
      </c>
      <c r="C549" s="3529"/>
      <c r="D549" s="3529"/>
      <c r="E549" s="3529"/>
      <c r="F549" s="3529"/>
      <c r="G549" s="3529"/>
      <c r="H549" s="3529"/>
      <c r="I549" s="3529"/>
      <c r="J549" s="3529"/>
      <c r="K549" s="3529"/>
      <c r="L549" s="3529"/>
      <c r="M549" s="3529"/>
    </row>
    <row r="550" spans="1:27" ht="15" customHeight="1">
      <c r="B550" s="2992"/>
      <c r="C550" s="2992"/>
      <c r="D550" s="2992"/>
      <c r="E550" s="2992"/>
      <c r="F550" s="2992"/>
      <c r="G550" s="2992"/>
      <c r="H550" s="2992"/>
      <c r="I550" s="2992"/>
      <c r="J550" s="2992"/>
      <c r="K550" s="2992"/>
      <c r="L550" s="2992"/>
      <c r="M550" s="2992"/>
    </row>
    <row r="551" spans="1:27" ht="15" customHeight="1">
      <c r="B551" s="3446"/>
      <c r="C551" s="3446"/>
      <c r="D551" s="3446"/>
      <c r="E551" s="3446"/>
      <c r="F551" s="3446"/>
      <c r="G551" s="3446"/>
      <c r="H551" s="3446"/>
      <c r="I551" s="3446"/>
      <c r="J551" s="3446"/>
      <c r="K551" s="3446"/>
      <c r="L551" s="3446"/>
      <c r="M551" s="3446"/>
    </row>
    <row r="552" spans="1:27" ht="15" customHeight="1">
      <c r="B552" s="104"/>
      <c r="C552" s="104"/>
      <c r="D552" s="104"/>
      <c r="E552" s="104"/>
      <c r="F552" s="104"/>
      <c r="G552" s="104"/>
      <c r="H552" s="104"/>
      <c r="I552" s="104"/>
      <c r="J552" s="104"/>
      <c r="K552" s="104"/>
      <c r="L552" s="104"/>
      <c r="M552" s="104"/>
    </row>
    <row r="553" spans="1:27" ht="15" customHeight="1">
      <c r="A553" s="523"/>
      <c r="B553" s="1800" t="s">
        <v>170</v>
      </c>
      <c r="C553" s="1800"/>
      <c r="D553" s="1800"/>
      <c r="E553" s="1800"/>
      <c r="F553" s="1800"/>
      <c r="G553" s="1800"/>
      <c r="H553" s="1800"/>
      <c r="I553" s="1800"/>
      <c r="J553" s="1800"/>
      <c r="K553" s="1800"/>
      <c r="L553" s="1800"/>
      <c r="M553" s="1800"/>
      <c r="N553" s="523"/>
      <c r="O553" s="523"/>
      <c r="P553" s="523"/>
      <c r="Q553" s="523"/>
      <c r="R553" s="523"/>
      <c r="S553" s="523"/>
      <c r="T553" s="523"/>
      <c r="U553" s="523"/>
      <c r="V553" s="523"/>
      <c r="W553" s="523"/>
      <c r="X553" s="523"/>
      <c r="Y553" s="523"/>
      <c r="Z553" s="523"/>
      <c r="AA553" s="523"/>
    </row>
    <row r="554" spans="1:27" ht="15" customHeight="1">
      <c r="A554" s="523"/>
      <c r="B554" s="829"/>
      <c r="C554" s="829"/>
      <c r="D554" s="829"/>
      <c r="E554" s="829"/>
      <c r="F554" s="829"/>
      <c r="G554" s="829"/>
      <c r="H554" s="829"/>
      <c r="I554" s="829"/>
      <c r="J554" s="829"/>
      <c r="K554" s="829"/>
      <c r="L554" s="829"/>
      <c r="M554" s="829"/>
      <c r="N554" s="523"/>
      <c r="O554" s="523"/>
      <c r="P554" s="523"/>
      <c r="Q554" s="523"/>
      <c r="R554" s="523"/>
      <c r="S554" s="523"/>
      <c r="T554" s="523"/>
      <c r="U554" s="523"/>
      <c r="V554" s="523"/>
      <c r="W554" s="523"/>
      <c r="X554" s="523"/>
      <c r="Y554" s="523"/>
      <c r="Z554" s="523"/>
      <c r="AA554" s="523"/>
    </row>
    <row r="555" spans="1:27" ht="15" customHeight="1">
      <c r="A555" s="523"/>
      <c r="B555" s="3509" t="s">
        <v>676</v>
      </c>
      <c r="C555" s="2992"/>
      <c r="D555" s="2992"/>
      <c r="E555" s="2992"/>
      <c r="F555" s="2992"/>
      <c r="G555" s="2992"/>
      <c r="H555" s="2992"/>
      <c r="I555" s="2992"/>
      <c r="J555" s="2992"/>
      <c r="K555" s="2992"/>
      <c r="L555" s="2992"/>
      <c r="M555" s="2992"/>
      <c r="N555" s="523"/>
      <c r="O555" s="523"/>
      <c r="P555" s="523"/>
      <c r="Q555" s="523"/>
      <c r="R555" s="523"/>
      <c r="S555" s="523"/>
      <c r="T555" s="523"/>
      <c r="U555" s="523"/>
      <c r="V555" s="523"/>
      <c r="W555" s="523"/>
      <c r="X555" s="523"/>
      <c r="Y555" s="523"/>
      <c r="Z555" s="523"/>
      <c r="AA555" s="523"/>
    </row>
    <row r="556" spans="1:27" ht="15" customHeight="1">
      <c r="A556" s="523"/>
      <c r="B556" s="2992"/>
      <c r="C556" s="2992"/>
      <c r="D556" s="2992"/>
      <c r="E556" s="2992"/>
      <c r="F556" s="2992"/>
      <c r="G556" s="2992"/>
      <c r="H556" s="2992"/>
      <c r="I556" s="2992"/>
      <c r="J556" s="2992"/>
      <c r="K556" s="2992"/>
      <c r="L556" s="2992"/>
      <c r="M556" s="2992"/>
      <c r="N556" s="523"/>
      <c r="O556" s="523"/>
      <c r="P556" s="523"/>
      <c r="Q556" s="523"/>
      <c r="R556" s="523"/>
      <c r="S556" s="523"/>
      <c r="T556" s="523"/>
      <c r="U556" s="523"/>
      <c r="V556" s="523"/>
      <c r="W556" s="523"/>
      <c r="X556" s="523"/>
      <c r="Y556" s="523"/>
      <c r="Z556" s="523"/>
      <c r="AA556" s="523"/>
    </row>
    <row r="557" spans="1:27" ht="15" customHeight="1">
      <c r="A557" s="523"/>
      <c r="B557" s="1106"/>
      <c r="C557" s="1106"/>
      <c r="D557" s="1106"/>
      <c r="E557" s="1106"/>
      <c r="F557" s="1106"/>
      <c r="G557" s="1106"/>
      <c r="H557" s="1106"/>
      <c r="I557" s="1106"/>
      <c r="J557" s="1106"/>
      <c r="K557" s="1106"/>
      <c r="L557" s="1106"/>
      <c r="M557" s="1106"/>
      <c r="N557" s="523"/>
      <c r="O557" s="523"/>
      <c r="P557" s="523"/>
      <c r="Q557" s="523"/>
      <c r="R557" s="523"/>
      <c r="S557" s="523"/>
      <c r="T557" s="523"/>
      <c r="U557" s="523"/>
      <c r="V557" s="523"/>
      <c r="W557" s="523"/>
      <c r="X557" s="523"/>
      <c r="Y557" s="523"/>
      <c r="Z557" s="523"/>
      <c r="AA557" s="523"/>
    </row>
    <row r="558" spans="1:27" ht="15" customHeight="1">
      <c r="A558" s="523"/>
      <c r="B558" s="3413" t="s">
        <v>677</v>
      </c>
      <c r="C558" s="3207"/>
      <c r="D558" s="3207"/>
      <c r="E558" s="3207"/>
      <c r="F558" s="3207"/>
      <c r="G558" s="3207"/>
      <c r="H558" s="3207"/>
      <c r="I558" s="3207"/>
      <c r="J558" s="3207"/>
      <c r="K558" s="3207"/>
      <c r="L558" s="3207"/>
      <c r="M558" s="3207"/>
      <c r="N558" s="523"/>
      <c r="O558" s="523"/>
      <c r="P558" s="523"/>
      <c r="Q558" s="523"/>
      <c r="R558" s="523"/>
      <c r="S558" s="523"/>
      <c r="T558" s="523"/>
      <c r="U558" s="523"/>
      <c r="V558" s="523"/>
      <c r="W558" s="523"/>
      <c r="X558" s="523"/>
      <c r="Y558" s="523"/>
      <c r="Z558" s="523"/>
      <c r="AA558" s="523"/>
    </row>
    <row r="559" spans="1:27" ht="15" customHeight="1">
      <c r="A559" s="523"/>
      <c r="B559" s="3413" t="s">
        <v>678</v>
      </c>
      <c r="C559" s="3207"/>
      <c r="D559" s="3207"/>
      <c r="E559" s="3207"/>
      <c r="F559" s="3207"/>
      <c r="G559" s="3207"/>
      <c r="H559" s="3207"/>
      <c r="I559" s="3207"/>
      <c r="J559" s="3207"/>
      <c r="K559" s="3207"/>
      <c r="L559" s="3207"/>
      <c r="M559" s="3207"/>
      <c r="N559" s="523"/>
      <c r="O559" s="523"/>
      <c r="P559" s="523"/>
      <c r="Q559" s="523"/>
      <c r="R559" s="523"/>
      <c r="S559" s="523"/>
      <c r="T559" s="523"/>
      <c r="U559" s="523"/>
      <c r="V559" s="523"/>
      <c r="W559" s="523"/>
      <c r="X559" s="523"/>
      <c r="Y559" s="523"/>
      <c r="Z559" s="523"/>
      <c r="AA559" s="523"/>
    </row>
    <row r="560" spans="1:27" ht="15" customHeight="1">
      <c r="A560" s="523"/>
      <c r="B560" s="3207"/>
      <c r="C560" s="3207"/>
      <c r="D560" s="3207"/>
      <c r="E560" s="3207"/>
      <c r="F560" s="3207"/>
      <c r="G560" s="3207"/>
      <c r="H560" s="3207"/>
      <c r="I560" s="3207"/>
      <c r="J560" s="3207"/>
      <c r="K560" s="3207"/>
      <c r="L560" s="3207"/>
      <c r="M560" s="3207"/>
      <c r="N560" s="523"/>
      <c r="O560" s="523"/>
      <c r="P560" s="523"/>
      <c r="Q560" s="523"/>
      <c r="R560" s="523"/>
      <c r="S560" s="523"/>
      <c r="T560" s="523"/>
      <c r="U560" s="523"/>
      <c r="V560" s="523"/>
      <c r="W560" s="523"/>
      <c r="X560" s="523"/>
      <c r="Y560" s="523"/>
      <c r="Z560" s="523"/>
      <c r="AA560" s="523"/>
    </row>
    <row r="561" spans="1:27" ht="15" customHeight="1">
      <c r="A561" s="523"/>
      <c r="B561" s="8"/>
      <c r="C561" s="8"/>
      <c r="D561" s="8"/>
      <c r="E561" s="8"/>
      <c r="F561" s="8"/>
      <c r="G561" s="8"/>
      <c r="H561" s="8"/>
      <c r="I561" s="8"/>
      <c r="J561" s="8"/>
      <c r="K561" s="8"/>
      <c r="L561" s="8"/>
      <c r="M561" s="8"/>
      <c r="N561" s="523"/>
      <c r="O561" s="523"/>
      <c r="P561" s="523"/>
      <c r="Q561" s="523"/>
      <c r="R561" s="523"/>
      <c r="S561" s="523"/>
      <c r="T561" s="523"/>
      <c r="U561" s="523"/>
      <c r="V561" s="523"/>
      <c r="W561" s="523"/>
      <c r="X561" s="523"/>
      <c r="Y561" s="523"/>
      <c r="Z561" s="523"/>
      <c r="AA561" s="523"/>
    </row>
    <row r="562" spans="1:27" ht="15" customHeight="1">
      <c r="A562" s="523"/>
      <c r="B562" s="3503" t="s">
        <v>679</v>
      </c>
      <c r="C562" s="3207"/>
      <c r="D562" s="3207"/>
      <c r="E562" s="3207"/>
      <c r="F562" s="3207"/>
      <c r="G562" s="3433"/>
      <c r="H562" s="3505">
        <v>2023</v>
      </c>
      <c r="I562" s="3433"/>
      <c r="J562" s="3505">
        <v>2024</v>
      </c>
      <c r="K562" s="3207"/>
      <c r="L562" s="3504">
        <v>2025</v>
      </c>
      <c r="M562" s="3207"/>
      <c r="N562" s="523"/>
      <c r="O562" s="523"/>
      <c r="P562" s="523"/>
      <c r="Q562" s="523"/>
      <c r="R562" s="523"/>
      <c r="S562" s="523"/>
      <c r="T562" s="523"/>
      <c r="U562" s="523"/>
      <c r="V562" s="523"/>
      <c r="W562" s="523"/>
      <c r="X562" s="523"/>
      <c r="Y562" s="523"/>
      <c r="Z562" s="523"/>
      <c r="AA562" s="523"/>
    </row>
    <row r="563" spans="1:27" ht="15" customHeight="1">
      <c r="A563" s="523"/>
      <c r="B563" s="3434"/>
      <c r="C563" s="3434"/>
      <c r="D563" s="3434"/>
      <c r="E563" s="3434"/>
      <c r="F563" s="3434"/>
      <c r="G563" s="3435"/>
      <c r="H563" s="2230" t="s">
        <v>158</v>
      </c>
      <c r="I563" s="2325" t="s">
        <v>159</v>
      </c>
      <c r="J563" s="2230" t="s">
        <v>158</v>
      </c>
      <c r="K563" s="2231" t="s">
        <v>159</v>
      </c>
      <c r="L563" s="2228" t="s">
        <v>158</v>
      </c>
      <c r="M563" s="2231" t="s">
        <v>159</v>
      </c>
      <c r="N563" s="523"/>
      <c r="O563" s="523"/>
      <c r="P563" s="523"/>
      <c r="Q563" s="523"/>
      <c r="R563" s="523"/>
      <c r="S563" s="523"/>
      <c r="T563" s="523"/>
      <c r="U563" s="523"/>
      <c r="V563" s="523"/>
      <c r="W563" s="523"/>
      <c r="X563" s="523"/>
      <c r="Y563" s="523"/>
      <c r="Z563" s="523"/>
      <c r="AA563" s="523"/>
    </row>
    <row r="564" spans="1:27" ht="15" customHeight="1">
      <c r="A564" s="8"/>
      <c r="B564" s="3347" t="s">
        <v>680</v>
      </c>
      <c r="C564" s="3261"/>
      <c r="D564" s="3261"/>
      <c r="E564" s="3261"/>
      <c r="F564" s="3261"/>
      <c r="G564" s="3440"/>
      <c r="H564" s="2358">
        <v>184.81289680173776</v>
      </c>
      <c r="I564" s="1107">
        <v>34.124906089509089</v>
      </c>
      <c r="J564" s="2359">
        <v>146.15</v>
      </c>
      <c r="K564" s="1108">
        <v>0.25</v>
      </c>
      <c r="L564" s="398">
        <v>102.9</v>
      </c>
      <c r="M564" s="1109">
        <v>19.78</v>
      </c>
      <c r="N564" s="8"/>
      <c r="O564" s="8"/>
      <c r="P564" s="8"/>
      <c r="Q564" s="8"/>
      <c r="R564" s="8"/>
      <c r="S564" s="8"/>
      <c r="T564" s="8"/>
      <c r="U564" s="8"/>
      <c r="V564" s="8"/>
      <c r="W564" s="8"/>
      <c r="X564" s="8"/>
      <c r="Y564" s="8"/>
      <c r="Z564" s="8"/>
      <c r="AA564" s="8"/>
    </row>
    <row r="565" spans="1:27" ht="15" customHeight="1">
      <c r="A565" s="8"/>
      <c r="B565" s="3104" t="s">
        <v>681</v>
      </c>
      <c r="C565" s="3257"/>
      <c r="D565" s="3257"/>
      <c r="E565" s="3257"/>
      <c r="F565" s="3257"/>
      <c r="G565" s="3442"/>
      <c r="H565" s="2360">
        <v>0.19855931061343726</v>
      </c>
      <c r="I565" s="1110">
        <v>0.2452281811776032</v>
      </c>
      <c r="J565" s="2361">
        <v>0.2</v>
      </c>
      <c r="K565" s="1111">
        <v>0.2</v>
      </c>
      <c r="L565" s="2362">
        <v>0.23</v>
      </c>
      <c r="M565" s="1112">
        <v>0.19</v>
      </c>
      <c r="N565" s="8"/>
      <c r="O565" s="8"/>
      <c r="P565" s="8"/>
      <c r="Q565" s="8"/>
      <c r="R565" s="8"/>
      <c r="S565" s="8"/>
      <c r="T565" s="8"/>
      <c r="U565" s="8"/>
      <c r="V565" s="8"/>
      <c r="W565" s="8"/>
      <c r="X565" s="8"/>
      <c r="Y565" s="8"/>
      <c r="Z565" s="8"/>
      <c r="AA565" s="8"/>
    </row>
    <row r="566" spans="1:27" ht="15" customHeight="1">
      <c r="A566" s="8"/>
      <c r="B566" s="3104" t="s">
        <v>682</v>
      </c>
      <c r="C566" s="3257"/>
      <c r="D566" s="3257"/>
      <c r="E566" s="3257"/>
      <c r="F566" s="3257"/>
      <c r="G566" s="3442"/>
      <c r="H566" s="2357">
        <v>0</v>
      </c>
      <c r="I566" s="2363">
        <v>0</v>
      </c>
      <c r="J566" s="2364">
        <v>0</v>
      </c>
      <c r="K566" s="1113">
        <v>0</v>
      </c>
      <c r="L566" s="1114">
        <v>0</v>
      </c>
      <c r="M566" s="1115">
        <v>0</v>
      </c>
      <c r="N566" s="8"/>
      <c r="O566" s="8"/>
      <c r="P566" s="8"/>
      <c r="Q566" s="8"/>
      <c r="R566" s="8"/>
      <c r="S566" s="8"/>
      <c r="T566" s="8"/>
      <c r="U566" s="8"/>
      <c r="V566" s="8"/>
      <c r="W566" s="8"/>
      <c r="X566" s="8"/>
      <c r="Y566" s="8"/>
      <c r="Z566" s="8"/>
      <c r="AA566" s="8"/>
    </row>
    <row r="567" spans="1:27" ht="15" customHeight="1">
      <c r="A567" s="8"/>
      <c r="B567" s="3597" t="s">
        <v>683</v>
      </c>
      <c r="C567" s="3215"/>
      <c r="D567" s="3215"/>
      <c r="E567" s="3215"/>
      <c r="F567" s="3215"/>
      <c r="G567" s="3492"/>
      <c r="H567" s="2224">
        <v>85130</v>
      </c>
      <c r="I567" s="2257" t="s">
        <v>41</v>
      </c>
      <c r="J567" s="2365">
        <v>89898.58</v>
      </c>
      <c r="K567" s="1116" t="s">
        <v>41</v>
      </c>
      <c r="L567" s="2366">
        <v>121273.03</v>
      </c>
      <c r="M567" s="2367" t="s">
        <v>41</v>
      </c>
      <c r="N567" s="8"/>
      <c r="O567" s="8"/>
      <c r="P567" s="8"/>
      <c r="Q567" s="8"/>
      <c r="R567" s="8"/>
      <c r="S567" s="8"/>
      <c r="T567" s="8"/>
      <c r="U567" s="8"/>
      <c r="V567" s="8"/>
      <c r="W567" s="8"/>
      <c r="X567" s="8"/>
      <c r="Y567" s="8"/>
      <c r="Z567" s="8"/>
      <c r="AA567" s="8"/>
    </row>
    <row r="568" spans="1:27" ht="15" customHeight="1">
      <c r="A568" s="523"/>
      <c r="B568" s="3560" t="s">
        <v>684</v>
      </c>
      <c r="C568" s="3561"/>
      <c r="D568" s="3561"/>
      <c r="E568" s="3561"/>
      <c r="F568" s="3561"/>
      <c r="G568" s="3561"/>
      <c r="H568" s="3561"/>
      <c r="I568" s="3561"/>
      <c r="J568" s="3561"/>
      <c r="K568" s="3561"/>
      <c r="L568" s="3561"/>
      <c r="M568" s="3561"/>
      <c r="N568" s="523"/>
      <c r="O568" s="523"/>
      <c r="P568" s="523"/>
      <c r="Q568" s="523"/>
      <c r="R568" s="523"/>
      <c r="S568" s="523"/>
      <c r="T568" s="523"/>
      <c r="U568" s="523"/>
      <c r="V568" s="523"/>
      <c r="W568" s="523"/>
      <c r="X568" s="523"/>
      <c r="Y568" s="523"/>
      <c r="Z568" s="523"/>
      <c r="AA568" s="523"/>
    </row>
    <row r="569" spans="1:27" ht="15" customHeight="1">
      <c r="A569" s="523"/>
      <c r="B569" s="8"/>
      <c r="C569" s="8"/>
      <c r="D569" s="8"/>
      <c r="E569" s="8"/>
      <c r="F569" s="8"/>
      <c r="G569" s="8"/>
      <c r="H569" s="8"/>
      <c r="I569" s="8"/>
      <c r="J569" s="8"/>
      <c r="K569" s="8"/>
      <c r="L569" s="8"/>
      <c r="M569" s="8"/>
      <c r="N569" s="523"/>
      <c r="O569" s="523"/>
      <c r="P569" s="523"/>
      <c r="Q569" s="523"/>
      <c r="R569" s="523"/>
      <c r="S569" s="523"/>
      <c r="T569" s="523"/>
      <c r="U569" s="523"/>
      <c r="V569" s="523"/>
      <c r="W569" s="523"/>
      <c r="X569" s="523"/>
      <c r="Y569" s="523"/>
      <c r="Z569" s="523"/>
      <c r="AA569" s="523"/>
    </row>
    <row r="570" spans="1:27" ht="15" customHeight="1">
      <c r="A570" s="523"/>
      <c r="B570" s="3503" t="s">
        <v>685</v>
      </c>
      <c r="C570" s="3207"/>
      <c r="D570" s="3207"/>
      <c r="E570" s="3207"/>
      <c r="F570" s="3207"/>
      <c r="G570" s="3433"/>
      <c r="H570" s="3505">
        <v>2023</v>
      </c>
      <c r="I570" s="3433"/>
      <c r="J570" s="3505">
        <v>2024</v>
      </c>
      <c r="K570" s="3207"/>
      <c r="L570" s="3504">
        <v>2025</v>
      </c>
      <c r="M570" s="3207"/>
      <c r="N570" s="523"/>
      <c r="O570" s="523"/>
      <c r="P570" s="523"/>
      <c r="Q570" s="523"/>
      <c r="R570" s="523"/>
      <c r="S570" s="523"/>
      <c r="T570" s="523"/>
      <c r="U570" s="523"/>
      <c r="V570" s="523"/>
      <c r="W570" s="523"/>
      <c r="X570" s="523"/>
      <c r="Y570" s="523"/>
      <c r="Z570" s="523"/>
      <c r="AA570" s="523"/>
    </row>
    <row r="571" spans="1:27" ht="15" customHeight="1">
      <c r="A571" s="523"/>
      <c r="B571" s="3434"/>
      <c r="C571" s="3434"/>
      <c r="D571" s="3434"/>
      <c r="E571" s="3434"/>
      <c r="F571" s="3434"/>
      <c r="G571" s="3435"/>
      <c r="H571" s="2230" t="s">
        <v>158</v>
      </c>
      <c r="I571" s="2325" t="s">
        <v>159</v>
      </c>
      <c r="J571" s="2230" t="s">
        <v>158</v>
      </c>
      <c r="K571" s="2231" t="s">
        <v>159</v>
      </c>
      <c r="L571" s="2228" t="s">
        <v>158</v>
      </c>
      <c r="M571" s="2231" t="s">
        <v>159</v>
      </c>
      <c r="N571" s="523"/>
      <c r="O571" s="523"/>
      <c r="P571" s="523"/>
      <c r="Q571" s="523"/>
      <c r="R571" s="523"/>
      <c r="S571" s="523"/>
      <c r="T571" s="523"/>
      <c r="U571" s="523"/>
      <c r="V571" s="523"/>
      <c r="W571" s="523"/>
      <c r="X571" s="523"/>
      <c r="Y571" s="523"/>
      <c r="Z571" s="523"/>
      <c r="AA571" s="523"/>
    </row>
    <row r="572" spans="1:27" ht="15" customHeight="1">
      <c r="A572" s="8"/>
      <c r="B572" s="3347" t="s">
        <v>680</v>
      </c>
      <c r="C572" s="3261"/>
      <c r="D572" s="3261"/>
      <c r="E572" s="3261"/>
      <c r="F572" s="3261"/>
      <c r="G572" s="3440"/>
      <c r="H572" s="2368">
        <v>2.2867071375505699</v>
      </c>
      <c r="I572" s="1117">
        <v>0.37588926708152187</v>
      </c>
      <c r="J572" s="2369">
        <v>1.37</v>
      </c>
      <c r="K572" s="2370">
        <v>0.68</v>
      </c>
      <c r="L572" s="1118">
        <v>6.55</v>
      </c>
      <c r="M572" s="1119">
        <v>0.94</v>
      </c>
      <c r="N572" s="8"/>
      <c r="O572" s="8"/>
      <c r="P572" s="8"/>
      <c r="Q572" s="8"/>
      <c r="R572" s="8"/>
      <c r="S572" s="8"/>
      <c r="T572" s="8"/>
      <c r="U572" s="8"/>
      <c r="V572" s="8"/>
      <c r="W572" s="8"/>
      <c r="X572" s="8"/>
      <c r="Y572" s="8"/>
      <c r="Z572" s="8"/>
      <c r="AA572" s="8"/>
    </row>
    <row r="573" spans="1:27" ht="15" customHeight="1">
      <c r="A573" s="8"/>
      <c r="B573" s="3104" t="s">
        <v>686</v>
      </c>
      <c r="C573" s="3257"/>
      <c r="D573" s="3257"/>
      <c r="E573" s="3257"/>
      <c r="F573" s="3257"/>
      <c r="G573" s="3442"/>
      <c r="H573" s="2371">
        <v>0.94158529193258755</v>
      </c>
      <c r="I573" s="1120">
        <v>0.37588926708152187</v>
      </c>
      <c r="J573" s="1121">
        <v>0.82</v>
      </c>
      <c r="K573" s="1122">
        <v>0.34</v>
      </c>
      <c r="L573" s="1123">
        <v>0.6</v>
      </c>
      <c r="M573" s="1124">
        <v>0.19</v>
      </c>
      <c r="N573" s="8"/>
      <c r="O573" s="8"/>
      <c r="P573" s="8"/>
      <c r="Q573" s="8"/>
      <c r="R573" s="8"/>
      <c r="S573" s="8"/>
      <c r="T573" s="8"/>
      <c r="U573" s="8"/>
      <c r="V573" s="8"/>
      <c r="W573" s="8"/>
      <c r="X573" s="8"/>
      <c r="Y573" s="8"/>
      <c r="Z573" s="8"/>
      <c r="AA573" s="8"/>
    </row>
    <row r="574" spans="1:27" ht="15" customHeight="1">
      <c r="A574" s="8"/>
      <c r="B574" s="3104" t="s">
        <v>682</v>
      </c>
      <c r="C574" s="3257"/>
      <c r="D574" s="3257"/>
      <c r="E574" s="3257"/>
      <c r="F574" s="3257"/>
      <c r="G574" s="3442"/>
      <c r="H574" s="2372">
        <v>0</v>
      </c>
      <c r="I574" s="2373">
        <v>0</v>
      </c>
      <c r="J574" s="2364">
        <v>0</v>
      </c>
      <c r="K574" s="2374">
        <v>0</v>
      </c>
      <c r="L574" s="1125">
        <v>0.15</v>
      </c>
      <c r="M574" s="1115">
        <v>0</v>
      </c>
      <c r="N574" s="8"/>
      <c r="O574" s="8"/>
      <c r="P574" s="8"/>
      <c r="Q574" s="8"/>
      <c r="R574" s="8"/>
      <c r="S574" s="8"/>
      <c r="T574" s="8"/>
      <c r="U574" s="8"/>
      <c r="V574" s="8"/>
      <c r="W574" s="8"/>
      <c r="X574" s="8"/>
      <c r="Y574" s="8"/>
      <c r="Z574" s="8"/>
      <c r="AA574" s="8"/>
    </row>
    <row r="575" spans="1:27" ht="15" customHeight="1">
      <c r="A575" s="8"/>
      <c r="B575" s="3597" t="s">
        <v>683</v>
      </c>
      <c r="C575" s="3215"/>
      <c r="D575" s="3215"/>
      <c r="E575" s="3215"/>
      <c r="F575" s="3215"/>
      <c r="G575" s="3492"/>
      <c r="H575" s="2224">
        <v>4868</v>
      </c>
      <c r="I575" s="2257" t="s">
        <v>41</v>
      </c>
      <c r="J575" s="2365">
        <v>9109.83</v>
      </c>
      <c r="K575" s="2375" t="s">
        <v>41</v>
      </c>
      <c r="L575" s="1126">
        <v>9177.35</v>
      </c>
      <c r="M575" s="2376" t="s">
        <v>41</v>
      </c>
      <c r="N575" s="8"/>
      <c r="O575" s="8"/>
      <c r="P575" s="8"/>
      <c r="Q575" s="8"/>
      <c r="R575" s="8"/>
      <c r="S575" s="8"/>
      <c r="T575" s="8"/>
      <c r="U575" s="8"/>
      <c r="V575" s="8"/>
      <c r="W575" s="8"/>
      <c r="X575" s="8"/>
      <c r="Y575" s="8"/>
      <c r="Z575" s="8"/>
      <c r="AA575" s="8"/>
    </row>
    <row r="576" spans="1:27" ht="15" customHeight="1">
      <c r="A576" s="523"/>
      <c r="B576" s="3560" t="s">
        <v>687</v>
      </c>
      <c r="C576" s="3561"/>
      <c r="D576" s="3561"/>
      <c r="E576" s="3561"/>
      <c r="F576" s="3561"/>
      <c r="G576" s="3561"/>
      <c r="H576" s="3561"/>
      <c r="I576" s="3561"/>
      <c r="J576" s="3561"/>
      <c r="K576" s="3561"/>
      <c r="L576" s="3561"/>
      <c r="M576" s="3561"/>
      <c r="N576" s="523"/>
      <c r="O576" s="523"/>
      <c r="P576" s="523"/>
      <c r="Q576" s="523"/>
      <c r="R576" s="523"/>
      <c r="S576" s="523"/>
      <c r="T576" s="523"/>
      <c r="U576" s="523"/>
      <c r="V576" s="523"/>
      <c r="W576" s="523"/>
      <c r="X576" s="523"/>
      <c r="Y576" s="523"/>
      <c r="Z576" s="523"/>
      <c r="AA576" s="523"/>
    </row>
    <row r="577" spans="1:27" ht="15" customHeight="1">
      <c r="A577" s="523"/>
      <c r="B577" s="8"/>
      <c r="C577" s="8"/>
      <c r="D577" s="8"/>
      <c r="E577" s="8"/>
      <c r="F577" s="8"/>
      <c r="G577" s="8"/>
      <c r="H577" s="8"/>
      <c r="I577" s="8"/>
      <c r="J577" s="8"/>
      <c r="K577" s="8"/>
      <c r="L577" s="8"/>
      <c r="M577" s="8"/>
      <c r="N577" s="523"/>
      <c r="O577" s="523"/>
      <c r="P577" s="523"/>
      <c r="Q577" s="523"/>
      <c r="R577" s="523"/>
      <c r="S577" s="523"/>
      <c r="T577" s="523"/>
      <c r="U577" s="523"/>
      <c r="V577" s="523"/>
      <c r="W577" s="523"/>
      <c r="X577" s="523"/>
      <c r="Y577" s="523"/>
      <c r="Z577" s="523"/>
      <c r="AA577" s="523"/>
    </row>
    <row r="578" spans="1:27" ht="17.25" customHeight="1">
      <c r="B578" s="830" t="s">
        <v>172</v>
      </c>
      <c r="C578" s="1127"/>
      <c r="D578" s="6"/>
      <c r="E578" s="6"/>
      <c r="F578" s="6"/>
      <c r="G578" s="6"/>
      <c r="H578" s="6"/>
      <c r="I578" s="6"/>
      <c r="J578" s="6"/>
      <c r="K578" s="6"/>
      <c r="L578" s="6"/>
      <c r="M578" s="6"/>
    </row>
    <row r="581" spans="1:27" ht="15" customHeight="1">
      <c r="B581" s="1800" t="s">
        <v>173</v>
      </c>
      <c r="C581" s="1801"/>
      <c r="D581" s="1801"/>
      <c r="E581" s="1801"/>
      <c r="F581" s="1801"/>
      <c r="G581" s="1801"/>
      <c r="H581" s="1801"/>
      <c r="I581" s="1801"/>
      <c r="J581" s="1801"/>
      <c r="K581" s="1801"/>
      <c r="L581" s="1801"/>
      <c r="M581" s="1801"/>
    </row>
    <row r="582" spans="1:27" ht="15" customHeight="1">
      <c r="B582" s="1"/>
      <c r="C582" s="1"/>
      <c r="D582" s="1"/>
      <c r="E582" s="1"/>
      <c r="F582" s="1"/>
      <c r="G582" s="1"/>
      <c r="H582" s="1"/>
      <c r="I582" s="1"/>
      <c r="J582" s="1"/>
      <c r="K582" s="1"/>
      <c r="L582" s="1"/>
      <c r="M582" s="1"/>
    </row>
    <row r="583" spans="1:27" ht="15" customHeight="1">
      <c r="B583" s="3432" t="s">
        <v>688</v>
      </c>
      <c r="C583" s="3207"/>
      <c r="D583" s="3207"/>
      <c r="E583" s="3207"/>
      <c r="F583" s="3207"/>
      <c r="G583" s="3433"/>
      <c r="H583" s="3505" t="s">
        <v>587</v>
      </c>
      <c r="I583" s="3207"/>
      <c r="J583" s="3433"/>
      <c r="K583" s="3569" t="s">
        <v>588</v>
      </c>
      <c r="L583" s="3207"/>
      <c r="M583" s="3207"/>
    </row>
    <row r="584" spans="1:27" ht="15" customHeight="1">
      <c r="B584" s="3434"/>
      <c r="C584" s="3434"/>
      <c r="D584" s="3434"/>
      <c r="E584" s="3434"/>
      <c r="F584" s="3434"/>
      <c r="G584" s="3435"/>
      <c r="H584" s="2229">
        <v>2023</v>
      </c>
      <c r="I584" s="2243">
        <v>2024</v>
      </c>
      <c r="J584" s="1128">
        <v>2025</v>
      </c>
      <c r="K584" s="1059">
        <v>2023</v>
      </c>
      <c r="L584" s="2243">
        <v>2024</v>
      </c>
      <c r="M584" s="2377">
        <v>2025</v>
      </c>
    </row>
    <row r="585" spans="1:27" ht="15" customHeight="1">
      <c r="A585" s="8"/>
      <c r="B585" s="3347" t="s">
        <v>175</v>
      </c>
      <c r="C585" s="3261"/>
      <c r="D585" s="3261"/>
      <c r="E585" s="3261"/>
      <c r="F585" s="3261"/>
      <c r="G585" s="3440"/>
      <c r="H585" s="357">
        <v>1393</v>
      </c>
      <c r="I585" s="2378">
        <v>1412</v>
      </c>
      <c r="J585" s="1129">
        <v>1432</v>
      </c>
      <c r="K585" s="854">
        <v>362</v>
      </c>
      <c r="L585" s="1882">
        <v>373</v>
      </c>
      <c r="M585" s="1882">
        <v>390</v>
      </c>
      <c r="N585" s="8"/>
      <c r="O585" s="8"/>
      <c r="P585" s="8"/>
      <c r="Q585" s="8"/>
      <c r="R585" s="8"/>
      <c r="S585" s="8"/>
      <c r="T585" s="8"/>
      <c r="U585" s="8"/>
      <c r="V585" s="8"/>
      <c r="W585" s="8"/>
      <c r="X585" s="8"/>
      <c r="Y585" s="8"/>
      <c r="Z585" s="8"/>
      <c r="AA585" s="8"/>
    </row>
    <row r="586" spans="1:27" ht="15" customHeight="1">
      <c r="A586" s="8"/>
      <c r="B586" s="3597" t="s">
        <v>176</v>
      </c>
      <c r="C586" s="3215"/>
      <c r="D586" s="3215"/>
      <c r="E586" s="3215"/>
      <c r="F586" s="3215"/>
      <c r="G586" s="3492"/>
      <c r="H586" s="1130">
        <v>11970.05906</v>
      </c>
      <c r="I586" s="2379">
        <v>8283.9699999999993</v>
      </c>
      <c r="J586" s="1131">
        <v>10255.1</v>
      </c>
      <c r="K586" s="1132">
        <v>171.25766999999999</v>
      </c>
      <c r="L586" s="2380">
        <v>172.33</v>
      </c>
      <c r="M586" s="2380">
        <v>143.62</v>
      </c>
      <c r="N586" s="8"/>
      <c r="O586" s="8"/>
      <c r="P586" s="8"/>
      <c r="Q586" s="8"/>
      <c r="R586" s="8"/>
      <c r="S586" s="8"/>
      <c r="T586" s="8"/>
      <c r="U586" s="8"/>
      <c r="V586" s="8"/>
      <c r="W586" s="8"/>
      <c r="X586" s="8"/>
      <c r="Y586" s="8"/>
      <c r="Z586" s="8"/>
      <c r="AA586" s="8"/>
    </row>
    <row r="587" spans="1:27" ht="15" customHeight="1">
      <c r="B587" s="3560" t="s">
        <v>689</v>
      </c>
      <c r="C587" s="3561"/>
      <c r="D587" s="3561"/>
      <c r="E587" s="3561"/>
      <c r="F587" s="3561"/>
      <c r="G587" s="3561"/>
      <c r="H587" s="3561"/>
      <c r="I587" s="3561"/>
      <c r="J587" s="3561"/>
      <c r="K587" s="3561"/>
      <c r="L587" s="3561"/>
      <c r="M587" s="3561"/>
    </row>
    <row r="588" spans="1:27" ht="15" customHeight="1">
      <c r="B588" s="1133"/>
      <c r="C588" s="1133"/>
      <c r="D588" s="1133"/>
      <c r="E588" s="1133"/>
      <c r="F588" s="1133"/>
      <c r="G588" s="1133"/>
      <c r="H588" s="1133"/>
      <c r="I588" s="1133"/>
      <c r="J588" s="1133"/>
      <c r="K588" s="1133"/>
      <c r="L588" s="1133"/>
      <c r="M588" s="1133"/>
    </row>
    <row r="589" spans="1:27" ht="15" customHeight="1">
      <c r="B589" s="1801" t="s">
        <v>178</v>
      </c>
      <c r="C589" s="1801"/>
      <c r="D589" s="1801"/>
      <c r="E589" s="1801"/>
      <c r="F589" s="1801"/>
      <c r="G589" s="1801"/>
      <c r="H589" s="1801"/>
      <c r="I589" s="1801"/>
      <c r="J589" s="1801"/>
      <c r="K589" s="1801"/>
      <c r="L589" s="1801"/>
      <c r="M589" s="1801"/>
    </row>
    <row r="590" spans="1:27" ht="15" customHeight="1">
      <c r="B590" s="1"/>
      <c r="C590" s="1"/>
      <c r="D590" s="1"/>
      <c r="E590" s="1"/>
      <c r="F590" s="1"/>
      <c r="G590" s="1"/>
      <c r="H590" s="1"/>
      <c r="I590" s="1"/>
      <c r="J590" s="1"/>
      <c r="K590" s="1"/>
      <c r="L590" s="1"/>
      <c r="M590" s="1"/>
    </row>
    <row r="591" spans="1:27" ht="15" customHeight="1">
      <c r="B591" s="3503" t="s">
        <v>690</v>
      </c>
      <c r="C591" s="3207"/>
      <c r="D591" s="3207"/>
      <c r="E591" s="3207"/>
      <c r="F591" s="3207"/>
      <c r="G591" s="3433"/>
      <c r="H591" s="3505" t="s">
        <v>587</v>
      </c>
      <c r="I591" s="3207"/>
      <c r="J591" s="3433"/>
      <c r="K591" s="3569" t="s">
        <v>588</v>
      </c>
      <c r="L591" s="3207"/>
      <c r="M591" s="3207"/>
    </row>
    <row r="592" spans="1:27" ht="15" customHeight="1">
      <c r="B592" s="3434"/>
      <c r="C592" s="3434"/>
      <c r="D592" s="3434"/>
      <c r="E592" s="3434"/>
      <c r="F592" s="3434"/>
      <c r="G592" s="3435"/>
      <c r="H592" s="2231">
        <v>2023</v>
      </c>
      <c r="I592" s="1134">
        <v>2024</v>
      </c>
      <c r="J592" s="1134">
        <v>2025</v>
      </c>
      <c r="K592" s="1059">
        <v>2023</v>
      </c>
      <c r="L592" s="2243">
        <v>2024</v>
      </c>
      <c r="M592" s="2377">
        <v>2025</v>
      </c>
    </row>
    <row r="593" spans="1:27" ht="15" customHeight="1">
      <c r="A593" s="8"/>
      <c r="B593" s="3347" t="s">
        <v>181</v>
      </c>
      <c r="C593" s="3261"/>
      <c r="D593" s="3261"/>
      <c r="E593" s="3261"/>
      <c r="F593" s="3261"/>
      <c r="G593" s="3440"/>
      <c r="H593" s="2055">
        <v>0.629</v>
      </c>
      <c r="I593" s="2381">
        <v>0.629</v>
      </c>
      <c r="J593" s="1135">
        <v>0.65100000000000002</v>
      </c>
      <c r="K593" s="2382">
        <v>0.78100000000000003</v>
      </c>
      <c r="L593" s="1886">
        <v>0.752</v>
      </c>
      <c r="M593" s="1136">
        <v>0.75900000000000001</v>
      </c>
      <c r="N593" s="8"/>
      <c r="O593" s="8"/>
      <c r="P593" s="8"/>
      <c r="Q593" s="8"/>
      <c r="R593" s="8"/>
      <c r="S593" s="8"/>
      <c r="T593" s="8"/>
      <c r="U593" s="8"/>
      <c r="V593" s="8"/>
      <c r="W593" s="8"/>
      <c r="X593" s="8"/>
      <c r="Y593" s="8"/>
      <c r="Z593" s="8"/>
      <c r="AA593" s="8"/>
    </row>
    <row r="594" spans="1:27" ht="15" customHeight="1">
      <c r="A594" s="8"/>
      <c r="B594" s="3104" t="s">
        <v>182</v>
      </c>
      <c r="C594" s="3257"/>
      <c r="D594" s="3257"/>
      <c r="E594" s="3257"/>
      <c r="F594" s="3257"/>
      <c r="G594" s="3442"/>
      <c r="H594" s="1909">
        <v>0.30299999999999999</v>
      </c>
      <c r="I594" s="190">
        <v>0.30299999999999999</v>
      </c>
      <c r="J594" s="1137">
        <v>0.30199999999999999</v>
      </c>
      <c r="K594" s="1900">
        <v>0.83399999999999996</v>
      </c>
      <c r="L594" s="136">
        <v>0.86899999999999999</v>
      </c>
      <c r="M594" s="1138">
        <v>0.77200000000000002</v>
      </c>
      <c r="N594" s="8"/>
      <c r="O594" s="8"/>
      <c r="P594" s="8"/>
      <c r="Q594" s="8"/>
      <c r="R594" s="8"/>
      <c r="S594" s="8"/>
      <c r="T594" s="8"/>
      <c r="U594" s="8"/>
      <c r="V594" s="8"/>
      <c r="W594" s="8"/>
      <c r="X594" s="8"/>
      <c r="Y594" s="8"/>
      <c r="Z594" s="8"/>
      <c r="AA594" s="8"/>
    </row>
    <row r="595" spans="1:27" ht="15" customHeight="1">
      <c r="A595" s="8"/>
      <c r="B595" s="3500" t="s">
        <v>148</v>
      </c>
      <c r="C595" s="3215"/>
      <c r="D595" s="3215"/>
      <c r="E595" s="3215"/>
      <c r="F595" s="3215"/>
      <c r="G595" s="3492"/>
      <c r="H595" s="1910">
        <v>0.39500000000000002</v>
      </c>
      <c r="I595" s="2383">
        <v>0.39500000000000002</v>
      </c>
      <c r="J595" s="1139">
        <v>0.38900000000000001</v>
      </c>
      <c r="K595" s="2384">
        <v>0.81699999999999995</v>
      </c>
      <c r="L595" s="1913">
        <v>0.82499999999999996</v>
      </c>
      <c r="M595" s="1140">
        <v>0.76600000000000001</v>
      </c>
      <c r="N595" s="8"/>
      <c r="O595" s="8"/>
      <c r="P595" s="8"/>
      <c r="Q595" s="8"/>
      <c r="R595" s="8"/>
      <c r="S595" s="8"/>
      <c r="T595" s="8"/>
      <c r="U595" s="8"/>
      <c r="V595" s="8"/>
      <c r="W595" s="8"/>
      <c r="X595" s="8"/>
      <c r="Y595" s="8"/>
      <c r="Z595" s="8"/>
      <c r="AA595" s="8"/>
    </row>
    <row r="596" spans="1:27" ht="15" customHeight="1">
      <c r="B596" s="3605" t="s">
        <v>691</v>
      </c>
      <c r="C596" s="3561"/>
      <c r="D596" s="3561"/>
      <c r="E596" s="3561"/>
      <c r="F596" s="3561"/>
      <c r="G596" s="3561"/>
      <c r="H596" s="3561"/>
      <c r="I596" s="3561"/>
      <c r="J596" s="3561"/>
      <c r="K596" s="3561"/>
      <c r="L596" s="3561"/>
      <c r="M596" s="3561"/>
    </row>
    <row r="597" spans="1:27" ht="15" customHeight="1">
      <c r="B597" s="1141"/>
      <c r="C597" s="1141"/>
      <c r="D597" s="1141"/>
      <c r="E597" s="1141"/>
      <c r="F597" s="1141"/>
      <c r="G597" s="1141"/>
      <c r="H597" s="1141"/>
      <c r="I597" s="1141"/>
      <c r="J597" s="1141"/>
      <c r="K597" s="1141"/>
      <c r="L597" s="1141"/>
      <c r="M597" s="1141"/>
    </row>
    <row r="598" spans="1:27" ht="12.75" customHeight="1">
      <c r="B598" s="1801" t="s">
        <v>184</v>
      </c>
      <c r="C598" s="1801"/>
      <c r="D598" s="1801"/>
      <c r="E598" s="1801"/>
      <c r="F598" s="1801"/>
      <c r="G598" s="1801"/>
      <c r="H598" s="1801"/>
      <c r="I598" s="1801"/>
      <c r="J598" s="1801"/>
      <c r="K598" s="1801"/>
      <c r="L598" s="1801"/>
      <c r="M598" s="1801"/>
    </row>
    <row r="599" spans="1:27" ht="12.75" customHeight="1">
      <c r="B599" s="1"/>
      <c r="C599" s="1"/>
      <c r="D599" s="1"/>
      <c r="E599" s="1"/>
      <c r="F599" s="1"/>
      <c r="G599" s="1"/>
      <c r="H599" s="1"/>
      <c r="I599" s="1"/>
      <c r="J599" s="1"/>
      <c r="K599" s="1"/>
      <c r="L599" s="1"/>
      <c r="M599" s="1"/>
    </row>
    <row r="600" spans="1:27" ht="12.75" customHeight="1">
      <c r="B600" s="3503" t="s">
        <v>692</v>
      </c>
      <c r="C600" s="3207"/>
      <c r="D600" s="3207"/>
      <c r="E600" s="3207"/>
      <c r="F600" s="3207"/>
      <c r="G600" s="3433"/>
      <c r="H600" s="3438" t="s">
        <v>693</v>
      </c>
      <c r="I600" s="3207"/>
      <c r="J600" s="3207"/>
      <c r="K600" s="3566"/>
      <c r="L600" s="3207"/>
      <c r="M600" s="3207"/>
    </row>
    <row r="601" spans="1:27" ht="15.75" customHeight="1">
      <c r="B601" s="3434"/>
      <c r="C601" s="3434"/>
      <c r="D601" s="3434"/>
      <c r="E601" s="3434"/>
      <c r="F601" s="3434"/>
      <c r="G601" s="3435"/>
      <c r="H601" s="2231">
        <v>2023</v>
      </c>
      <c r="I601" s="1142">
        <v>2024</v>
      </c>
      <c r="J601" s="1143">
        <v>2025</v>
      </c>
      <c r="K601" s="2298"/>
      <c r="L601" s="2298"/>
      <c r="M601" s="2298"/>
    </row>
    <row r="602" spans="1:27" ht="17.25" customHeight="1">
      <c r="A602" s="8"/>
      <c r="B602" s="3384" t="s">
        <v>187</v>
      </c>
      <c r="C602" s="3261"/>
      <c r="D602" s="3261"/>
      <c r="E602" s="3261"/>
      <c r="F602" s="3261"/>
      <c r="G602" s="3440"/>
      <c r="H602" s="2385">
        <v>1251</v>
      </c>
      <c r="I602" s="2386">
        <v>1412</v>
      </c>
      <c r="J602" s="2387">
        <v>1432</v>
      </c>
      <c r="K602" s="2388"/>
      <c r="L602" s="1945"/>
      <c r="M602" s="1945"/>
      <c r="N602" s="8"/>
      <c r="O602" s="8"/>
      <c r="P602" s="8"/>
      <c r="Q602" s="8"/>
      <c r="R602" s="8"/>
      <c r="S602" s="8"/>
      <c r="T602" s="8"/>
      <c r="U602" s="8"/>
      <c r="V602" s="8"/>
      <c r="W602" s="8"/>
      <c r="X602" s="8"/>
      <c r="Y602" s="8"/>
      <c r="Z602" s="8"/>
      <c r="AA602" s="8"/>
    </row>
    <row r="603" spans="1:27" ht="18" customHeight="1">
      <c r="A603" s="8"/>
      <c r="B603" s="3104" t="s">
        <v>188</v>
      </c>
      <c r="C603" s="3257"/>
      <c r="D603" s="3257"/>
      <c r="E603" s="3257"/>
      <c r="F603" s="3257"/>
      <c r="G603" s="3442"/>
      <c r="H603" s="1083">
        <v>1251</v>
      </c>
      <c r="I603" s="1084">
        <v>1412</v>
      </c>
      <c r="J603" s="1144">
        <v>1432</v>
      </c>
      <c r="K603" s="2388"/>
      <c r="L603" s="1945"/>
      <c r="M603" s="1945"/>
      <c r="N603" s="8"/>
      <c r="O603" s="8"/>
      <c r="P603" s="8"/>
      <c r="Q603" s="8"/>
      <c r="R603" s="8"/>
      <c r="S603" s="8"/>
      <c r="T603" s="8"/>
      <c r="U603" s="8"/>
      <c r="V603" s="8"/>
      <c r="W603" s="8"/>
      <c r="X603" s="8"/>
      <c r="Y603" s="8"/>
      <c r="Z603" s="8"/>
      <c r="AA603" s="8"/>
    </row>
    <row r="604" spans="1:27" ht="18" customHeight="1">
      <c r="A604" s="8"/>
      <c r="B604" s="3597" t="s">
        <v>189</v>
      </c>
      <c r="C604" s="3215"/>
      <c r="D604" s="3215"/>
      <c r="E604" s="3215"/>
      <c r="F604" s="3215"/>
      <c r="G604" s="3492"/>
      <c r="H604" s="1145">
        <v>1</v>
      </c>
      <c r="I604" s="1146">
        <v>1</v>
      </c>
      <c r="J604" s="1147">
        <v>1</v>
      </c>
      <c r="K604" s="2389"/>
      <c r="L604" s="2301"/>
      <c r="M604" s="2301"/>
      <c r="N604" s="8"/>
      <c r="O604" s="8"/>
      <c r="P604" s="8"/>
      <c r="Q604" s="8"/>
      <c r="R604" s="8"/>
      <c r="S604" s="8"/>
      <c r="T604" s="8"/>
      <c r="U604" s="8"/>
      <c r="V604" s="8"/>
      <c r="W604" s="8"/>
      <c r="X604" s="8"/>
      <c r="Y604" s="8"/>
      <c r="Z604" s="8"/>
      <c r="AA604" s="8"/>
    </row>
    <row r="605" spans="1:27" ht="15" customHeight="1">
      <c r="B605" s="3537" t="s">
        <v>694</v>
      </c>
      <c r="C605" s="3529"/>
      <c r="D605" s="3529"/>
      <c r="E605" s="3529"/>
      <c r="F605" s="3529"/>
      <c r="G605" s="3529"/>
      <c r="H605" s="3529"/>
      <c r="I605" s="3529"/>
      <c r="J605" s="3529"/>
      <c r="K605" s="1141"/>
      <c r="L605" s="1141"/>
      <c r="M605" s="1141"/>
    </row>
    <row r="606" spans="1:27" ht="12.75" customHeight="1">
      <c r="B606" s="2992"/>
      <c r="C606" s="2992"/>
      <c r="D606" s="2992"/>
      <c r="E606" s="2992"/>
      <c r="F606" s="2992"/>
      <c r="G606" s="2992"/>
      <c r="H606" s="2992"/>
      <c r="I606" s="2992"/>
      <c r="J606" s="2992"/>
      <c r="K606" s="1141"/>
      <c r="L606" s="1141"/>
      <c r="M606" s="1141"/>
    </row>
    <row r="607" spans="1:27" ht="12.75" customHeight="1">
      <c r="B607" s="2992"/>
      <c r="C607" s="2992"/>
      <c r="D607" s="2992"/>
      <c r="E607" s="2992"/>
      <c r="F607" s="2992"/>
      <c r="G607" s="2992"/>
      <c r="H607" s="2992"/>
      <c r="I607" s="2992"/>
      <c r="J607" s="2992"/>
      <c r="K607" s="1141"/>
      <c r="L607" s="1141"/>
      <c r="M607" s="1141"/>
    </row>
    <row r="608" spans="1:27" ht="12.75" customHeight="1">
      <c r="B608" s="3446"/>
      <c r="C608" s="3446"/>
      <c r="D608" s="3446"/>
      <c r="E608" s="3446"/>
      <c r="F608" s="3446"/>
      <c r="G608" s="3446"/>
      <c r="H608" s="3446"/>
      <c r="I608" s="3446"/>
      <c r="J608" s="3446"/>
      <c r="K608" s="104"/>
      <c r="L608" s="104"/>
      <c r="M608" s="104"/>
    </row>
    <row r="609" spans="1:27" ht="12.75" customHeight="1">
      <c r="B609" s="1"/>
      <c r="C609" s="1"/>
      <c r="D609" s="1"/>
      <c r="E609" s="1"/>
      <c r="F609" s="1"/>
      <c r="G609" s="1"/>
      <c r="H609" s="1"/>
      <c r="I609" s="1"/>
      <c r="J609" s="1"/>
      <c r="K609" s="1"/>
      <c r="L609" s="1"/>
      <c r="M609" s="1"/>
    </row>
    <row r="610" spans="1:27" ht="15" customHeight="1">
      <c r="B610" s="1801" t="s">
        <v>191</v>
      </c>
      <c r="C610" s="1801"/>
      <c r="D610" s="1801"/>
      <c r="E610" s="1801"/>
      <c r="F610" s="1801"/>
      <c r="G610" s="1801"/>
      <c r="H610" s="1801"/>
      <c r="I610" s="1801"/>
      <c r="J610" s="1801"/>
      <c r="K610" s="1801"/>
      <c r="L610" s="1801"/>
      <c r="M610" s="1801"/>
    </row>
    <row r="611" spans="1:27" ht="15" customHeight="1">
      <c r="B611" s="1"/>
      <c r="C611" s="1"/>
      <c r="D611" s="1"/>
      <c r="E611" s="1"/>
      <c r="F611" s="1"/>
      <c r="G611" s="1"/>
      <c r="H611" s="1"/>
      <c r="I611" s="1"/>
      <c r="J611" s="1"/>
      <c r="K611" s="1"/>
      <c r="L611" s="1"/>
      <c r="M611" s="1"/>
    </row>
    <row r="612" spans="1:27" ht="15" customHeight="1">
      <c r="B612" s="3503" t="s">
        <v>695</v>
      </c>
      <c r="C612" s="3207"/>
      <c r="D612" s="3207"/>
      <c r="E612" s="3207"/>
      <c r="F612" s="3207"/>
      <c r="G612" s="3433"/>
      <c r="H612" s="3505" t="s">
        <v>587</v>
      </c>
      <c r="I612" s="3207"/>
      <c r="J612" s="3207"/>
      <c r="K612" s="3566"/>
      <c r="L612" s="3207"/>
      <c r="M612" s="3207"/>
    </row>
    <row r="613" spans="1:27" ht="15" customHeight="1">
      <c r="B613" s="3434"/>
      <c r="C613" s="3434"/>
      <c r="D613" s="3434"/>
      <c r="E613" s="3434"/>
      <c r="F613" s="3434"/>
      <c r="G613" s="3435"/>
      <c r="H613" s="2231">
        <v>2023</v>
      </c>
      <c r="I613" s="1142">
        <v>2024</v>
      </c>
      <c r="J613" s="1134">
        <v>2025</v>
      </c>
      <c r="K613" s="2298"/>
      <c r="L613" s="2298"/>
      <c r="M613" s="2298"/>
    </row>
    <row r="614" spans="1:27" ht="15" customHeight="1">
      <c r="A614" s="8"/>
      <c r="B614" s="3624" t="s">
        <v>187</v>
      </c>
      <c r="C614" s="3261"/>
      <c r="D614" s="3261"/>
      <c r="E614" s="3261"/>
      <c r="F614" s="3261"/>
      <c r="G614" s="3440"/>
      <c r="H614" s="2390">
        <v>1251</v>
      </c>
      <c r="I614" s="1148">
        <v>1412</v>
      </c>
      <c r="J614" s="1149">
        <v>1432</v>
      </c>
      <c r="K614" s="1945"/>
      <c r="L614" s="1945"/>
      <c r="M614" s="1945"/>
      <c r="N614" s="8"/>
      <c r="O614" s="8"/>
      <c r="P614" s="8"/>
      <c r="Q614" s="8"/>
      <c r="R614" s="8"/>
      <c r="S614" s="8"/>
      <c r="T614" s="8"/>
      <c r="U614" s="8"/>
      <c r="V614" s="8"/>
      <c r="W614" s="8"/>
      <c r="X614" s="8"/>
      <c r="Y614" s="8"/>
      <c r="Z614" s="8"/>
      <c r="AA614" s="8"/>
    </row>
    <row r="615" spans="1:27" ht="15" customHeight="1">
      <c r="A615" s="8"/>
      <c r="B615" s="3149" t="s">
        <v>193</v>
      </c>
      <c r="C615" s="3257"/>
      <c r="D615" s="3257"/>
      <c r="E615" s="3257"/>
      <c r="F615" s="3257"/>
      <c r="G615" s="3442"/>
      <c r="H615" s="2145">
        <v>1251</v>
      </c>
      <c r="I615" s="1150">
        <v>1384</v>
      </c>
      <c r="J615" s="1151">
        <v>1432</v>
      </c>
      <c r="K615" s="1945"/>
      <c r="L615" s="1945"/>
      <c r="M615" s="1945"/>
      <c r="N615" s="8"/>
      <c r="O615" s="8"/>
      <c r="P615" s="8"/>
      <c r="Q615" s="8"/>
      <c r="R615" s="8"/>
      <c r="S615" s="8"/>
      <c r="T615" s="8"/>
      <c r="U615" s="8"/>
      <c r="V615" s="8"/>
      <c r="W615" s="8"/>
      <c r="X615" s="8"/>
      <c r="Y615" s="8"/>
      <c r="Z615" s="8"/>
      <c r="AA615" s="8"/>
    </row>
    <row r="616" spans="1:27" ht="15" customHeight="1">
      <c r="A616" s="8"/>
      <c r="B616" s="3600" t="s">
        <v>194</v>
      </c>
      <c r="C616" s="3482"/>
      <c r="D616" s="3482"/>
      <c r="E616" s="3482"/>
      <c r="F616" s="3482"/>
      <c r="G616" s="3483"/>
      <c r="H616" s="2250">
        <v>1</v>
      </c>
      <c r="I616" s="1152">
        <v>0.98019999999999996</v>
      </c>
      <c r="J616" s="1153">
        <v>1</v>
      </c>
      <c r="K616" s="2301"/>
      <c r="L616" s="2301"/>
      <c r="M616" s="2301"/>
      <c r="N616" s="8"/>
      <c r="O616" s="8"/>
      <c r="P616" s="8"/>
      <c r="Q616" s="8"/>
      <c r="R616" s="8"/>
      <c r="S616" s="8"/>
      <c r="T616" s="8"/>
      <c r="U616" s="8"/>
      <c r="V616" s="8"/>
      <c r="W616" s="8"/>
      <c r="X616" s="8"/>
      <c r="Y616" s="8"/>
      <c r="Z616" s="8"/>
      <c r="AA616" s="8"/>
    </row>
    <row r="620" spans="1:27" ht="24" customHeight="1">
      <c r="B620" s="830" t="s">
        <v>696</v>
      </c>
      <c r="C620" s="6"/>
      <c r="D620" s="6"/>
      <c r="E620" s="6"/>
      <c r="F620" s="6"/>
      <c r="G620" s="6"/>
      <c r="H620" s="6"/>
      <c r="I620" s="6"/>
      <c r="J620" s="6"/>
      <c r="K620" s="6"/>
      <c r="L620" s="6"/>
      <c r="M620" s="6"/>
      <c r="N620" s="6"/>
      <c r="O620" s="6"/>
    </row>
    <row r="621" spans="1:27" ht="15" customHeight="1">
      <c r="A621" s="1870"/>
      <c r="B621" s="2106"/>
      <c r="C621" s="2106"/>
      <c r="D621" s="2106"/>
      <c r="E621" s="2106"/>
      <c r="F621" s="2106"/>
      <c r="G621" s="2106"/>
      <c r="H621" s="2106"/>
      <c r="I621" s="2106"/>
      <c r="J621" s="2106"/>
      <c r="K621" s="2106"/>
      <c r="L621" s="2106"/>
      <c r="M621" s="2106"/>
      <c r="N621" s="1870"/>
      <c r="O621" s="1870"/>
      <c r="P621" s="1870"/>
      <c r="Q621" s="1870"/>
      <c r="R621" s="1870"/>
      <c r="S621" s="1870"/>
      <c r="T621" s="1870"/>
      <c r="U621" s="1870"/>
      <c r="V621" s="1870"/>
      <c r="W621" s="1870"/>
      <c r="X621" s="1870"/>
      <c r="Y621" s="1870"/>
      <c r="Z621" s="1870"/>
      <c r="AA621" s="1870"/>
    </row>
    <row r="622" spans="1:27" ht="15" customHeight="1">
      <c r="A622" s="1870"/>
      <c r="B622" s="2106"/>
      <c r="C622" s="2106"/>
      <c r="D622" s="2106"/>
      <c r="E622" s="2106"/>
      <c r="F622" s="2106"/>
      <c r="G622" s="2106"/>
      <c r="H622" s="2106"/>
      <c r="I622" s="2106"/>
      <c r="J622" s="2106"/>
      <c r="K622" s="2106"/>
      <c r="L622" s="2106"/>
      <c r="M622" s="2106"/>
      <c r="N622" s="1870"/>
      <c r="O622" s="1870"/>
      <c r="P622" s="1870"/>
      <c r="Q622" s="1870"/>
      <c r="R622" s="1870"/>
      <c r="S622" s="1870"/>
      <c r="T622" s="1870"/>
      <c r="U622" s="1870"/>
      <c r="V622" s="1870"/>
      <c r="W622" s="1870"/>
      <c r="X622" s="1870"/>
      <c r="Y622" s="1870"/>
      <c r="Z622" s="1870"/>
      <c r="AA622" s="1870"/>
    </row>
    <row r="623" spans="1:27" ht="15" customHeight="1">
      <c r="B623" s="2391" t="s">
        <v>697</v>
      </c>
      <c r="C623" s="2392"/>
      <c r="D623" s="2392"/>
      <c r="E623" s="2392"/>
      <c r="F623" s="2392"/>
      <c r="G623" s="2392"/>
      <c r="H623" s="2392"/>
      <c r="I623" s="2392"/>
      <c r="J623" s="2392"/>
      <c r="K623" s="2392"/>
      <c r="L623" s="2392"/>
      <c r="M623" s="2392"/>
      <c r="N623" s="1"/>
      <c r="O623" s="1"/>
    </row>
    <row r="624" spans="1:27" ht="15" customHeight="1">
      <c r="B624" s="10"/>
      <c r="C624" s="10"/>
      <c r="D624" s="10"/>
      <c r="E624" s="10"/>
      <c r="F624" s="10"/>
      <c r="G624" s="10"/>
      <c r="H624" s="10"/>
      <c r="I624" s="10"/>
      <c r="J624" s="10"/>
      <c r="K624" s="10"/>
      <c r="L624" s="10"/>
      <c r="M624" s="10"/>
      <c r="N624" s="1"/>
      <c r="O624" s="1"/>
    </row>
    <row r="625" spans="1:27" ht="15" customHeight="1">
      <c r="B625" s="3432" t="s">
        <v>698</v>
      </c>
      <c r="C625" s="3207"/>
      <c r="D625" s="3207"/>
      <c r="E625" s="3207"/>
      <c r="F625" s="3207"/>
      <c r="G625" s="3433"/>
      <c r="H625" s="3638">
        <v>2024</v>
      </c>
      <c r="I625" s="3207"/>
      <c r="J625" s="3623">
        <v>2025</v>
      </c>
      <c r="K625" s="3207"/>
      <c r="N625" s="1"/>
      <c r="O625" s="1"/>
    </row>
    <row r="626" spans="1:27" ht="15" customHeight="1">
      <c r="B626" s="3434"/>
      <c r="C626" s="3434"/>
      <c r="D626" s="3434"/>
      <c r="E626" s="3434"/>
      <c r="F626" s="3434"/>
      <c r="G626" s="3435"/>
      <c r="H626" s="2393" t="s">
        <v>83</v>
      </c>
      <c r="I626" s="2394" t="s">
        <v>84</v>
      </c>
      <c r="J626" s="1154" t="s">
        <v>83</v>
      </c>
      <c r="K626" s="2394" t="s">
        <v>84</v>
      </c>
      <c r="N626" s="1"/>
      <c r="O626" s="1"/>
    </row>
    <row r="627" spans="1:27" ht="15" customHeight="1">
      <c r="A627" s="8"/>
      <c r="B627" s="3628" t="s">
        <v>699</v>
      </c>
      <c r="C627" s="3293"/>
      <c r="D627" s="3293"/>
      <c r="E627" s="3293"/>
      <c r="F627" s="3293"/>
      <c r="G627" s="3293"/>
      <c r="H627" s="3293"/>
      <c r="I627" s="3293"/>
      <c r="J627" s="3293"/>
      <c r="K627" s="3293"/>
      <c r="L627" s="3293"/>
      <c r="M627" s="3629"/>
      <c r="N627" s="8"/>
      <c r="O627" s="8"/>
      <c r="P627" s="8"/>
      <c r="Q627" s="8"/>
      <c r="R627" s="8"/>
      <c r="S627" s="8"/>
      <c r="T627" s="8"/>
      <c r="U627" s="8"/>
      <c r="V627" s="8"/>
      <c r="W627" s="8"/>
      <c r="X627" s="8"/>
      <c r="Y627" s="8"/>
      <c r="Z627" s="8"/>
      <c r="AA627" s="8"/>
    </row>
    <row r="628" spans="1:27" ht="15" customHeight="1">
      <c r="A628" s="8"/>
      <c r="B628" s="3630" t="s">
        <v>700</v>
      </c>
      <c r="C628" s="3261"/>
      <c r="D628" s="3261"/>
      <c r="E628" s="3261"/>
      <c r="F628" s="3261"/>
      <c r="G628" s="3631"/>
      <c r="H628" s="1155">
        <v>0.9</v>
      </c>
      <c r="I628" s="1156">
        <v>0.75</v>
      </c>
      <c r="J628" s="1157">
        <v>0.88900000000000001</v>
      </c>
      <c r="K628" s="1158">
        <v>0.81799999999999995</v>
      </c>
      <c r="L628" s="1159"/>
      <c r="M628" s="10"/>
      <c r="N628" s="8"/>
      <c r="O628" s="8"/>
      <c r="P628" s="8"/>
      <c r="Q628" s="8"/>
      <c r="R628" s="8"/>
      <c r="S628" s="8"/>
      <c r="T628" s="8"/>
      <c r="U628" s="8"/>
      <c r="V628" s="8"/>
      <c r="W628" s="8"/>
      <c r="X628" s="8"/>
      <c r="Y628" s="8"/>
      <c r="Z628" s="8"/>
      <c r="AA628" s="8"/>
    </row>
    <row r="629" spans="1:27" ht="15" customHeight="1">
      <c r="A629" s="8"/>
      <c r="B629" s="3632" t="s">
        <v>701</v>
      </c>
      <c r="C629" s="3257"/>
      <c r="D629" s="3257"/>
      <c r="E629" s="3257"/>
      <c r="F629" s="3257"/>
      <c r="G629" s="3442"/>
      <c r="H629" s="1160">
        <v>0.998</v>
      </c>
      <c r="I629" s="2269">
        <v>0.998</v>
      </c>
      <c r="J629" s="2395">
        <v>0.997</v>
      </c>
      <c r="K629" s="1161">
        <v>0.998</v>
      </c>
      <c r="N629" s="8"/>
      <c r="O629" s="8"/>
      <c r="P629" s="8"/>
      <c r="Q629" s="8"/>
      <c r="R629" s="8"/>
      <c r="S629" s="8"/>
      <c r="T629" s="8"/>
      <c r="U629" s="8"/>
      <c r="V629" s="8"/>
      <c r="W629" s="8"/>
      <c r="X629" s="8"/>
      <c r="Y629" s="8"/>
      <c r="Z629" s="8"/>
      <c r="AA629" s="8"/>
    </row>
    <row r="630" spans="1:27" ht="15" customHeight="1">
      <c r="A630" s="8"/>
      <c r="B630" s="3633" t="s">
        <v>702</v>
      </c>
      <c r="C630" s="3482"/>
      <c r="D630" s="3482"/>
      <c r="E630" s="3482"/>
      <c r="F630" s="3482"/>
      <c r="G630" s="3483"/>
      <c r="H630" s="1160">
        <v>0.996</v>
      </c>
      <c r="I630" s="2269">
        <v>0.996</v>
      </c>
      <c r="J630" s="2395">
        <v>0.995</v>
      </c>
      <c r="K630" s="2396">
        <v>1</v>
      </c>
      <c r="L630" s="3634"/>
      <c r="M630" s="2992"/>
      <c r="N630" s="8"/>
      <c r="O630" s="8"/>
      <c r="P630" s="8"/>
      <c r="Q630" s="8"/>
      <c r="R630" s="8"/>
      <c r="S630" s="8"/>
      <c r="T630" s="8"/>
      <c r="U630" s="8"/>
      <c r="V630" s="8"/>
      <c r="W630" s="8"/>
      <c r="X630" s="8"/>
      <c r="Y630" s="8"/>
      <c r="Z630" s="8"/>
      <c r="AA630" s="8"/>
    </row>
    <row r="631" spans="1:27" ht="15" customHeight="1">
      <c r="A631" s="443"/>
      <c r="B631" s="3635" t="s">
        <v>703</v>
      </c>
      <c r="C631" s="3636"/>
      <c r="D631" s="3636"/>
      <c r="E631" s="3636"/>
      <c r="F631" s="3636"/>
      <c r="G631" s="3636"/>
      <c r="H631" s="3636"/>
      <c r="I631" s="3636"/>
      <c r="J631" s="3636"/>
      <c r="K631" s="3636"/>
      <c r="L631" s="10"/>
      <c r="M631" s="10"/>
      <c r="N631" s="1"/>
      <c r="O631" s="1"/>
      <c r="P631" s="443"/>
      <c r="Q631" s="443"/>
      <c r="R631" s="443"/>
      <c r="S631" s="443"/>
      <c r="T631" s="443"/>
      <c r="U631" s="443"/>
      <c r="V631" s="443"/>
      <c r="W631" s="443"/>
      <c r="X631" s="443"/>
      <c r="Y631" s="443"/>
      <c r="Z631" s="443"/>
      <c r="AA631" s="443"/>
    </row>
    <row r="632" spans="1:27" ht="15" customHeight="1">
      <c r="B632" s="1"/>
      <c r="C632" s="1"/>
      <c r="D632" s="1"/>
      <c r="E632" s="1"/>
      <c r="F632" s="1"/>
      <c r="G632" s="1"/>
      <c r="H632" s="1"/>
      <c r="I632" s="1"/>
      <c r="J632" s="1"/>
      <c r="K632" s="1878"/>
      <c r="L632" s="1"/>
      <c r="M632" s="1"/>
      <c r="N632" s="1"/>
      <c r="O632" s="1"/>
    </row>
    <row r="633" spans="1:27" ht="15" customHeight="1">
      <c r="B633" s="1801" t="s">
        <v>704</v>
      </c>
      <c r="C633" s="1801"/>
      <c r="D633" s="1801"/>
      <c r="E633" s="1801"/>
      <c r="F633" s="1801"/>
      <c r="G633" s="1801"/>
      <c r="H633" s="1801"/>
      <c r="I633" s="1801"/>
      <c r="J633" s="1801"/>
      <c r="K633" s="1801"/>
      <c r="L633" s="1801"/>
      <c r="M633" s="1801"/>
      <c r="N633" s="1"/>
      <c r="O633" s="1"/>
    </row>
    <row r="634" spans="1:27" ht="15" customHeight="1">
      <c r="B634" s="1"/>
      <c r="C634" s="1"/>
      <c r="D634" s="1"/>
      <c r="E634" s="1"/>
      <c r="F634" s="1"/>
      <c r="G634" s="1"/>
      <c r="H634" s="1"/>
      <c r="I634" s="1"/>
      <c r="J634" s="1"/>
      <c r="K634" s="1"/>
      <c r="L634" s="1"/>
      <c r="M634" s="1"/>
      <c r="N634" s="1"/>
      <c r="O634" s="1"/>
    </row>
    <row r="635" spans="1:27" ht="15" customHeight="1">
      <c r="B635" s="3579" t="s">
        <v>705</v>
      </c>
      <c r="C635" s="3207"/>
      <c r="D635" s="3207"/>
      <c r="E635" s="3207"/>
      <c r="F635" s="3207"/>
      <c r="G635" s="3207"/>
      <c r="H635" s="3207"/>
      <c r="I635" s="3207"/>
      <c r="J635" s="3207"/>
      <c r="K635" s="3207"/>
      <c r="L635" s="3207"/>
      <c r="M635" s="3207"/>
      <c r="N635" s="1"/>
      <c r="O635" s="1"/>
    </row>
    <row r="636" spans="1:27" ht="15" customHeight="1">
      <c r="B636" s="1"/>
      <c r="C636" s="1"/>
      <c r="D636" s="1"/>
      <c r="E636" s="1"/>
      <c r="F636" s="1"/>
      <c r="G636" s="1"/>
      <c r="H636" s="1"/>
      <c r="I636" s="1"/>
      <c r="J636" s="1"/>
      <c r="K636" s="1"/>
      <c r="L636" s="1"/>
      <c r="M636" s="1"/>
      <c r="N636" s="1"/>
      <c r="O636" s="1"/>
    </row>
    <row r="637" spans="1:27" ht="15" customHeight="1">
      <c r="B637" s="1"/>
      <c r="C637" s="1"/>
      <c r="D637" s="1"/>
      <c r="E637" s="1"/>
      <c r="F637" s="1"/>
      <c r="G637" s="1"/>
      <c r="H637" s="1"/>
      <c r="I637" s="1"/>
      <c r="J637" s="1"/>
      <c r="K637" s="1"/>
      <c r="L637" s="1"/>
      <c r="M637" s="1"/>
      <c r="N637" s="1"/>
      <c r="O637" s="1"/>
    </row>
    <row r="638" spans="1:27" ht="21" customHeight="1">
      <c r="B638" s="830" t="s">
        <v>196</v>
      </c>
      <c r="C638" s="6"/>
      <c r="D638" s="6"/>
      <c r="E638" s="6"/>
      <c r="F638" s="6"/>
      <c r="G638" s="6"/>
      <c r="H638" s="6"/>
      <c r="I638" s="6"/>
      <c r="J638" s="6"/>
      <c r="K638" s="6"/>
      <c r="L638" s="6"/>
      <c r="M638" s="6"/>
      <c r="N638" s="6"/>
      <c r="O638" s="6"/>
    </row>
    <row r="639" spans="1:27" ht="15" customHeight="1">
      <c r="B639" s="1"/>
      <c r="C639" s="1"/>
      <c r="D639" s="1"/>
      <c r="E639" s="1"/>
      <c r="F639" s="1"/>
      <c r="G639" s="1"/>
      <c r="H639" s="1"/>
      <c r="I639" s="1"/>
      <c r="J639" s="1"/>
      <c r="K639" s="1"/>
      <c r="L639" s="1"/>
      <c r="M639" s="1"/>
      <c r="N639" s="1"/>
      <c r="O639" s="1"/>
    </row>
    <row r="640" spans="1:27" ht="15" customHeight="1">
      <c r="B640" s="1"/>
      <c r="C640" s="1"/>
      <c r="D640" s="1"/>
      <c r="E640" s="1"/>
      <c r="F640" s="1"/>
      <c r="G640" s="1"/>
      <c r="H640" s="1"/>
      <c r="I640" s="1"/>
      <c r="J640" s="1"/>
      <c r="K640" s="1"/>
      <c r="L640" s="1"/>
      <c r="M640" s="1"/>
      <c r="N640" s="1"/>
      <c r="O640" s="1"/>
    </row>
    <row r="641" spans="1:27" ht="15" customHeight="1">
      <c r="B641" s="3637" t="s">
        <v>706</v>
      </c>
      <c r="C641" s="3207"/>
      <c r="D641" s="3207"/>
      <c r="E641" s="3207"/>
      <c r="F641" s="3207"/>
      <c r="G641" s="3207"/>
      <c r="H641" s="3207"/>
      <c r="I641" s="3207"/>
      <c r="J641" s="3207"/>
      <c r="K641" s="3207"/>
      <c r="L641" s="3207"/>
      <c r="M641" s="3207"/>
      <c r="N641" s="10"/>
      <c r="O641" s="10"/>
    </row>
    <row r="642" spans="1:27" ht="15" customHeight="1">
      <c r="B642" s="1"/>
      <c r="C642" s="1"/>
      <c r="D642" s="1"/>
      <c r="E642" s="1"/>
      <c r="F642" s="1"/>
      <c r="G642" s="1"/>
      <c r="H642" s="1"/>
      <c r="I642" s="1"/>
      <c r="J642" s="1"/>
      <c r="K642" s="1"/>
      <c r="L642" s="1"/>
      <c r="M642" s="1"/>
      <c r="N642" s="1"/>
      <c r="O642" s="1"/>
    </row>
    <row r="643" spans="1:27" ht="15" customHeight="1">
      <c r="B643" s="3432" t="s">
        <v>707</v>
      </c>
      <c r="C643" s="3207"/>
      <c r="D643" s="3207"/>
      <c r="E643" s="3207"/>
      <c r="F643" s="3207"/>
      <c r="G643" s="3433"/>
      <c r="H643" s="3505" t="s">
        <v>587</v>
      </c>
      <c r="I643" s="3207"/>
      <c r="J643" s="3433"/>
      <c r="K643" s="3438" t="s">
        <v>588</v>
      </c>
      <c r="L643" s="3207"/>
      <c r="M643" s="3207"/>
      <c r="N643" s="1"/>
      <c r="O643" s="1"/>
    </row>
    <row r="644" spans="1:27" ht="15" customHeight="1">
      <c r="B644" s="3434"/>
      <c r="C644" s="3434"/>
      <c r="D644" s="3434"/>
      <c r="E644" s="3434"/>
      <c r="F644" s="3434"/>
      <c r="G644" s="3435"/>
      <c r="H644" s="2397">
        <v>2023</v>
      </c>
      <c r="I644" s="2243">
        <v>2024</v>
      </c>
      <c r="J644" s="1134">
        <v>2025</v>
      </c>
      <c r="K644" s="1162">
        <v>2023</v>
      </c>
      <c r="L644" s="1142">
        <v>2024</v>
      </c>
      <c r="M644" s="1143">
        <v>2025</v>
      </c>
      <c r="N644" s="1"/>
      <c r="O644" s="1"/>
    </row>
    <row r="645" spans="1:27" ht="15" customHeight="1">
      <c r="A645" s="8"/>
      <c r="B645" s="3627" t="s">
        <v>199</v>
      </c>
      <c r="C645" s="3277"/>
      <c r="D645" s="3277"/>
      <c r="E645" s="3277"/>
      <c r="F645" s="3277"/>
      <c r="G645" s="3277"/>
      <c r="H645" s="3277"/>
      <c r="I645" s="3277"/>
      <c r="J645" s="3277"/>
      <c r="K645" s="3277"/>
      <c r="L645" s="3277"/>
      <c r="M645" s="3277"/>
      <c r="N645" s="8"/>
      <c r="O645" s="8"/>
      <c r="P645" s="8"/>
      <c r="Q645" s="8"/>
      <c r="R645" s="8"/>
      <c r="S645" s="8"/>
      <c r="T645" s="8"/>
      <c r="U645" s="8"/>
      <c r="V645" s="8"/>
      <c r="W645" s="8"/>
      <c r="X645" s="8"/>
      <c r="Y645" s="8"/>
      <c r="Z645" s="8"/>
      <c r="AA645" s="8"/>
    </row>
    <row r="646" spans="1:27" ht="15" customHeight="1">
      <c r="A646" s="8"/>
      <c r="B646" s="3347" t="s">
        <v>200</v>
      </c>
      <c r="C646" s="3261"/>
      <c r="D646" s="3261"/>
      <c r="E646" s="3261"/>
      <c r="F646" s="3261"/>
      <c r="G646" s="3440"/>
      <c r="H646" s="1163">
        <v>0</v>
      </c>
      <c r="I646" s="1164">
        <v>0</v>
      </c>
      <c r="J646" s="2398">
        <v>0</v>
      </c>
      <c r="K646" s="1165">
        <v>9397.2999999999993</v>
      </c>
      <c r="L646" s="2399">
        <v>7302</v>
      </c>
      <c r="M646" s="2400">
        <v>4259.42</v>
      </c>
      <c r="N646" s="8"/>
      <c r="O646" s="8"/>
      <c r="P646" s="8"/>
      <c r="Q646" s="8"/>
      <c r="R646" s="8"/>
      <c r="S646" s="8"/>
      <c r="T646" s="8"/>
      <c r="U646" s="8"/>
      <c r="V646" s="8"/>
      <c r="W646" s="8"/>
      <c r="X646" s="8"/>
      <c r="Y646" s="8"/>
      <c r="Z646" s="8"/>
      <c r="AA646" s="8"/>
    </row>
    <row r="647" spans="1:27" ht="15" customHeight="1">
      <c r="A647" s="8"/>
      <c r="B647" s="3104" t="s">
        <v>450</v>
      </c>
      <c r="C647" s="3257"/>
      <c r="D647" s="3257"/>
      <c r="E647" s="3257"/>
      <c r="F647" s="3257"/>
      <c r="G647" s="3442"/>
      <c r="H647" s="1166">
        <v>2775716.88</v>
      </c>
      <c r="I647" s="1167">
        <v>3017635</v>
      </c>
      <c r="J647" s="2401">
        <v>3161637.9</v>
      </c>
      <c r="K647" s="1168">
        <v>187866.07</v>
      </c>
      <c r="L647" s="1169">
        <v>179392</v>
      </c>
      <c r="M647" s="2402">
        <v>204309.6</v>
      </c>
      <c r="N647" s="8"/>
      <c r="O647" s="8"/>
      <c r="P647" s="8"/>
      <c r="Q647" s="8"/>
      <c r="R647" s="8"/>
      <c r="S647" s="8"/>
      <c r="T647" s="8"/>
      <c r="U647" s="8"/>
      <c r="V647" s="8"/>
      <c r="W647" s="8"/>
      <c r="X647" s="8"/>
      <c r="Y647" s="8"/>
      <c r="Z647" s="8"/>
      <c r="AA647" s="8"/>
    </row>
    <row r="648" spans="1:27" ht="15" customHeight="1">
      <c r="A648" s="8"/>
      <c r="B648" s="3104" t="s">
        <v>212</v>
      </c>
      <c r="C648" s="3257"/>
      <c r="D648" s="3257"/>
      <c r="E648" s="3257"/>
      <c r="F648" s="3257"/>
      <c r="G648" s="3442"/>
      <c r="H648" s="1166">
        <v>3260.3</v>
      </c>
      <c r="I648" s="1167">
        <v>3035</v>
      </c>
      <c r="J648" s="2401">
        <v>3646.85</v>
      </c>
      <c r="K648" s="1168">
        <v>2974.88</v>
      </c>
      <c r="L648" s="1169">
        <v>1726</v>
      </c>
      <c r="M648" s="2402">
        <v>1607.75</v>
      </c>
      <c r="N648" s="8"/>
      <c r="O648" s="8"/>
      <c r="P648" s="8"/>
      <c r="Q648" s="8"/>
      <c r="R648" s="8"/>
      <c r="S648" s="8"/>
      <c r="T648" s="8"/>
      <c r="U648" s="8"/>
      <c r="V648" s="8"/>
      <c r="W648" s="8"/>
      <c r="X648" s="8"/>
      <c r="Y648" s="8"/>
      <c r="Z648" s="8"/>
      <c r="AA648" s="8"/>
    </row>
    <row r="649" spans="1:27" ht="15" customHeight="1">
      <c r="A649" s="8"/>
      <c r="B649" s="3104" t="s">
        <v>214</v>
      </c>
      <c r="C649" s="3257"/>
      <c r="D649" s="3257"/>
      <c r="E649" s="3257"/>
      <c r="F649" s="3257"/>
      <c r="G649" s="3442"/>
      <c r="H649" s="1166">
        <v>7461.43</v>
      </c>
      <c r="I649" s="1167">
        <v>7384</v>
      </c>
      <c r="J649" s="2401">
        <v>8015.59</v>
      </c>
      <c r="K649" s="1168">
        <v>440.49</v>
      </c>
      <c r="L649" s="1170">
        <v>587</v>
      </c>
      <c r="M649" s="2403">
        <v>625.92999999999995</v>
      </c>
      <c r="N649" s="8"/>
      <c r="O649" s="8"/>
      <c r="P649" s="8"/>
      <c r="Q649" s="8"/>
      <c r="R649" s="8"/>
      <c r="S649" s="8"/>
      <c r="T649" s="8"/>
      <c r="U649" s="8"/>
      <c r="V649" s="8"/>
      <c r="W649" s="8"/>
      <c r="X649" s="8"/>
      <c r="Y649" s="8"/>
      <c r="Z649" s="8"/>
      <c r="AA649" s="8"/>
    </row>
    <row r="650" spans="1:27" ht="15" customHeight="1">
      <c r="A650" s="8"/>
      <c r="B650" s="3632" t="s">
        <v>205</v>
      </c>
      <c r="C650" s="3257"/>
      <c r="D650" s="3257"/>
      <c r="E650" s="3257"/>
      <c r="F650" s="3257"/>
      <c r="G650" s="3442"/>
      <c r="H650" s="2404">
        <v>1487.6437499999997</v>
      </c>
      <c r="I650" s="1171">
        <v>1367.68914</v>
      </c>
      <c r="J650" s="2401">
        <v>794.23</v>
      </c>
      <c r="K650" s="1172">
        <v>56.676420000000014</v>
      </c>
      <c r="L650" s="1171">
        <v>24.386130000000001</v>
      </c>
      <c r="M650" s="2405">
        <v>25.91</v>
      </c>
      <c r="N650" s="8"/>
      <c r="O650" s="8"/>
      <c r="P650" s="8"/>
      <c r="Q650" s="8"/>
      <c r="R650" s="8"/>
      <c r="S650" s="8"/>
      <c r="T650" s="8"/>
      <c r="U650" s="8"/>
      <c r="V650" s="8"/>
      <c r="W650" s="8"/>
      <c r="X650" s="8"/>
      <c r="Y650" s="8"/>
      <c r="Z650" s="8"/>
      <c r="AA650" s="8"/>
    </row>
    <row r="651" spans="1:27" ht="15" customHeight="1">
      <c r="A651" s="8"/>
      <c r="B651" s="3161" t="s">
        <v>220</v>
      </c>
      <c r="C651" s="3257"/>
      <c r="D651" s="3257"/>
      <c r="E651" s="3257"/>
      <c r="F651" s="3257"/>
      <c r="G651" s="3442"/>
      <c r="H651" s="1173">
        <f t="shared" ref="H651:M651" si="10">SUM(H646:H650)</f>
        <v>2787926.2537499997</v>
      </c>
      <c r="I651" s="1174">
        <f t="shared" si="10"/>
        <v>3029421.6891399999</v>
      </c>
      <c r="J651" s="2406">
        <f t="shared" si="10"/>
        <v>3174094.57</v>
      </c>
      <c r="K651" s="1175">
        <f t="shared" si="10"/>
        <v>200735.41641999999</v>
      </c>
      <c r="L651" s="1176">
        <f t="shared" si="10"/>
        <v>189031.38613</v>
      </c>
      <c r="M651" s="2407">
        <f t="shared" si="10"/>
        <v>210828.61000000002</v>
      </c>
      <c r="N651" s="8"/>
      <c r="O651" s="8"/>
      <c r="P651" s="8"/>
      <c r="Q651" s="8"/>
      <c r="R651" s="8"/>
      <c r="S651" s="8"/>
      <c r="T651" s="8"/>
      <c r="U651" s="8"/>
      <c r="V651" s="8"/>
      <c r="W651" s="8"/>
      <c r="X651" s="8"/>
      <c r="Y651" s="8"/>
      <c r="Z651" s="8"/>
      <c r="AA651" s="8"/>
    </row>
    <row r="652" spans="1:27" ht="15" customHeight="1">
      <c r="A652" s="8"/>
      <c r="B652" s="3161" t="s">
        <v>221</v>
      </c>
      <c r="C652" s="3257"/>
      <c r="D652" s="3257"/>
      <c r="E652" s="3257"/>
      <c r="F652" s="3257"/>
      <c r="G652" s="3442"/>
      <c r="H652" s="1173">
        <v>0</v>
      </c>
      <c r="I652" s="1174">
        <v>1048</v>
      </c>
      <c r="J652" s="2406">
        <v>1366.54</v>
      </c>
      <c r="K652" s="1175">
        <v>0</v>
      </c>
      <c r="L652" s="1177">
        <v>0</v>
      </c>
      <c r="M652" s="2408">
        <v>0</v>
      </c>
      <c r="N652" s="8"/>
      <c r="O652" s="8"/>
      <c r="P652" s="8"/>
      <c r="Q652" s="8"/>
      <c r="R652" s="8"/>
      <c r="S652" s="8"/>
      <c r="T652" s="8"/>
      <c r="U652" s="8"/>
      <c r="V652" s="8"/>
      <c r="W652" s="8"/>
      <c r="X652" s="8"/>
      <c r="Y652" s="8"/>
      <c r="Z652" s="8"/>
      <c r="AA652" s="8"/>
    </row>
    <row r="653" spans="1:27" ht="15" customHeight="1">
      <c r="A653" s="8"/>
      <c r="B653" s="3143" t="s">
        <v>224</v>
      </c>
      <c r="C653" s="3229"/>
      <c r="D653" s="3229"/>
      <c r="E653" s="3229"/>
      <c r="F653" s="3229"/>
      <c r="G653" s="3639"/>
      <c r="H653" s="2409">
        <f t="shared" ref="H653:M653" si="11">H652+H651</f>
        <v>2787926.2537499997</v>
      </c>
      <c r="I653" s="2410">
        <f t="shared" si="11"/>
        <v>3030469.6891399999</v>
      </c>
      <c r="J653" s="2411">
        <f t="shared" si="11"/>
        <v>3175461.11</v>
      </c>
      <c r="K653" s="2412">
        <f t="shared" si="11"/>
        <v>200735.41641999999</v>
      </c>
      <c r="L653" s="2413">
        <f t="shared" si="11"/>
        <v>189031.38613</v>
      </c>
      <c r="M653" s="2414">
        <f t="shared" si="11"/>
        <v>210828.61000000002</v>
      </c>
      <c r="N653" s="8"/>
      <c r="O653" s="8"/>
      <c r="P653" s="8"/>
      <c r="Q653" s="8"/>
      <c r="R653" s="8"/>
      <c r="S653" s="8"/>
      <c r="T653" s="8"/>
      <c r="U653" s="8"/>
      <c r="V653" s="8"/>
      <c r="W653" s="8"/>
      <c r="X653" s="8"/>
      <c r="Y653" s="8"/>
      <c r="Z653" s="8"/>
      <c r="AA653" s="8"/>
    </row>
    <row r="654" spans="1:27" ht="15" customHeight="1">
      <c r="A654" s="8"/>
      <c r="B654" s="3532" t="s">
        <v>225</v>
      </c>
      <c r="C654" s="2992"/>
      <c r="D654" s="2992"/>
      <c r="E654" s="2992"/>
      <c r="F654" s="2992"/>
      <c r="G654" s="2992"/>
      <c r="H654" s="2992"/>
      <c r="I654" s="2992"/>
      <c r="J654" s="2992"/>
      <c r="K654" s="2992"/>
      <c r="L654" s="2992"/>
      <c r="M654" s="2992"/>
      <c r="N654" s="8"/>
      <c r="O654" s="8"/>
      <c r="P654" s="8"/>
      <c r="Q654" s="8"/>
      <c r="R654" s="8"/>
      <c r="S654" s="8"/>
      <c r="T654" s="8"/>
      <c r="U654" s="8"/>
      <c r="V654" s="8"/>
      <c r="W654" s="8"/>
      <c r="X654" s="8"/>
      <c r="Y654" s="8"/>
      <c r="Z654" s="8"/>
      <c r="AA654" s="8"/>
    </row>
    <row r="655" spans="1:27" ht="15" customHeight="1">
      <c r="A655" s="8"/>
      <c r="B655" s="3533" t="s">
        <v>226</v>
      </c>
      <c r="C655" s="3534"/>
      <c r="D655" s="3534"/>
      <c r="E655" s="3534"/>
      <c r="F655" s="3534"/>
      <c r="G655" s="3535"/>
      <c r="H655" s="1178">
        <v>0</v>
      </c>
      <c r="I655" s="2415">
        <v>0</v>
      </c>
      <c r="J655" s="1179">
        <v>0</v>
      </c>
      <c r="K655" s="1180">
        <v>0</v>
      </c>
      <c r="L655" s="2416">
        <v>0</v>
      </c>
      <c r="M655" s="2416">
        <v>0</v>
      </c>
      <c r="N655" s="8"/>
      <c r="O655" s="8"/>
      <c r="P655" s="8"/>
      <c r="Q655" s="8"/>
      <c r="R655" s="8"/>
      <c r="S655" s="8"/>
      <c r="T655" s="8"/>
      <c r="U655" s="8"/>
      <c r="V655" s="8"/>
      <c r="W655" s="8"/>
      <c r="X655" s="8"/>
      <c r="Y655" s="8"/>
      <c r="Z655" s="8"/>
      <c r="AA655" s="8"/>
    </row>
    <row r="656" spans="1:27" ht="15" customHeight="1">
      <c r="A656" s="8"/>
      <c r="B656" s="3104" t="s">
        <v>228</v>
      </c>
      <c r="C656" s="3257"/>
      <c r="D656" s="3257"/>
      <c r="E656" s="3257"/>
      <c r="F656" s="3257"/>
      <c r="G656" s="3442"/>
      <c r="H656" s="2172">
        <v>1477820.63</v>
      </c>
      <c r="I656" s="2417">
        <v>1604670</v>
      </c>
      <c r="J656" s="1181">
        <v>1615711.22</v>
      </c>
      <c r="K656" s="1182">
        <v>69751.58</v>
      </c>
      <c r="L656" s="119">
        <v>74127</v>
      </c>
      <c r="M656" s="119">
        <v>75316.659080399986</v>
      </c>
      <c r="N656" s="8"/>
      <c r="O656" s="8"/>
      <c r="P656" s="8"/>
      <c r="Q656" s="8"/>
      <c r="R656" s="8"/>
      <c r="S656" s="8"/>
      <c r="T656" s="8"/>
      <c r="U656" s="8"/>
      <c r="V656" s="8"/>
      <c r="W656" s="8"/>
      <c r="X656" s="8"/>
      <c r="Y656" s="8"/>
      <c r="Z656" s="8"/>
      <c r="AA656" s="8"/>
    </row>
    <row r="657" spans="1:27" ht="15" customHeight="1">
      <c r="A657" s="8"/>
      <c r="B657" s="3161" t="s">
        <v>229</v>
      </c>
      <c r="C657" s="3257"/>
      <c r="D657" s="3257"/>
      <c r="E657" s="3257"/>
      <c r="F657" s="3257"/>
      <c r="G657" s="3442"/>
      <c r="H657" s="1183">
        <v>1477820.63</v>
      </c>
      <c r="I657" s="1999">
        <v>1604670</v>
      </c>
      <c r="J657" s="92">
        <v>1615711.22</v>
      </c>
      <c r="K657" s="1184">
        <v>69751.58</v>
      </c>
      <c r="L657" s="92">
        <v>74127</v>
      </c>
      <c r="M657" s="92">
        <v>75316.659080399986</v>
      </c>
      <c r="N657" s="8"/>
      <c r="O657" s="8"/>
      <c r="P657" s="8"/>
      <c r="Q657" s="8"/>
      <c r="R657" s="8"/>
      <c r="S657" s="8"/>
      <c r="T657" s="8"/>
      <c r="U657" s="8"/>
      <c r="V657" s="8"/>
      <c r="W657" s="8"/>
      <c r="X657" s="8"/>
      <c r="Y657" s="8"/>
      <c r="Z657" s="8"/>
      <c r="AA657" s="8"/>
    </row>
    <row r="658" spans="1:27" ht="15" customHeight="1">
      <c r="A658" s="8"/>
      <c r="B658" s="3510" t="s">
        <v>230</v>
      </c>
      <c r="C658" s="3482"/>
      <c r="D658" s="3482"/>
      <c r="E658" s="3482"/>
      <c r="F658" s="3482"/>
      <c r="G658" s="3483"/>
      <c r="H658" s="2418">
        <f t="shared" ref="H658:J658" si="12">H653+H657</f>
        <v>4265746.8837499991</v>
      </c>
      <c r="I658" s="2236">
        <f t="shared" si="12"/>
        <v>4635139.6891399994</v>
      </c>
      <c r="J658" s="2419">
        <f t="shared" si="12"/>
        <v>4791172.33</v>
      </c>
      <c r="K658" s="2420">
        <f t="shared" ref="K658:M658" si="13">K657+K653</f>
        <v>270486.99641999998</v>
      </c>
      <c r="L658" s="2419">
        <f t="shared" si="13"/>
        <v>263158.38613</v>
      </c>
      <c r="M658" s="2421">
        <f t="shared" si="13"/>
        <v>286145.2690804</v>
      </c>
      <c r="N658" s="8"/>
      <c r="O658" s="8"/>
      <c r="P658" s="8"/>
      <c r="Q658" s="8"/>
      <c r="R658" s="8"/>
      <c r="S658" s="8"/>
      <c r="T658" s="8"/>
      <c r="U658" s="8"/>
      <c r="V658" s="8"/>
      <c r="W658" s="8"/>
      <c r="X658" s="8"/>
      <c r="Y658" s="8"/>
      <c r="Z658" s="8"/>
      <c r="AA658" s="8"/>
    </row>
    <row r="659" spans="1:27" ht="15" customHeight="1">
      <c r="B659" s="3537" t="s">
        <v>708</v>
      </c>
      <c r="C659" s="3529"/>
      <c r="D659" s="3529"/>
      <c r="E659" s="3529"/>
      <c r="F659" s="3529"/>
      <c r="G659" s="3529"/>
      <c r="H659" s="3529"/>
      <c r="I659" s="3529"/>
      <c r="J659" s="3529"/>
      <c r="K659" s="3529"/>
      <c r="L659" s="3529"/>
      <c r="M659" s="3529"/>
    </row>
    <row r="660" spans="1:27" ht="15" customHeight="1">
      <c r="B660" s="3640"/>
      <c r="C660" s="3640"/>
      <c r="D660" s="3640"/>
      <c r="E660" s="3640"/>
      <c r="F660" s="3640"/>
      <c r="G660" s="3640"/>
      <c r="H660" s="3640"/>
      <c r="I660" s="3640"/>
      <c r="J660" s="3640"/>
      <c r="K660" s="3640"/>
      <c r="L660" s="3640"/>
      <c r="M660" s="3640"/>
    </row>
    <row r="662" spans="1:27" ht="15" customHeight="1">
      <c r="B662" s="3641" t="s">
        <v>709</v>
      </c>
      <c r="C662" s="3207"/>
      <c r="D662" s="3207"/>
      <c r="E662" s="3207"/>
      <c r="F662" s="3207"/>
      <c r="G662" s="3207"/>
      <c r="H662" s="3207"/>
      <c r="I662" s="3207"/>
      <c r="J662" s="3207"/>
      <c r="K662" s="3207"/>
      <c r="L662" s="3207"/>
      <c r="M662" s="3207"/>
      <c r="N662" s="10"/>
    </row>
    <row r="663" spans="1:27" ht="15" customHeight="1">
      <c r="B663" s="1"/>
      <c r="C663" s="1"/>
      <c r="D663" s="1"/>
      <c r="E663" s="1"/>
      <c r="F663" s="1"/>
      <c r="G663" s="1"/>
      <c r="H663" s="781"/>
      <c r="I663" s="1"/>
      <c r="J663" s="1"/>
      <c r="K663" s="1"/>
      <c r="L663" s="1"/>
      <c r="M663" s="1"/>
      <c r="N663" s="1"/>
    </row>
    <row r="664" spans="1:27" ht="15" customHeight="1">
      <c r="B664" s="3503" t="s">
        <v>233</v>
      </c>
      <c r="C664" s="3207"/>
      <c r="D664" s="3433"/>
      <c r="E664" s="3642">
        <v>2023</v>
      </c>
      <c r="F664" s="3644">
        <v>2024</v>
      </c>
      <c r="G664" s="3505">
        <v>2025</v>
      </c>
      <c r="H664" s="3299"/>
      <c r="I664" s="1"/>
      <c r="J664" s="8"/>
      <c r="K664" s="8"/>
      <c r="L664" s="8"/>
      <c r="M664" s="8"/>
      <c r="N664" s="1"/>
    </row>
    <row r="665" spans="1:27" ht="15" customHeight="1">
      <c r="B665" s="3434"/>
      <c r="C665" s="3434"/>
      <c r="D665" s="3435"/>
      <c r="E665" s="3643"/>
      <c r="F665" s="3512"/>
      <c r="G665" s="3248"/>
      <c r="H665" s="2992"/>
      <c r="I665" s="1"/>
      <c r="J665" s="1"/>
      <c r="K665" s="8"/>
      <c r="L665" s="8"/>
      <c r="M665" s="1185"/>
      <c r="N665" s="1"/>
    </row>
    <row r="666" spans="1:27" ht="15" customHeight="1">
      <c r="A666" s="8"/>
      <c r="B666" s="3347" t="s">
        <v>587</v>
      </c>
      <c r="C666" s="3261"/>
      <c r="D666" s="3440"/>
      <c r="E666" s="1186">
        <v>35426649.079999998</v>
      </c>
      <c r="F666" s="1187">
        <v>29670027</v>
      </c>
      <c r="G666" s="2423">
        <v>32342667.188659202</v>
      </c>
      <c r="H666" s="8"/>
      <c r="I666" s="8"/>
      <c r="J666" s="8"/>
      <c r="K666" s="8"/>
      <c r="L666" s="8"/>
      <c r="M666" s="8"/>
      <c r="N666" s="8"/>
      <c r="O666" s="8"/>
      <c r="P666" s="8"/>
      <c r="Q666" s="8"/>
      <c r="R666" s="8"/>
      <c r="S666" s="8"/>
      <c r="T666" s="8"/>
      <c r="U666" s="8"/>
      <c r="V666" s="8"/>
      <c r="W666" s="8"/>
      <c r="X666" s="8"/>
      <c r="Y666" s="8"/>
      <c r="Z666" s="8"/>
      <c r="AA666" s="8"/>
    </row>
    <row r="667" spans="1:27" ht="15" customHeight="1">
      <c r="A667" s="8"/>
      <c r="B667" s="3443" t="s">
        <v>588</v>
      </c>
      <c r="C667" s="3428"/>
      <c r="D667" s="3444"/>
      <c r="E667" s="1188">
        <v>10840.98</v>
      </c>
      <c r="F667" s="1189">
        <v>8181</v>
      </c>
      <c r="G667" s="1190">
        <v>5615.29</v>
      </c>
      <c r="H667" s="1191"/>
      <c r="I667" s="8"/>
      <c r="J667" s="8"/>
      <c r="K667" s="8"/>
      <c r="L667" s="8"/>
      <c r="M667" s="8"/>
      <c r="N667" s="8"/>
      <c r="O667" s="8"/>
      <c r="P667" s="8"/>
      <c r="Q667" s="8"/>
      <c r="R667" s="8"/>
      <c r="S667" s="8"/>
      <c r="T667" s="8"/>
      <c r="U667" s="8"/>
      <c r="V667" s="8"/>
      <c r="W667" s="8"/>
      <c r="X667" s="8"/>
      <c r="Y667" s="8"/>
      <c r="Z667" s="8"/>
      <c r="AA667" s="8"/>
    </row>
    <row r="668" spans="1:27" ht="15" customHeight="1">
      <c r="B668" s="3645" t="s">
        <v>710</v>
      </c>
      <c r="C668" s="3254"/>
      <c r="D668" s="3254"/>
      <c r="E668" s="3254"/>
      <c r="F668" s="3254"/>
      <c r="G668" s="3254"/>
      <c r="H668" s="1"/>
      <c r="I668" s="1"/>
      <c r="J668" s="1"/>
      <c r="K668" s="1"/>
      <c r="L668" s="1"/>
      <c r="M668" s="1"/>
      <c r="N668" s="1"/>
    </row>
    <row r="669" spans="1:27" ht="15" customHeight="1">
      <c r="B669" s="3277"/>
      <c r="C669" s="3277"/>
      <c r="D669" s="3277"/>
      <c r="E669" s="3277"/>
      <c r="F669" s="3277"/>
      <c r="G669" s="3277"/>
      <c r="H669" s="1"/>
      <c r="I669" s="1"/>
      <c r="J669" s="1"/>
      <c r="K669" s="1"/>
      <c r="L669" s="1"/>
      <c r="M669" s="1"/>
      <c r="N669" s="1"/>
    </row>
    <row r="670" spans="1:27" ht="15" customHeight="1">
      <c r="B670" s="1"/>
      <c r="C670" s="1"/>
      <c r="D670" s="1"/>
      <c r="E670" s="1"/>
      <c r="F670" s="1"/>
      <c r="G670" s="1"/>
      <c r="H670" s="1"/>
      <c r="I670" s="1"/>
      <c r="J670" s="1"/>
      <c r="K670" s="1"/>
      <c r="L670" s="1"/>
      <c r="M670" s="1"/>
      <c r="N670" s="1"/>
    </row>
    <row r="671" spans="1:27" ht="15" customHeight="1">
      <c r="B671" s="3641" t="s">
        <v>711</v>
      </c>
      <c r="C671" s="3207"/>
      <c r="D671" s="3207"/>
      <c r="E671" s="3207"/>
      <c r="F671" s="3207"/>
      <c r="G671" s="3207"/>
      <c r="H671" s="3207"/>
      <c r="I671" s="3207"/>
      <c r="J671" s="3207"/>
      <c r="K671" s="3207"/>
      <c r="L671" s="3207"/>
      <c r="M671" s="3207"/>
      <c r="N671" s="10"/>
    </row>
    <row r="672" spans="1:27" ht="15" customHeight="1">
      <c r="B672" s="1"/>
      <c r="C672" s="1"/>
      <c r="D672" s="1"/>
      <c r="E672" s="1"/>
      <c r="F672" s="1"/>
      <c r="G672" s="1"/>
      <c r="H672" s="1192"/>
      <c r="I672" s="1"/>
      <c r="J672" s="1"/>
      <c r="K672" s="1"/>
      <c r="L672" s="1"/>
      <c r="M672" s="1"/>
      <c r="N672" s="1"/>
    </row>
    <row r="673" spans="1:27" ht="15" customHeight="1">
      <c r="B673" s="3503" t="s">
        <v>712</v>
      </c>
      <c r="C673" s="3207"/>
      <c r="D673" s="3433"/>
      <c r="E673" s="3646">
        <v>2023</v>
      </c>
      <c r="F673" s="3647">
        <v>2024</v>
      </c>
      <c r="G673" s="3649">
        <v>2025</v>
      </c>
      <c r="H673" s="1"/>
      <c r="I673" s="1"/>
      <c r="J673" s="1"/>
      <c r="K673" s="1"/>
      <c r="L673" s="1"/>
      <c r="M673" s="1"/>
      <c r="N673" s="1"/>
    </row>
    <row r="674" spans="1:27" ht="15" customHeight="1">
      <c r="B674" s="3434"/>
      <c r="C674" s="3434"/>
      <c r="D674" s="3435"/>
      <c r="E674" s="3611"/>
      <c r="F674" s="3648"/>
      <c r="G674" s="3648"/>
      <c r="H674" s="1"/>
      <c r="I674" s="1"/>
      <c r="J674" s="1"/>
      <c r="K674" s="1"/>
      <c r="L674" s="1"/>
      <c r="M674" s="1"/>
      <c r="N674" s="1"/>
    </row>
    <row r="675" spans="1:27" ht="15" customHeight="1">
      <c r="A675" s="8"/>
      <c r="B675" s="2996" t="s">
        <v>713</v>
      </c>
      <c r="C675" s="2992"/>
      <c r="D675" s="3433"/>
      <c r="E675" s="3651">
        <v>0.151</v>
      </c>
      <c r="F675" s="3653">
        <v>0.14499999999999999</v>
      </c>
      <c r="G675" s="3655">
        <v>0.14399999999999999</v>
      </c>
      <c r="H675" s="8"/>
      <c r="I675" s="8"/>
      <c r="J675" s="8"/>
      <c r="K675" s="8"/>
      <c r="L675" s="8"/>
      <c r="M675" s="8"/>
      <c r="N675" s="8"/>
      <c r="O675" s="8"/>
      <c r="P675" s="8"/>
      <c r="Q675" s="8"/>
      <c r="R675" s="8"/>
      <c r="S675" s="8"/>
      <c r="T675" s="8"/>
      <c r="U675" s="8"/>
      <c r="V675" s="8"/>
      <c r="W675" s="8"/>
      <c r="X675" s="8"/>
      <c r="Y675" s="8"/>
      <c r="Z675" s="8"/>
      <c r="AA675" s="8"/>
    </row>
    <row r="676" spans="1:27" ht="15" customHeight="1">
      <c r="A676" s="8"/>
      <c r="B676" s="3272"/>
      <c r="C676" s="3272"/>
      <c r="D676" s="3650"/>
      <c r="E676" s="3652"/>
      <c r="F676" s="3654"/>
      <c r="G676" s="3654"/>
      <c r="H676" s="8"/>
      <c r="I676" s="8"/>
      <c r="J676" s="8"/>
      <c r="K676" s="8"/>
      <c r="L676" s="8"/>
      <c r="M676" s="8"/>
      <c r="N676" s="8"/>
      <c r="O676" s="8"/>
      <c r="P676" s="8"/>
      <c r="Q676" s="8"/>
      <c r="R676" s="8"/>
      <c r="S676" s="8"/>
      <c r="T676" s="8"/>
      <c r="U676" s="8"/>
      <c r="V676" s="8"/>
      <c r="W676" s="8"/>
      <c r="X676" s="8"/>
      <c r="Y676" s="8"/>
      <c r="Z676" s="8"/>
      <c r="AA676" s="8"/>
    </row>
    <row r="677" spans="1:27" ht="15" customHeight="1">
      <c r="B677" s="3537" t="s">
        <v>714</v>
      </c>
      <c r="C677" s="3529"/>
      <c r="D677" s="3529"/>
      <c r="E677" s="3207"/>
      <c r="F677" s="3529"/>
      <c r="G677" s="3529"/>
      <c r="H677" s="1"/>
      <c r="I677" s="1"/>
      <c r="J677" s="1"/>
      <c r="K677" s="1"/>
      <c r="L677" s="1"/>
      <c r="M677" s="1"/>
      <c r="N677" s="1"/>
    </row>
    <row r="678" spans="1:27" ht="15" customHeight="1">
      <c r="B678" s="2992"/>
      <c r="C678" s="2992"/>
      <c r="D678" s="2992"/>
      <c r="E678" s="2992"/>
      <c r="F678" s="2992"/>
      <c r="G678" s="2992"/>
      <c r="H678" s="1"/>
      <c r="I678" s="1"/>
      <c r="J678" s="1"/>
      <c r="K678" s="1"/>
      <c r="L678" s="1"/>
      <c r="M678" s="1"/>
      <c r="N678" s="1"/>
    </row>
    <row r="679" spans="1:27" ht="15" customHeight="1">
      <c r="B679" s="3446"/>
      <c r="C679" s="3446"/>
      <c r="D679" s="3446"/>
      <c r="E679" s="3446"/>
      <c r="F679" s="3446"/>
      <c r="G679" s="3446"/>
      <c r="H679" s="1"/>
      <c r="I679" s="1"/>
      <c r="J679" s="1"/>
      <c r="K679" s="1"/>
      <c r="L679" s="1"/>
      <c r="M679" s="1"/>
      <c r="N679" s="1"/>
    </row>
    <row r="680" spans="1:27" ht="15" customHeight="1">
      <c r="B680" s="1"/>
      <c r="C680" s="1"/>
      <c r="D680" s="1"/>
      <c r="E680" s="1"/>
      <c r="F680" s="1"/>
      <c r="G680" s="1"/>
      <c r="H680" s="1"/>
      <c r="I680" s="1"/>
      <c r="J680" s="1"/>
      <c r="K680" s="1"/>
      <c r="L680" s="1"/>
      <c r="M680" s="1"/>
      <c r="N680" s="1"/>
    </row>
    <row r="681" spans="1:27" ht="15" customHeight="1">
      <c r="B681" s="3656" t="s">
        <v>239</v>
      </c>
      <c r="C681" s="3207"/>
      <c r="D681" s="3207"/>
      <c r="E681" s="3207"/>
      <c r="F681" s="3207"/>
      <c r="G681" s="3207"/>
      <c r="H681" s="3207"/>
      <c r="I681" s="3207"/>
      <c r="J681" s="3207"/>
      <c r="K681" s="3207"/>
      <c r="L681" s="3207"/>
      <c r="M681" s="3207"/>
      <c r="N681" s="10"/>
    </row>
    <row r="682" spans="1:27" ht="15" customHeight="1">
      <c r="B682" s="3656" t="s">
        <v>240</v>
      </c>
      <c r="C682" s="3207"/>
      <c r="D682" s="3207"/>
      <c r="E682" s="3207"/>
      <c r="F682" s="3207"/>
      <c r="G682" s="3207"/>
      <c r="H682" s="3207"/>
      <c r="I682" s="3207"/>
      <c r="J682" s="3207"/>
      <c r="K682" s="3207"/>
      <c r="L682" s="3207"/>
      <c r="M682" s="3207"/>
      <c r="N682" s="10"/>
    </row>
    <row r="683" spans="1:27" ht="15" customHeight="1">
      <c r="B683" s="3656" t="s">
        <v>241</v>
      </c>
      <c r="C683" s="3207"/>
      <c r="D683" s="3207"/>
      <c r="E683" s="3207"/>
      <c r="F683" s="3207"/>
      <c r="G683" s="3207"/>
      <c r="H683" s="3207"/>
      <c r="I683" s="3207"/>
      <c r="J683" s="3207"/>
      <c r="K683" s="3207"/>
      <c r="L683" s="3207"/>
      <c r="M683" s="3207"/>
      <c r="N683" s="10"/>
    </row>
    <row r="684" spans="1:27" ht="15" customHeight="1">
      <c r="A684" s="443"/>
      <c r="B684" s="3657" t="s">
        <v>715</v>
      </c>
      <c r="C684" s="3207"/>
      <c r="D684" s="3207"/>
      <c r="E684" s="3207"/>
      <c r="F684" s="3207"/>
      <c r="G684" s="3207"/>
      <c r="H684" s="3207"/>
      <c r="I684" s="3207"/>
      <c r="J684" s="3207"/>
      <c r="K684" s="3207"/>
      <c r="L684" s="3207"/>
      <c r="M684" s="3207"/>
      <c r="N684" s="10"/>
      <c r="O684" s="443"/>
      <c r="P684" s="443"/>
      <c r="Q684" s="443"/>
      <c r="R684" s="443"/>
      <c r="S684" s="443"/>
      <c r="T684" s="443"/>
      <c r="U684" s="443"/>
      <c r="V684" s="443"/>
      <c r="W684" s="443"/>
      <c r="X684" s="443"/>
      <c r="Y684" s="443"/>
      <c r="Z684" s="443"/>
      <c r="AA684" s="443"/>
    </row>
    <row r="685" spans="1:27" ht="15" customHeight="1">
      <c r="B685" s="1"/>
      <c r="C685" s="1"/>
      <c r="D685" s="1"/>
      <c r="E685" s="1"/>
      <c r="F685" s="1"/>
      <c r="G685" s="1"/>
      <c r="H685" s="1"/>
      <c r="I685" s="1"/>
      <c r="J685" s="1"/>
      <c r="K685" s="1"/>
      <c r="L685" s="1"/>
      <c r="M685" s="1"/>
      <c r="N685" s="1"/>
    </row>
    <row r="686" spans="1:27" ht="15" customHeight="1">
      <c r="B686" s="3503" t="s">
        <v>716</v>
      </c>
      <c r="C686" s="3207"/>
      <c r="D686" s="3207"/>
      <c r="E686" s="3207"/>
      <c r="F686" s="3207"/>
      <c r="G686" s="3433"/>
      <c r="H686" s="3505" t="s">
        <v>587</v>
      </c>
      <c r="I686" s="3207"/>
      <c r="J686" s="3433"/>
      <c r="K686" s="3505" t="s">
        <v>717</v>
      </c>
      <c r="L686" s="3207"/>
      <c r="M686" s="3207"/>
      <c r="N686" s="1"/>
    </row>
    <row r="687" spans="1:27" ht="15" customHeight="1">
      <c r="B687" s="3434"/>
      <c r="C687" s="3434"/>
      <c r="D687" s="3434"/>
      <c r="E687" s="3434"/>
      <c r="F687" s="3434"/>
      <c r="G687" s="3435"/>
      <c r="H687" s="2397">
        <v>2023</v>
      </c>
      <c r="I687" s="2243">
        <v>2024</v>
      </c>
      <c r="J687" s="1193">
        <v>2025</v>
      </c>
      <c r="K687" s="2243">
        <v>2023</v>
      </c>
      <c r="L687" s="2424">
        <v>2024</v>
      </c>
      <c r="M687" s="2425">
        <v>2025</v>
      </c>
      <c r="N687" s="1"/>
    </row>
    <row r="688" spans="1:27" ht="15" customHeight="1">
      <c r="A688" s="8"/>
      <c r="B688" s="3347" t="s">
        <v>244</v>
      </c>
      <c r="C688" s="3261"/>
      <c r="D688" s="3261"/>
      <c r="E688" s="3261"/>
      <c r="F688" s="3261"/>
      <c r="G688" s="3440"/>
      <c r="H688" s="2222">
        <v>223135.55</v>
      </c>
      <c r="I688" s="2426">
        <v>209099</v>
      </c>
      <c r="J688" s="1194">
        <v>257602.56</v>
      </c>
      <c r="K688" s="2427">
        <v>16037.53</v>
      </c>
      <c r="L688" s="1882">
        <v>12830</v>
      </c>
      <c r="M688" s="1882">
        <v>14046.95</v>
      </c>
      <c r="N688" s="8"/>
      <c r="O688" s="8"/>
      <c r="P688" s="8"/>
      <c r="Q688" s="8"/>
      <c r="R688" s="8"/>
      <c r="S688" s="8"/>
      <c r="T688" s="8"/>
      <c r="U688" s="8"/>
      <c r="V688" s="8"/>
      <c r="W688" s="8"/>
      <c r="X688" s="8"/>
      <c r="Y688" s="8"/>
      <c r="Z688" s="8"/>
      <c r="AA688" s="8"/>
    </row>
    <row r="689" spans="1:27" ht="15" customHeight="1">
      <c r="A689" s="8"/>
      <c r="B689" s="3104" t="s">
        <v>245</v>
      </c>
      <c r="C689" s="3257"/>
      <c r="D689" s="3257"/>
      <c r="E689" s="3257"/>
      <c r="F689" s="3257"/>
      <c r="G689" s="3442"/>
      <c r="H689" s="2102">
        <v>0</v>
      </c>
      <c r="I689" s="2428">
        <v>0</v>
      </c>
      <c r="J689" s="1181">
        <v>0</v>
      </c>
      <c r="K689" s="1182">
        <v>0</v>
      </c>
      <c r="L689" s="1195">
        <v>0</v>
      </c>
      <c r="M689" s="1195">
        <v>0</v>
      </c>
      <c r="N689" s="8"/>
      <c r="O689" s="8"/>
      <c r="P689" s="8"/>
      <c r="Q689" s="8"/>
      <c r="R689" s="8"/>
      <c r="S689" s="8"/>
      <c r="T689" s="8"/>
      <c r="U689" s="8"/>
      <c r="V689" s="8"/>
      <c r="W689" s="8"/>
      <c r="X689" s="8"/>
      <c r="Y689" s="8"/>
      <c r="Z689" s="8"/>
      <c r="AA689" s="8"/>
    </row>
    <row r="690" spans="1:27" ht="15" customHeight="1">
      <c r="A690" s="8"/>
      <c r="B690" s="3597" t="s">
        <v>246</v>
      </c>
      <c r="C690" s="3215"/>
      <c r="D690" s="3215"/>
      <c r="E690" s="3215"/>
      <c r="F690" s="3215"/>
      <c r="G690" s="3492"/>
      <c r="H690" s="2429">
        <v>50957318.289999999</v>
      </c>
      <c r="I690" s="2430">
        <v>51017788</v>
      </c>
      <c r="J690" s="1196">
        <v>54825595.149999999</v>
      </c>
      <c r="K690" s="2431">
        <v>6009.41</v>
      </c>
      <c r="L690" s="2432">
        <v>5980</v>
      </c>
      <c r="M690" s="2432">
        <v>6571.71</v>
      </c>
      <c r="N690" s="8"/>
      <c r="O690" s="8"/>
      <c r="P690" s="8"/>
      <c r="Q690" s="8"/>
      <c r="R690" s="8"/>
      <c r="S690" s="8"/>
      <c r="T690" s="8"/>
      <c r="U690" s="8"/>
      <c r="V690" s="8"/>
      <c r="W690" s="8"/>
      <c r="X690" s="8"/>
      <c r="Y690" s="8"/>
      <c r="Z690" s="8"/>
      <c r="AA690" s="8"/>
    </row>
    <row r="691" spans="1:27" ht="15" customHeight="1">
      <c r="B691" s="3658" t="s">
        <v>718</v>
      </c>
      <c r="C691" s="3529"/>
      <c r="D691" s="3529"/>
      <c r="E691" s="3529"/>
      <c r="F691" s="3529"/>
      <c r="G691" s="3529"/>
      <c r="H691" s="3529"/>
      <c r="I691" s="3529"/>
      <c r="J691" s="3529"/>
      <c r="K691" s="3529"/>
      <c r="L691" s="3529"/>
      <c r="M691" s="3529"/>
      <c r="N691" s="1"/>
    </row>
    <row r="692" spans="1:27" ht="15" customHeight="1">
      <c r="B692" s="3207"/>
      <c r="C692" s="2992"/>
      <c r="D692" s="2992"/>
      <c r="E692" s="2992"/>
      <c r="F692" s="2992"/>
      <c r="G692" s="2992"/>
      <c r="H692" s="2992"/>
      <c r="I692" s="2992"/>
      <c r="J692" s="2992"/>
      <c r="K692" s="2992"/>
      <c r="L692" s="2992"/>
      <c r="M692" s="3207"/>
      <c r="N692" s="1"/>
    </row>
    <row r="693" spans="1:27" ht="15" customHeight="1">
      <c r="B693" s="3207"/>
      <c r="C693" s="2992"/>
      <c r="D693" s="2992"/>
      <c r="E693" s="2992"/>
      <c r="F693" s="2992"/>
      <c r="G693" s="2992"/>
      <c r="H693" s="2992"/>
      <c r="I693" s="2992"/>
      <c r="J693" s="2992"/>
      <c r="K693" s="2992"/>
      <c r="L693" s="2992"/>
      <c r="M693" s="3207"/>
      <c r="N693" s="1"/>
    </row>
    <row r="694" spans="1:27" ht="15" customHeight="1">
      <c r="B694" s="3446"/>
      <c r="C694" s="3446"/>
      <c r="D694" s="3446"/>
      <c r="E694" s="3446"/>
      <c r="F694" s="3446"/>
      <c r="G694" s="3446"/>
      <c r="H694" s="3446"/>
      <c r="I694" s="3446"/>
      <c r="J694" s="3446"/>
      <c r="K694" s="3446"/>
      <c r="L694" s="3446"/>
      <c r="M694" s="3446"/>
      <c r="N694" s="1"/>
    </row>
    <row r="695" spans="1:27" ht="15" customHeight="1">
      <c r="A695" s="523"/>
      <c r="B695" s="8"/>
      <c r="C695" s="8"/>
      <c r="D695" s="8"/>
      <c r="E695" s="8"/>
      <c r="F695" s="8"/>
      <c r="G695" s="8"/>
      <c r="H695" s="8"/>
      <c r="I695" s="8"/>
      <c r="J695" s="8"/>
      <c r="K695" s="8"/>
      <c r="L695" s="8"/>
      <c r="M695" s="8"/>
      <c r="N695" s="8"/>
      <c r="O695" s="523"/>
      <c r="P695" s="523"/>
      <c r="Q695" s="523"/>
      <c r="R695" s="523"/>
      <c r="S695" s="523"/>
      <c r="T695" s="523"/>
      <c r="U695" s="523"/>
      <c r="V695" s="523"/>
      <c r="W695" s="523"/>
      <c r="X695" s="523"/>
      <c r="Y695" s="523"/>
      <c r="Z695" s="523"/>
      <c r="AA695" s="523"/>
    </row>
    <row r="696" spans="1:27" ht="15" customHeight="1">
      <c r="A696" s="523"/>
      <c r="B696" s="3503" t="s">
        <v>719</v>
      </c>
      <c r="C696" s="3207"/>
      <c r="D696" s="3207"/>
      <c r="E696" s="3207"/>
      <c r="F696" s="3207"/>
      <c r="G696" s="3433"/>
      <c r="H696" s="3505" t="s">
        <v>587</v>
      </c>
      <c r="I696" s="3207"/>
      <c r="J696" s="3433"/>
      <c r="K696" s="3505" t="s">
        <v>717</v>
      </c>
      <c r="L696" s="3207"/>
      <c r="M696" s="3207"/>
      <c r="N696" s="8"/>
      <c r="O696" s="523"/>
      <c r="P696" s="523"/>
      <c r="Q696" s="523"/>
      <c r="R696" s="523"/>
      <c r="S696" s="523"/>
      <c r="T696" s="523"/>
      <c r="U696" s="523"/>
      <c r="V696" s="523"/>
      <c r="W696" s="523"/>
      <c r="X696" s="523"/>
      <c r="Y696" s="523"/>
      <c r="Z696" s="523"/>
      <c r="AA696" s="523"/>
    </row>
    <row r="697" spans="1:27" ht="15" customHeight="1">
      <c r="A697" s="8"/>
      <c r="B697" s="3434"/>
      <c r="C697" s="3434"/>
      <c r="D697" s="3434"/>
      <c r="E697" s="3434"/>
      <c r="F697" s="3434"/>
      <c r="G697" s="3435"/>
      <c r="H697" s="2397">
        <v>2023</v>
      </c>
      <c r="I697" s="2230">
        <v>2024</v>
      </c>
      <c r="J697" s="2243">
        <v>2025</v>
      </c>
      <c r="K697" s="1162">
        <v>2023</v>
      </c>
      <c r="L697" s="1197">
        <v>2024</v>
      </c>
      <c r="M697" s="2180">
        <v>2025</v>
      </c>
      <c r="N697" s="523"/>
      <c r="O697" s="523"/>
      <c r="P697" s="523"/>
      <c r="Q697" s="523"/>
      <c r="R697" s="523"/>
      <c r="S697" s="523"/>
      <c r="T697" s="523"/>
      <c r="U697" s="523"/>
      <c r="V697" s="523"/>
      <c r="W697" s="523"/>
      <c r="X697" s="523"/>
      <c r="Y697" s="523"/>
      <c r="Z697" s="523"/>
      <c r="AA697" s="523"/>
    </row>
    <row r="698" spans="1:27" ht="15" customHeight="1">
      <c r="A698" s="8"/>
      <c r="B698" s="3347" t="s">
        <v>244</v>
      </c>
      <c r="C698" s="3261"/>
      <c r="D698" s="3261"/>
      <c r="E698" s="3261"/>
      <c r="F698" s="3261"/>
      <c r="G698" s="3440"/>
      <c r="H698" s="2222">
        <v>19214.5</v>
      </c>
      <c r="I698" s="2426">
        <v>28701</v>
      </c>
      <c r="J698" s="1882">
        <v>31655.754853999988</v>
      </c>
      <c r="K698" s="2427">
        <v>1297.96</v>
      </c>
      <c r="L698" s="1882">
        <v>1701</v>
      </c>
      <c r="M698" s="1129">
        <v>2047.1430439999995</v>
      </c>
      <c r="N698" s="523"/>
      <c r="O698" s="523"/>
      <c r="P698" s="523"/>
      <c r="Q698" s="523"/>
      <c r="R698" s="523"/>
      <c r="S698" s="523"/>
      <c r="T698" s="523"/>
      <c r="U698" s="523"/>
      <c r="V698" s="523"/>
      <c r="W698" s="523"/>
      <c r="X698" s="523"/>
      <c r="Y698" s="523"/>
      <c r="Z698" s="523"/>
      <c r="AA698" s="523"/>
    </row>
    <row r="699" spans="1:27" ht="15" customHeight="1">
      <c r="A699" s="8"/>
      <c r="B699" s="3597" t="s">
        <v>246</v>
      </c>
      <c r="C699" s="3215"/>
      <c r="D699" s="3215"/>
      <c r="E699" s="3215"/>
      <c r="F699" s="3215"/>
      <c r="G699" s="3492"/>
      <c r="H699" s="2429">
        <v>43709.2</v>
      </c>
      <c r="I699" s="2433">
        <v>376</v>
      </c>
      <c r="J699" s="2434">
        <v>535.99</v>
      </c>
      <c r="K699" s="2431">
        <v>140.03</v>
      </c>
      <c r="L699" s="2435">
        <v>88</v>
      </c>
      <c r="M699" s="1198">
        <v>69.099999999999994</v>
      </c>
      <c r="N699" s="523"/>
      <c r="O699" s="523"/>
      <c r="P699" s="523"/>
      <c r="Q699" s="523"/>
      <c r="R699" s="523"/>
      <c r="S699" s="523"/>
      <c r="T699" s="523"/>
      <c r="U699" s="523"/>
      <c r="V699" s="523"/>
      <c r="W699" s="523"/>
      <c r="X699" s="523"/>
      <c r="Y699" s="523"/>
      <c r="Z699" s="523"/>
      <c r="AA699" s="523"/>
    </row>
    <row r="700" spans="1:27" ht="15" customHeight="1">
      <c r="A700" s="509"/>
      <c r="B700" s="3659" t="s">
        <v>720</v>
      </c>
      <c r="C700" s="3561"/>
      <c r="D700" s="3561"/>
      <c r="E700" s="3561"/>
      <c r="F700" s="3561"/>
      <c r="G700" s="3561"/>
      <c r="H700" s="3561"/>
      <c r="I700" s="3561"/>
      <c r="J700" s="3561"/>
      <c r="K700" s="3561"/>
      <c r="L700" s="3561"/>
      <c r="M700" s="3561"/>
      <c r="N700" s="1133"/>
      <c r="O700" s="1133"/>
      <c r="P700" s="1133"/>
      <c r="Q700" s="1133"/>
      <c r="R700" s="1133"/>
      <c r="S700" s="1133"/>
      <c r="T700" s="1133"/>
      <c r="U700" s="1133"/>
      <c r="V700" s="1133"/>
      <c r="W700" s="1133"/>
      <c r="X700" s="1133"/>
      <c r="Y700" s="1133"/>
      <c r="Z700" s="1133"/>
      <c r="AA700" s="1133"/>
    </row>
    <row r="701" spans="1:27" ht="15" customHeight="1">
      <c r="A701" s="2296"/>
      <c r="B701" s="2436"/>
      <c r="C701" s="2436"/>
      <c r="D701" s="2436"/>
      <c r="E701" s="2436"/>
      <c r="F701" s="2436"/>
      <c r="G701" s="2436"/>
      <c r="H701" s="2436"/>
      <c r="I701" s="2436"/>
      <c r="J701" s="2436"/>
      <c r="K701" s="2436"/>
      <c r="L701" s="2436"/>
      <c r="M701" s="2436"/>
      <c r="N701" s="523"/>
      <c r="O701" s="523"/>
      <c r="P701" s="523"/>
      <c r="Q701" s="523"/>
      <c r="R701" s="523"/>
      <c r="S701" s="523"/>
      <c r="T701" s="523"/>
      <c r="U701" s="523"/>
      <c r="V701" s="523"/>
      <c r="W701" s="523"/>
      <c r="X701" s="523"/>
      <c r="Y701" s="523"/>
      <c r="Z701" s="523"/>
      <c r="AA701" s="523"/>
    </row>
    <row r="702" spans="1:27" ht="15" customHeight="1">
      <c r="A702" s="56"/>
      <c r="B702" s="3660" t="s">
        <v>721</v>
      </c>
      <c r="C702" s="3207"/>
      <c r="D702" s="3207"/>
      <c r="E702" s="3207"/>
      <c r="F702" s="3207"/>
      <c r="G702" s="3433"/>
      <c r="H702" s="3661" t="s">
        <v>587</v>
      </c>
      <c r="I702" s="3207"/>
      <c r="J702" s="3207"/>
      <c r="K702" s="288"/>
      <c r="L702" s="288"/>
      <c r="M702" s="288"/>
      <c r="N702" s="523"/>
      <c r="O702" s="523"/>
      <c r="P702" s="523"/>
      <c r="Q702" s="523"/>
      <c r="R702" s="523"/>
      <c r="S702" s="523"/>
      <c r="T702" s="523"/>
      <c r="U702" s="523"/>
      <c r="V702" s="523"/>
      <c r="W702" s="523"/>
      <c r="X702" s="523"/>
      <c r="Y702" s="523"/>
      <c r="Z702" s="523"/>
      <c r="AA702" s="523"/>
    </row>
    <row r="703" spans="1:27" ht="15" customHeight="1">
      <c r="A703" s="56"/>
      <c r="B703" s="3434"/>
      <c r="C703" s="3434"/>
      <c r="D703" s="3434"/>
      <c r="E703" s="3434"/>
      <c r="F703" s="3434"/>
      <c r="G703" s="3435"/>
      <c r="H703" s="2437">
        <v>2023</v>
      </c>
      <c r="I703" s="2437">
        <v>2024</v>
      </c>
      <c r="J703" s="2438">
        <v>2025</v>
      </c>
      <c r="K703" s="288"/>
      <c r="L703" s="288"/>
      <c r="M703" s="288"/>
      <c r="N703" s="523"/>
      <c r="O703" s="523"/>
      <c r="P703" s="523"/>
      <c r="Q703" s="523"/>
      <c r="R703" s="523"/>
      <c r="S703" s="523"/>
      <c r="T703" s="523"/>
      <c r="U703" s="523"/>
      <c r="V703" s="523"/>
      <c r="W703" s="523"/>
      <c r="X703" s="523"/>
      <c r="Y703" s="523"/>
      <c r="Z703" s="523"/>
      <c r="AA703" s="523"/>
    </row>
    <row r="704" spans="1:27" ht="15" customHeight="1">
      <c r="A704" s="748"/>
      <c r="B704" s="3662" t="s">
        <v>268</v>
      </c>
      <c r="C704" s="3523"/>
      <c r="D704" s="3523"/>
      <c r="E704" s="3523"/>
      <c r="F704" s="3523"/>
      <c r="G704" s="3524"/>
      <c r="H704" s="2951">
        <v>70477</v>
      </c>
      <c r="I704" s="1199">
        <v>91006</v>
      </c>
      <c r="J704" s="2439">
        <v>93516.6</v>
      </c>
      <c r="K704" s="1200"/>
      <c r="L704" s="1200"/>
      <c r="M704" s="1200"/>
      <c r="N704" s="8"/>
      <c r="O704" s="8"/>
      <c r="P704" s="8"/>
      <c r="Q704" s="8"/>
      <c r="R704" s="8"/>
      <c r="S704" s="8"/>
      <c r="T704" s="8"/>
      <c r="U704" s="8"/>
      <c r="V704" s="8"/>
      <c r="W704" s="8"/>
      <c r="X704" s="8"/>
      <c r="Y704" s="8"/>
      <c r="Z704" s="8"/>
      <c r="AA704" s="8"/>
    </row>
    <row r="705" spans="1:27" ht="15" customHeight="1">
      <c r="A705" s="748"/>
      <c r="B705" s="3460" t="s">
        <v>275</v>
      </c>
      <c r="C705" s="3461"/>
      <c r="D705" s="3461"/>
      <c r="E705" s="3461"/>
      <c r="F705" s="3461"/>
      <c r="G705" s="3663"/>
      <c r="H705" s="2951">
        <v>48131265</v>
      </c>
      <c r="I705" s="1199">
        <v>48162207</v>
      </c>
      <c r="J705" s="1201">
        <v>51503331.289999999</v>
      </c>
      <c r="K705" s="1200"/>
      <c r="L705" s="1200"/>
      <c r="M705" s="1200"/>
      <c r="N705" s="8"/>
      <c r="O705" s="8"/>
      <c r="P705" s="8"/>
      <c r="Q705" s="8"/>
      <c r="R705" s="8"/>
      <c r="S705" s="8"/>
      <c r="T705" s="8"/>
      <c r="U705" s="8"/>
      <c r="V705" s="8"/>
      <c r="W705" s="8"/>
      <c r="X705" s="8"/>
      <c r="Y705" s="8"/>
      <c r="Z705" s="8"/>
      <c r="AA705" s="8"/>
    </row>
    <row r="706" spans="1:27" ht="15" customHeight="1">
      <c r="A706" s="748"/>
      <c r="B706" s="3664" t="s">
        <v>271</v>
      </c>
      <c r="C706" s="3461"/>
      <c r="D706" s="3461"/>
      <c r="E706" s="3461"/>
      <c r="F706" s="3461"/>
      <c r="G706" s="3663"/>
      <c r="H706" s="2951">
        <v>5844</v>
      </c>
      <c r="I706" s="1199">
        <v>8393</v>
      </c>
      <c r="J706" s="1201">
        <v>7294.1</v>
      </c>
      <c r="K706" s="1200"/>
      <c r="L706" s="1200"/>
      <c r="M706" s="1200"/>
      <c r="N706" s="8"/>
      <c r="O706" s="8"/>
      <c r="P706" s="8"/>
      <c r="Q706" s="8"/>
      <c r="R706" s="8"/>
      <c r="S706" s="8"/>
      <c r="T706" s="8"/>
      <c r="U706" s="8"/>
      <c r="V706" s="8"/>
      <c r="W706" s="8"/>
      <c r="X706" s="8"/>
      <c r="Y706" s="8"/>
      <c r="Z706" s="8"/>
      <c r="AA706" s="8"/>
    </row>
    <row r="707" spans="1:27" ht="15" customHeight="1">
      <c r="A707" s="748"/>
      <c r="B707" s="3664" t="s">
        <v>272</v>
      </c>
      <c r="C707" s="3461"/>
      <c r="D707" s="3461"/>
      <c r="E707" s="3461"/>
      <c r="F707" s="3461"/>
      <c r="G707" s="3663"/>
      <c r="H707" s="2951">
        <v>1532559</v>
      </c>
      <c r="I707" s="1199">
        <v>1380194</v>
      </c>
      <c r="J707" s="1201">
        <v>1650929.03</v>
      </c>
      <c r="K707" s="1200"/>
      <c r="L707" s="1200"/>
      <c r="M707" s="1200"/>
      <c r="N707" s="8"/>
      <c r="O707" s="8"/>
      <c r="P707" s="8"/>
      <c r="Q707" s="8"/>
      <c r="R707" s="8"/>
      <c r="S707" s="8"/>
      <c r="T707" s="8"/>
      <c r="U707" s="8"/>
      <c r="V707" s="8"/>
      <c r="W707" s="8"/>
      <c r="X707" s="8"/>
      <c r="Y707" s="8"/>
      <c r="Z707" s="8"/>
      <c r="AA707" s="8"/>
    </row>
    <row r="708" spans="1:27" ht="15" customHeight="1">
      <c r="A708" s="748"/>
      <c r="B708" s="3664" t="s">
        <v>273</v>
      </c>
      <c r="C708" s="3461"/>
      <c r="D708" s="3461"/>
      <c r="E708" s="3461"/>
      <c r="F708" s="3461"/>
      <c r="G708" s="3663"/>
      <c r="H708" s="2951">
        <v>1217089</v>
      </c>
      <c r="I708" s="1199">
        <v>1375838</v>
      </c>
      <c r="J708" s="1201">
        <v>1570405.8</v>
      </c>
      <c r="K708" s="1200"/>
      <c r="L708" s="1200"/>
      <c r="M708" s="1200"/>
      <c r="N708" s="8"/>
      <c r="O708" s="8"/>
      <c r="P708" s="8"/>
      <c r="Q708" s="8"/>
      <c r="R708" s="8"/>
      <c r="S708" s="8"/>
      <c r="T708" s="8"/>
      <c r="U708" s="8"/>
      <c r="V708" s="8"/>
      <c r="W708" s="8"/>
      <c r="X708" s="8"/>
      <c r="Y708" s="8"/>
      <c r="Z708" s="8"/>
      <c r="AA708" s="8"/>
    </row>
    <row r="709" spans="1:27" ht="15" customHeight="1">
      <c r="A709" s="748"/>
      <c r="B709" s="3664" t="s">
        <v>274</v>
      </c>
      <c r="C709" s="3461"/>
      <c r="D709" s="3461"/>
      <c r="E709" s="3461"/>
      <c r="F709" s="3461"/>
      <c r="G709" s="3663"/>
      <c r="H709" s="2952">
        <v>83</v>
      </c>
      <c r="I709" s="1202">
        <v>150</v>
      </c>
      <c r="J709" s="1203">
        <v>118.33</v>
      </c>
      <c r="K709" s="1200"/>
      <c r="L709" s="1200"/>
      <c r="M709" s="1200"/>
      <c r="N709" s="8"/>
      <c r="O709" s="8"/>
      <c r="P709" s="8"/>
      <c r="Q709" s="8"/>
      <c r="R709" s="8"/>
      <c r="S709" s="8"/>
      <c r="T709" s="8"/>
      <c r="U709" s="8"/>
      <c r="V709" s="8"/>
      <c r="W709" s="8"/>
      <c r="X709" s="8"/>
      <c r="Y709" s="8"/>
      <c r="Z709" s="8"/>
      <c r="AA709" s="8"/>
    </row>
    <row r="710" spans="1:27" ht="15" customHeight="1">
      <c r="A710" s="748"/>
      <c r="B710" s="3665" t="s">
        <v>42</v>
      </c>
      <c r="C710" s="3461"/>
      <c r="D710" s="3461"/>
      <c r="E710" s="3461"/>
      <c r="F710" s="3461"/>
      <c r="G710" s="3663"/>
      <c r="H710" s="2440">
        <v>50957318</v>
      </c>
      <c r="I710" s="1204">
        <v>51017788</v>
      </c>
      <c r="J710" s="1205">
        <v>54825595</v>
      </c>
      <c r="K710" s="1200"/>
      <c r="L710" s="1200"/>
      <c r="M710" s="1200"/>
      <c r="N710" s="8"/>
      <c r="O710" s="8"/>
      <c r="P710" s="8"/>
      <c r="Q710" s="8"/>
      <c r="R710" s="8"/>
      <c r="S710" s="8"/>
      <c r="T710" s="8"/>
      <c r="U710" s="8"/>
      <c r="V710" s="8"/>
      <c r="W710" s="8"/>
      <c r="X710" s="8"/>
      <c r="Y710" s="8"/>
      <c r="Z710" s="8"/>
      <c r="AA710" s="8"/>
    </row>
    <row r="711" spans="1:27" ht="15" customHeight="1">
      <c r="A711" s="8"/>
      <c r="B711" s="3666" t="s">
        <v>277</v>
      </c>
      <c r="C711" s="3526"/>
      <c r="D711" s="3526"/>
      <c r="E711" s="3526"/>
      <c r="F711" s="3526"/>
      <c r="G711" s="3527"/>
      <c r="H711" s="2441">
        <v>1</v>
      </c>
      <c r="I711" s="1206">
        <v>1</v>
      </c>
      <c r="J711" s="1207">
        <v>1</v>
      </c>
      <c r="K711" s="8"/>
      <c r="L711" s="8"/>
      <c r="M711" s="8"/>
      <c r="N711" s="8"/>
      <c r="O711" s="8"/>
      <c r="P711" s="8"/>
      <c r="Q711" s="8"/>
      <c r="R711" s="8"/>
      <c r="S711" s="8"/>
      <c r="T711" s="8"/>
      <c r="U711" s="8"/>
      <c r="V711" s="8"/>
      <c r="W711" s="8"/>
      <c r="X711" s="8"/>
      <c r="Y711" s="8"/>
      <c r="Z711" s="8"/>
      <c r="AA711" s="8"/>
    </row>
    <row r="712" spans="1:27" ht="15" customHeight="1">
      <c r="A712" s="523"/>
      <c r="B712" s="2436"/>
      <c r="C712" s="2436"/>
      <c r="D712" s="2436"/>
      <c r="E712" s="2436"/>
      <c r="F712" s="2436"/>
      <c r="G712" s="2436"/>
      <c r="H712" s="2436"/>
      <c r="I712" s="2436"/>
      <c r="J712" s="2436"/>
      <c r="K712" s="523"/>
      <c r="L712" s="523"/>
      <c r="M712" s="523"/>
      <c r="N712" s="523"/>
      <c r="O712" s="523"/>
      <c r="P712" s="523"/>
      <c r="Q712" s="523"/>
      <c r="R712" s="523"/>
      <c r="S712" s="523"/>
      <c r="T712" s="523"/>
      <c r="U712" s="523"/>
      <c r="V712" s="523"/>
      <c r="W712" s="523"/>
      <c r="X712" s="523"/>
      <c r="Y712" s="523"/>
      <c r="Z712" s="523"/>
      <c r="AA712" s="523"/>
    </row>
    <row r="713" spans="1:27" ht="15" customHeight="1">
      <c r="A713" s="523"/>
      <c r="B713" s="3660" t="s">
        <v>721</v>
      </c>
      <c r="C713" s="3207"/>
      <c r="D713" s="3207"/>
      <c r="E713" s="3207"/>
      <c r="F713" s="3207"/>
      <c r="G713" s="3433"/>
      <c r="H713" s="3667" t="s">
        <v>588</v>
      </c>
      <c r="I713" s="2442"/>
      <c r="J713" s="2442"/>
      <c r="K713" s="523"/>
      <c r="L713" s="523"/>
      <c r="M713" s="523"/>
      <c r="N713" s="523"/>
      <c r="O713" s="523"/>
      <c r="P713" s="523"/>
      <c r="Q713" s="523"/>
      <c r="R713" s="523"/>
      <c r="S713" s="523"/>
      <c r="T713" s="523"/>
      <c r="U713" s="523"/>
      <c r="V713" s="523"/>
      <c r="W713" s="523"/>
      <c r="X713" s="523"/>
      <c r="Y713" s="523"/>
      <c r="Z713" s="523"/>
      <c r="AA713" s="523"/>
    </row>
    <row r="714" spans="1:27" ht="15" customHeight="1">
      <c r="A714" s="523"/>
      <c r="B714" s="3207"/>
      <c r="C714" s="2992"/>
      <c r="D714" s="2992"/>
      <c r="E714" s="2992"/>
      <c r="F714" s="2992"/>
      <c r="G714" s="3433"/>
      <c r="H714" s="3207"/>
      <c r="I714" s="2442"/>
      <c r="J714" s="2442"/>
      <c r="K714" s="523"/>
      <c r="L714" s="523"/>
      <c r="M714" s="523"/>
      <c r="N714" s="523"/>
      <c r="O714" s="523"/>
      <c r="P714" s="523"/>
      <c r="Q714" s="523"/>
      <c r="R714" s="523"/>
      <c r="S714" s="523"/>
      <c r="T714" s="523"/>
      <c r="U714" s="523"/>
      <c r="V714" s="523"/>
      <c r="W714" s="523"/>
      <c r="X714" s="523"/>
      <c r="Y714" s="523"/>
      <c r="Z714" s="523"/>
      <c r="AA714" s="523"/>
    </row>
    <row r="715" spans="1:27" ht="15" customHeight="1">
      <c r="A715" s="523"/>
      <c r="B715" s="3434"/>
      <c r="C715" s="3434"/>
      <c r="D715" s="3434"/>
      <c r="E715" s="3434"/>
      <c r="F715" s="3434"/>
      <c r="G715" s="3435"/>
      <c r="H715" s="2443">
        <v>2025</v>
      </c>
      <c r="I715" s="2442"/>
      <c r="J715" s="2442"/>
      <c r="K715" s="523"/>
      <c r="L715" s="523"/>
      <c r="M715" s="523"/>
      <c r="N715" s="523"/>
      <c r="O715" s="523"/>
      <c r="P715" s="523"/>
      <c r="Q715" s="523"/>
      <c r="R715" s="523"/>
      <c r="S715" s="523"/>
      <c r="T715" s="523"/>
      <c r="U715" s="523"/>
      <c r="V715" s="523"/>
      <c r="W715" s="523"/>
      <c r="X715" s="523"/>
      <c r="Y715" s="523"/>
      <c r="Z715" s="523"/>
      <c r="AA715" s="523"/>
    </row>
    <row r="716" spans="1:27" ht="15" customHeight="1">
      <c r="A716" s="8"/>
      <c r="B716" s="3662" t="s">
        <v>268</v>
      </c>
      <c r="C716" s="3523"/>
      <c r="D716" s="3523"/>
      <c r="E716" s="3523"/>
      <c r="F716" s="3523"/>
      <c r="G716" s="3524"/>
      <c r="H716" s="2439">
        <v>5846.94</v>
      </c>
      <c r="I716" s="2444"/>
      <c r="J716" s="2444"/>
      <c r="K716" s="8"/>
      <c r="L716" s="8"/>
      <c r="M716" s="8"/>
      <c r="N716" s="8"/>
      <c r="O716" s="8"/>
      <c r="P716" s="8"/>
      <c r="Q716" s="8"/>
      <c r="R716" s="8"/>
      <c r="S716" s="8"/>
      <c r="T716" s="8"/>
      <c r="U716" s="8"/>
      <c r="V716" s="8"/>
      <c r="W716" s="8"/>
      <c r="X716" s="8"/>
      <c r="Y716" s="8"/>
      <c r="Z716" s="8"/>
      <c r="AA716" s="8"/>
    </row>
    <row r="717" spans="1:27" ht="15" customHeight="1">
      <c r="A717" s="8"/>
      <c r="B717" s="3662" t="s">
        <v>470</v>
      </c>
      <c r="C717" s="3523"/>
      <c r="D717" s="3523"/>
      <c r="E717" s="3523"/>
      <c r="F717" s="3523"/>
      <c r="G717" s="3524"/>
      <c r="H717" s="1201">
        <v>4.33</v>
      </c>
      <c r="I717" s="2444"/>
      <c r="J717" s="2444"/>
      <c r="K717" s="8"/>
      <c r="L717" s="8"/>
      <c r="M717" s="8"/>
      <c r="N717" s="8"/>
      <c r="O717" s="8"/>
      <c r="P717" s="8"/>
      <c r="Q717" s="8"/>
      <c r="R717" s="8"/>
      <c r="S717" s="8"/>
      <c r="T717" s="8"/>
      <c r="U717" s="8"/>
      <c r="V717" s="8"/>
      <c r="W717" s="8"/>
      <c r="X717" s="8"/>
      <c r="Y717" s="8"/>
      <c r="Z717" s="8"/>
      <c r="AA717" s="8"/>
    </row>
    <row r="718" spans="1:27" ht="15" customHeight="1">
      <c r="A718" s="8"/>
      <c r="B718" s="3664" t="s">
        <v>271</v>
      </c>
      <c r="C718" s="3461"/>
      <c r="D718" s="3461"/>
      <c r="E718" s="3461"/>
      <c r="F718" s="3461"/>
      <c r="G718" s="3663"/>
      <c r="H718" s="1201">
        <v>352.8</v>
      </c>
      <c r="I718" s="2444"/>
      <c r="J718" s="2444"/>
      <c r="K718" s="8"/>
      <c r="L718" s="8"/>
      <c r="M718" s="8"/>
      <c r="N718" s="8"/>
      <c r="O718" s="8"/>
      <c r="P718" s="8"/>
      <c r="Q718" s="8"/>
      <c r="R718" s="8"/>
      <c r="S718" s="8"/>
      <c r="T718" s="8"/>
      <c r="U718" s="8"/>
      <c r="V718" s="8"/>
      <c r="W718" s="8"/>
      <c r="X718" s="8"/>
      <c r="Y718" s="8"/>
      <c r="Z718" s="8"/>
      <c r="AA718" s="8"/>
    </row>
    <row r="719" spans="1:27" ht="15" customHeight="1">
      <c r="A719" s="8"/>
      <c r="B719" s="3664" t="s">
        <v>272</v>
      </c>
      <c r="C719" s="3461"/>
      <c r="D719" s="3461"/>
      <c r="E719" s="3461"/>
      <c r="F719" s="3461"/>
      <c r="G719" s="3663"/>
      <c r="H719" s="1201">
        <v>146.80000000000001</v>
      </c>
      <c r="I719" s="2444"/>
      <c r="J719" s="2444"/>
      <c r="K719" s="8"/>
      <c r="L719" s="8"/>
      <c r="M719" s="8"/>
      <c r="N719" s="8"/>
      <c r="O719" s="8"/>
      <c r="P719" s="8"/>
      <c r="Q719" s="8"/>
      <c r="R719" s="8"/>
      <c r="S719" s="8"/>
      <c r="T719" s="8"/>
      <c r="U719" s="8"/>
      <c r="V719" s="8"/>
      <c r="W719" s="8"/>
      <c r="X719" s="8"/>
      <c r="Y719" s="8"/>
      <c r="Z719" s="8"/>
      <c r="AA719" s="8"/>
    </row>
    <row r="720" spans="1:27" ht="15" customHeight="1">
      <c r="A720" s="8"/>
      <c r="B720" s="3664" t="s">
        <v>273</v>
      </c>
      <c r="C720" s="3461"/>
      <c r="D720" s="3461"/>
      <c r="E720" s="3461"/>
      <c r="F720" s="3461"/>
      <c r="G720" s="3663"/>
      <c r="H720" s="1201">
        <v>8.24</v>
      </c>
      <c r="I720" s="2444"/>
      <c r="J720" s="2444"/>
      <c r="K720" s="8"/>
      <c r="L720" s="8"/>
      <c r="M720" s="8"/>
      <c r="N720" s="8"/>
      <c r="O720" s="8"/>
      <c r="P720" s="8"/>
      <c r="Q720" s="8"/>
      <c r="R720" s="8"/>
      <c r="S720" s="8"/>
      <c r="T720" s="8"/>
      <c r="U720" s="8"/>
      <c r="V720" s="8"/>
      <c r="W720" s="8"/>
      <c r="X720" s="8"/>
      <c r="Y720" s="8"/>
      <c r="Z720" s="8"/>
      <c r="AA720" s="8"/>
    </row>
    <row r="721" spans="1:27" ht="15" customHeight="1">
      <c r="A721" s="8"/>
      <c r="B721" s="3664" t="s">
        <v>274</v>
      </c>
      <c r="C721" s="3461"/>
      <c r="D721" s="3461"/>
      <c r="E721" s="3461"/>
      <c r="F721" s="3461"/>
      <c r="G721" s="3663"/>
      <c r="H721" s="1203">
        <v>24.67</v>
      </c>
      <c r="I721" s="2191"/>
      <c r="J721" s="2191"/>
      <c r="K721" s="8"/>
      <c r="L721" s="8"/>
      <c r="M721" s="8"/>
      <c r="N721" s="8"/>
      <c r="O721" s="8"/>
      <c r="P721" s="8"/>
      <c r="Q721" s="8"/>
      <c r="R721" s="8"/>
      <c r="S721" s="8"/>
      <c r="T721" s="8"/>
      <c r="U721" s="8"/>
      <c r="V721" s="8"/>
      <c r="W721" s="8"/>
      <c r="X721" s="8"/>
      <c r="Y721" s="8"/>
      <c r="Z721" s="8"/>
      <c r="AA721" s="8"/>
    </row>
    <row r="722" spans="1:27" ht="15" customHeight="1">
      <c r="A722" s="8"/>
      <c r="B722" s="3662" t="s">
        <v>270</v>
      </c>
      <c r="C722" s="3523"/>
      <c r="D722" s="3523"/>
      <c r="E722" s="3523"/>
      <c r="F722" s="3523"/>
      <c r="G722" s="3524"/>
      <c r="H722" s="1203">
        <v>187.93</v>
      </c>
      <c r="I722" s="2191"/>
      <c r="J722" s="2191"/>
      <c r="K722" s="8"/>
      <c r="L722" s="8"/>
      <c r="M722" s="8"/>
      <c r="N722" s="8"/>
      <c r="O722" s="8"/>
      <c r="P722" s="8"/>
      <c r="Q722" s="8"/>
      <c r="R722" s="8"/>
      <c r="S722" s="8"/>
      <c r="T722" s="8"/>
      <c r="U722" s="8"/>
      <c r="V722" s="8"/>
      <c r="W722" s="8"/>
      <c r="X722" s="8"/>
      <c r="Y722" s="8"/>
      <c r="Z722" s="8"/>
      <c r="AA722" s="8"/>
    </row>
    <row r="723" spans="1:27" ht="15" customHeight="1">
      <c r="A723" s="8"/>
      <c r="B723" s="3665" t="s">
        <v>42</v>
      </c>
      <c r="C723" s="3461"/>
      <c r="D723" s="3461"/>
      <c r="E723" s="3461"/>
      <c r="F723" s="3461"/>
      <c r="G723" s="3663"/>
      <c r="H723" s="1205">
        <v>6571.71</v>
      </c>
      <c r="I723" s="2445"/>
      <c r="J723" s="2445"/>
      <c r="K723" s="8"/>
      <c r="L723" s="8"/>
      <c r="M723" s="8"/>
      <c r="N723" s="8"/>
      <c r="O723" s="8"/>
      <c r="P723" s="8"/>
      <c r="Q723" s="8"/>
      <c r="R723" s="8"/>
      <c r="S723" s="8"/>
      <c r="T723" s="8"/>
      <c r="U723" s="8"/>
      <c r="V723" s="8"/>
      <c r="W723" s="8"/>
      <c r="X723" s="8"/>
      <c r="Y723" s="8"/>
      <c r="Z723" s="8"/>
      <c r="AA723" s="8"/>
    </row>
    <row r="724" spans="1:27" ht="15" customHeight="1">
      <c r="A724" s="8"/>
      <c r="B724" s="3666" t="s">
        <v>277</v>
      </c>
      <c r="C724" s="3526"/>
      <c r="D724" s="3526"/>
      <c r="E724" s="3526"/>
      <c r="F724" s="3526"/>
      <c r="G724" s="3527"/>
      <c r="H724" s="1208">
        <v>1</v>
      </c>
      <c r="I724" s="2446"/>
      <c r="J724" s="2446"/>
      <c r="K724" s="8"/>
      <c r="L724" s="8"/>
      <c r="M724" s="8"/>
      <c r="N724" s="8"/>
      <c r="O724" s="8"/>
      <c r="P724" s="8"/>
      <c r="Q724" s="8"/>
      <c r="R724" s="8"/>
      <c r="S724" s="8"/>
      <c r="T724" s="8"/>
      <c r="U724" s="8"/>
      <c r="V724" s="8"/>
      <c r="W724" s="8"/>
      <c r="X724" s="8"/>
      <c r="Y724" s="8"/>
      <c r="Z724" s="8"/>
      <c r="AA724" s="8"/>
    </row>
    <row r="725" spans="1:27" ht="15" customHeight="1">
      <c r="B725" s="1"/>
      <c r="C725" s="1"/>
      <c r="D725" s="1"/>
      <c r="E725" s="1"/>
      <c r="F725" s="1"/>
      <c r="G725" s="1"/>
      <c r="H725" s="1"/>
      <c r="I725" s="1877"/>
      <c r="J725" s="1877"/>
    </row>
    <row r="726" spans="1:27" ht="15" customHeight="1">
      <c r="B726" s="1800" t="s">
        <v>250</v>
      </c>
      <c r="C726" s="1801"/>
      <c r="D726" s="1801"/>
      <c r="E726" s="1801"/>
      <c r="F726" s="1801"/>
      <c r="G726" s="1801"/>
      <c r="H726" s="1801"/>
      <c r="I726" s="1801"/>
      <c r="J726" s="3294"/>
      <c r="K726" s="3207"/>
      <c r="L726" s="3207"/>
      <c r="M726" s="3207"/>
    </row>
    <row r="728" spans="1:27" ht="15" customHeight="1">
      <c r="B728" s="3432" t="s">
        <v>722</v>
      </c>
      <c r="C728" s="3207"/>
      <c r="D728" s="3207"/>
      <c r="E728" s="3207"/>
      <c r="F728" s="3207"/>
      <c r="G728" s="3207"/>
      <c r="H728" s="3207"/>
      <c r="I728" s="3433"/>
      <c r="J728" s="3668" t="s">
        <v>723</v>
      </c>
      <c r="K728" s="3478">
        <v>2023</v>
      </c>
      <c r="L728" s="3669">
        <v>2024</v>
      </c>
      <c r="M728" s="3438">
        <v>2025</v>
      </c>
    </row>
    <row r="729" spans="1:27" ht="15" customHeight="1">
      <c r="B729" s="3434"/>
      <c r="C729" s="3434"/>
      <c r="D729" s="3434"/>
      <c r="E729" s="3434"/>
      <c r="F729" s="3434"/>
      <c r="G729" s="3434"/>
      <c r="H729" s="3434"/>
      <c r="I729" s="3435"/>
      <c r="J729" s="3435"/>
      <c r="K729" s="3435"/>
      <c r="L729" s="3435"/>
      <c r="M729" s="3434"/>
    </row>
    <row r="730" spans="1:27" ht="15" customHeight="1">
      <c r="A730" s="8"/>
      <c r="B730" s="3347" t="s">
        <v>724</v>
      </c>
      <c r="C730" s="3261"/>
      <c r="D730" s="3261"/>
      <c r="E730" s="3261"/>
      <c r="F730" s="3261"/>
      <c r="G730" s="3261"/>
      <c r="H730" s="3261"/>
      <c r="I730" s="3440"/>
      <c r="J730" s="2447">
        <v>21891493</v>
      </c>
      <c r="K730" s="2244">
        <v>28240000</v>
      </c>
      <c r="L730" s="2244">
        <v>32018281</v>
      </c>
      <c r="M730" s="935">
        <v>33163160</v>
      </c>
      <c r="N730" s="8"/>
      <c r="O730" s="8"/>
      <c r="P730" s="8"/>
      <c r="Q730" s="8"/>
      <c r="R730" s="8"/>
      <c r="S730" s="8"/>
      <c r="T730" s="8"/>
      <c r="U730" s="8"/>
      <c r="V730" s="8"/>
      <c r="W730" s="8"/>
      <c r="X730" s="8"/>
      <c r="Y730" s="8"/>
      <c r="Z730" s="8"/>
      <c r="AA730" s="8"/>
    </row>
    <row r="731" spans="1:27" ht="15" customHeight="1">
      <c r="A731" s="8"/>
      <c r="B731" s="3104" t="s">
        <v>725</v>
      </c>
      <c r="C731" s="3257"/>
      <c r="D731" s="3257"/>
      <c r="E731" s="3257"/>
      <c r="F731" s="3257"/>
      <c r="G731" s="3257"/>
      <c r="H731" s="3257"/>
      <c r="I731" s="3442"/>
      <c r="J731" s="2448">
        <v>155499452</v>
      </c>
      <c r="K731" s="2449">
        <v>198082560</v>
      </c>
      <c r="L731" s="2449">
        <v>207882090</v>
      </c>
      <c r="M731" s="2287">
        <v>216203716.2829999</v>
      </c>
      <c r="N731" s="8"/>
      <c r="O731" s="8"/>
      <c r="P731" s="8"/>
      <c r="Q731" s="8"/>
      <c r="R731" s="8"/>
      <c r="S731" s="8"/>
      <c r="T731" s="8"/>
      <c r="U731" s="8"/>
      <c r="V731" s="8"/>
      <c r="W731" s="8"/>
      <c r="X731" s="8"/>
      <c r="Y731" s="8"/>
      <c r="Z731" s="8"/>
      <c r="AA731" s="8"/>
    </row>
    <row r="732" spans="1:27" ht="15" customHeight="1">
      <c r="A732" s="8"/>
      <c r="B732" s="3500" t="s">
        <v>726</v>
      </c>
      <c r="C732" s="3215"/>
      <c r="D732" s="3215"/>
      <c r="E732" s="3215"/>
      <c r="F732" s="3215"/>
      <c r="G732" s="3215"/>
      <c r="H732" s="3215"/>
      <c r="I732" s="3492"/>
      <c r="J732" s="2450">
        <v>7.1</v>
      </c>
      <c r="K732" s="2451">
        <v>7.0142549575070818</v>
      </c>
      <c r="L732" s="2452">
        <v>6.49</v>
      </c>
      <c r="M732" s="2453">
        <f>M731/M730</f>
        <v>6.5193943002717445</v>
      </c>
      <c r="N732" s="8"/>
      <c r="O732" s="8"/>
      <c r="P732" s="8"/>
      <c r="Q732" s="8"/>
      <c r="R732" s="8"/>
      <c r="S732" s="8"/>
      <c r="T732" s="8"/>
      <c r="U732" s="8"/>
      <c r="V732" s="8"/>
      <c r="W732" s="8"/>
      <c r="X732" s="8"/>
      <c r="Y732" s="8"/>
      <c r="Z732" s="8"/>
      <c r="AA732" s="8"/>
    </row>
    <row r="733" spans="1:27" ht="15" customHeight="1">
      <c r="B733" s="3674" t="s">
        <v>727</v>
      </c>
      <c r="C733" s="3675"/>
      <c r="D733" s="3675"/>
      <c r="E733" s="3675"/>
      <c r="F733" s="3675"/>
      <c r="G733" s="3675"/>
      <c r="H733" s="3675"/>
      <c r="I733" s="3675"/>
      <c r="J733" s="3675"/>
      <c r="K733" s="3675"/>
      <c r="L733" s="3675"/>
      <c r="M733" s="3675"/>
    </row>
    <row r="734" spans="1:27" ht="15" customHeight="1">
      <c r="B734" s="3207"/>
      <c r="C734" s="2992"/>
      <c r="D734" s="2992"/>
      <c r="E734" s="2992"/>
      <c r="F734" s="2992"/>
      <c r="G734" s="2992"/>
      <c r="H734" s="2992"/>
      <c r="I734" s="2992"/>
      <c r="J734" s="2992"/>
      <c r="K734" s="2992"/>
      <c r="L734" s="2992"/>
      <c r="M734" s="3207"/>
    </row>
    <row r="735" spans="1:27" ht="15" customHeight="1">
      <c r="B735" s="3446"/>
      <c r="C735" s="3446"/>
      <c r="D735" s="3446"/>
      <c r="E735" s="3446"/>
      <c r="F735" s="3446"/>
      <c r="G735" s="3446"/>
      <c r="H735" s="3446"/>
      <c r="I735" s="3446"/>
      <c r="J735" s="3446"/>
      <c r="K735" s="3446"/>
      <c r="L735" s="3446"/>
      <c r="M735" s="3446"/>
    </row>
    <row r="736" spans="1:27" ht="15" customHeight="1">
      <c r="B736" s="1"/>
      <c r="C736" s="1"/>
      <c r="D736" s="1"/>
      <c r="E736" s="1"/>
      <c r="F736" s="1"/>
      <c r="G736" s="1"/>
      <c r="H736" s="1"/>
      <c r="I736" s="1"/>
      <c r="J736" s="1"/>
      <c r="K736" s="1"/>
      <c r="L736" s="1"/>
      <c r="M736" s="1"/>
    </row>
    <row r="737" spans="1:27" ht="15" customHeight="1">
      <c r="B737" s="1801" t="s">
        <v>254</v>
      </c>
      <c r="C737" s="1801"/>
      <c r="D737" s="1801"/>
      <c r="E737" s="1801"/>
      <c r="F737" s="1801"/>
      <c r="G737" s="1801"/>
      <c r="H737" s="1801"/>
      <c r="I737" s="1801"/>
      <c r="J737" s="1801"/>
      <c r="K737" s="1801"/>
      <c r="L737" s="1801"/>
      <c r="M737" s="1801"/>
    </row>
    <row r="738" spans="1:27" ht="15" customHeight="1">
      <c r="B738" s="1"/>
      <c r="C738" s="1"/>
      <c r="D738" s="1"/>
      <c r="E738" s="1"/>
      <c r="F738" s="1"/>
      <c r="G738" s="1"/>
      <c r="H738" s="1"/>
      <c r="I738" s="1"/>
      <c r="J738" s="1"/>
      <c r="K738" s="1"/>
      <c r="L738" s="1"/>
      <c r="M738" s="1"/>
    </row>
    <row r="739" spans="1:27" ht="15" customHeight="1">
      <c r="A739" s="443"/>
      <c r="B739" s="3432" t="s">
        <v>255</v>
      </c>
      <c r="C739" s="3207"/>
      <c r="D739" s="3433"/>
      <c r="E739" s="3676">
        <v>2023</v>
      </c>
      <c r="F739" s="3670">
        <v>2024</v>
      </c>
      <c r="G739" s="3438">
        <v>2025</v>
      </c>
      <c r="H739" s="276"/>
      <c r="I739" s="1"/>
      <c r="J739" s="1"/>
      <c r="K739" s="1"/>
      <c r="L739" s="1"/>
      <c r="M739" s="1"/>
      <c r="N739" s="443"/>
      <c r="O739" s="443"/>
      <c r="P739" s="443"/>
      <c r="Q739" s="443"/>
      <c r="R739" s="443"/>
      <c r="S739" s="443"/>
      <c r="T739" s="443"/>
      <c r="U739" s="443"/>
      <c r="V739" s="443"/>
      <c r="W739" s="443"/>
      <c r="X739" s="443"/>
      <c r="Y739" s="443"/>
      <c r="Z739" s="443"/>
      <c r="AA739" s="443"/>
    </row>
    <row r="740" spans="1:27" ht="15" customHeight="1">
      <c r="B740" s="3434"/>
      <c r="C740" s="3434"/>
      <c r="D740" s="3435"/>
      <c r="E740" s="3643"/>
      <c r="F740" s="3671"/>
      <c r="G740" s="3434"/>
      <c r="H740" s="1"/>
      <c r="I740" s="1"/>
      <c r="J740" s="1"/>
      <c r="K740" s="1"/>
      <c r="L740" s="1"/>
      <c r="M740" s="1"/>
    </row>
    <row r="741" spans="1:27" ht="15" customHeight="1">
      <c r="B741" s="2991" t="s">
        <v>587</v>
      </c>
      <c r="C741" s="2992"/>
      <c r="D741" s="3433"/>
      <c r="E741" s="1209">
        <v>0.16</v>
      </c>
      <c r="F741" s="1210">
        <v>0.15</v>
      </c>
      <c r="G741" s="2454">
        <v>0.18</v>
      </c>
      <c r="H741" s="1"/>
      <c r="I741" s="1"/>
      <c r="J741" s="1"/>
      <c r="K741" s="1"/>
      <c r="L741" s="1"/>
      <c r="M741" s="1"/>
    </row>
    <row r="742" spans="1:27" ht="15" customHeight="1">
      <c r="B742" s="3672" t="s">
        <v>728</v>
      </c>
      <c r="C742" s="3673"/>
      <c r="D742" s="3673"/>
      <c r="E742" s="3673"/>
      <c r="F742" s="3673"/>
      <c r="G742" s="3673"/>
      <c r="H742" s="1"/>
      <c r="I742" s="1"/>
      <c r="J742" s="1"/>
      <c r="K742" s="1"/>
      <c r="L742" s="1"/>
      <c r="M742" s="1"/>
    </row>
    <row r="743" spans="1:27" ht="15" customHeight="1">
      <c r="B743" s="3207"/>
      <c r="C743" s="3273"/>
      <c r="D743" s="3273"/>
      <c r="E743" s="3273"/>
      <c r="F743" s="3273"/>
      <c r="G743" s="3207"/>
      <c r="H743" s="1"/>
      <c r="I743" s="1"/>
      <c r="J743" s="1"/>
      <c r="K743" s="1"/>
      <c r="L743" s="1"/>
      <c r="M743" s="1"/>
    </row>
    <row r="744" spans="1:27" ht="15" customHeight="1">
      <c r="B744" s="3272"/>
      <c r="C744" s="3272"/>
      <c r="D744" s="3272"/>
      <c r="E744" s="3272"/>
      <c r="F744" s="3272"/>
      <c r="G744" s="3272"/>
      <c r="H744" s="1"/>
      <c r="I744" s="1"/>
      <c r="J744" s="1"/>
      <c r="K744" s="1"/>
      <c r="L744" s="1"/>
      <c r="M744" s="1"/>
    </row>
    <row r="745" spans="1:27" ht="15" customHeight="1">
      <c r="B745" s="2920"/>
      <c r="C745" s="2920"/>
      <c r="D745" s="2920"/>
      <c r="E745" s="2920"/>
      <c r="F745" s="2920"/>
      <c r="G745" s="2926"/>
    </row>
    <row r="746" spans="1:27" ht="15" customHeight="1">
      <c r="B746" s="2187" t="s">
        <v>257</v>
      </c>
      <c r="C746" s="2455"/>
      <c r="D746" s="2455"/>
      <c r="E746" s="2455"/>
      <c r="F746" s="2455"/>
      <c r="G746" s="2455"/>
      <c r="H746" s="2455"/>
      <c r="I746" s="2455"/>
      <c r="J746" s="2455"/>
      <c r="K746" s="2455"/>
      <c r="L746" s="2455"/>
      <c r="M746" s="2455"/>
    </row>
    <row r="747" spans="1:27" ht="15" customHeight="1">
      <c r="B747" s="3679" t="s">
        <v>729</v>
      </c>
      <c r="C747" s="3207"/>
      <c r="D747" s="3207"/>
      <c r="E747" s="3207"/>
      <c r="F747" s="3207"/>
      <c r="G747" s="3207"/>
      <c r="H747" s="3207"/>
      <c r="I747" s="3207"/>
      <c r="J747" s="3207"/>
      <c r="K747" s="3207"/>
      <c r="L747" s="3207"/>
      <c r="M747" s="3207"/>
    </row>
    <row r="748" spans="1:27" ht="15" customHeight="1">
      <c r="B748" s="3207"/>
      <c r="C748" s="3207"/>
      <c r="D748" s="3207"/>
      <c r="E748" s="3207"/>
      <c r="F748" s="3207"/>
      <c r="G748" s="3207"/>
      <c r="H748" s="3207"/>
      <c r="I748" s="3207"/>
      <c r="J748" s="3207"/>
      <c r="K748" s="3207"/>
      <c r="L748" s="3207"/>
      <c r="M748" s="3207"/>
    </row>
    <row r="749" spans="1:27" ht="15" customHeight="1">
      <c r="B749" s="523"/>
      <c r="C749" s="523"/>
      <c r="D749" s="523"/>
      <c r="E749" s="523"/>
      <c r="F749" s="523"/>
      <c r="G749" s="523"/>
      <c r="H749" s="523"/>
      <c r="I749" s="523"/>
      <c r="J749" s="523"/>
      <c r="K749" s="523"/>
      <c r="L749" s="523"/>
      <c r="M749" s="523"/>
    </row>
    <row r="750" spans="1:27" ht="15" customHeight="1">
      <c r="A750" s="443"/>
      <c r="B750" s="3432" t="s">
        <v>730</v>
      </c>
      <c r="C750" s="3207"/>
      <c r="D750" s="3207"/>
      <c r="E750" s="3207"/>
      <c r="F750" s="3207"/>
      <c r="G750" s="3207"/>
      <c r="H750" s="3433"/>
      <c r="I750" s="3680">
        <v>2023</v>
      </c>
      <c r="J750" s="3680">
        <v>2024</v>
      </c>
      <c r="K750" s="3490">
        <v>2025</v>
      </c>
      <c r="L750" s="3432" t="s">
        <v>731</v>
      </c>
      <c r="M750" s="3207"/>
      <c r="N750" s="443"/>
      <c r="O750" s="443"/>
      <c r="P750" s="443"/>
      <c r="Q750" s="443"/>
      <c r="R750" s="443"/>
      <c r="S750" s="443"/>
      <c r="T750" s="443"/>
      <c r="U750" s="443"/>
      <c r="V750" s="443"/>
      <c r="W750" s="443"/>
      <c r="X750" s="443"/>
      <c r="Y750" s="443"/>
      <c r="Z750" s="443"/>
      <c r="AA750" s="443"/>
    </row>
    <row r="751" spans="1:27" ht="15" customHeight="1">
      <c r="B751" s="3434"/>
      <c r="C751" s="3434"/>
      <c r="D751" s="3434"/>
      <c r="E751" s="3434"/>
      <c r="F751" s="3434"/>
      <c r="G751" s="3434"/>
      <c r="H751" s="3435"/>
      <c r="I751" s="3613"/>
      <c r="J751" s="3613"/>
      <c r="K751" s="3491"/>
      <c r="L751" s="3434"/>
      <c r="M751" s="3434"/>
    </row>
    <row r="752" spans="1:27" ht="15" customHeight="1">
      <c r="B752" s="3681" t="s">
        <v>732</v>
      </c>
      <c r="C752" s="3261"/>
      <c r="D752" s="3261"/>
      <c r="E752" s="3261"/>
      <c r="F752" s="3261"/>
      <c r="G752" s="3261"/>
      <c r="H752" s="3440"/>
      <c r="I752" s="1211">
        <v>43.333333333333336</v>
      </c>
      <c r="J752" s="1212">
        <v>39.6</v>
      </c>
      <c r="K752" s="1213">
        <v>28.5</v>
      </c>
      <c r="L752" s="3677" t="s">
        <v>733</v>
      </c>
      <c r="M752" s="3678"/>
    </row>
    <row r="753" spans="2:13" ht="15" customHeight="1">
      <c r="B753" s="3324" t="s">
        <v>734</v>
      </c>
      <c r="C753" s="3257"/>
      <c r="D753" s="3257"/>
      <c r="E753" s="3257"/>
      <c r="F753" s="3257"/>
      <c r="G753" s="3257"/>
      <c r="H753" s="3442"/>
      <c r="I753" s="1214">
        <v>27.833333333333332</v>
      </c>
      <c r="J753" s="1215">
        <v>37</v>
      </c>
      <c r="K753" s="1216">
        <v>29.33</v>
      </c>
      <c r="L753" s="3682" t="s">
        <v>733</v>
      </c>
      <c r="M753" s="3683"/>
    </row>
    <row r="754" spans="2:13" ht="15" customHeight="1">
      <c r="B754" s="3324" t="s">
        <v>735</v>
      </c>
      <c r="C754" s="3257"/>
      <c r="D754" s="3257"/>
      <c r="E754" s="3257"/>
      <c r="F754" s="3257"/>
      <c r="G754" s="3257"/>
      <c r="H754" s="3442"/>
      <c r="I754" s="1214">
        <v>30.5</v>
      </c>
      <c r="J754" s="1215">
        <v>37.1</v>
      </c>
      <c r="K754" s="1216">
        <v>32.25</v>
      </c>
      <c r="L754" s="3682" t="s">
        <v>733</v>
      </c>
      <c r="M754" s="3683"/>
    </row>
    <row r="755" spans="2:13" ht="15" customHeight="1">
      <c r="B755" s="3324" t="s">
        <v>736</v>
      </c>
      <c r="C755" s="3257"/>
      <c r="D755" s="3257"/>
      <c r="E755" s="3257"/>
      <c r="F755" s="3257"/>
      <c r="G755" s="3257"/>
      <c r="H755" s="3442"/>
      <c r="I755" s="1214">
        <v>23.583333333333332</v>
      </c>
      <c r="J755" s="1215">
        <v>33.299999999999997</v>
      </c>
      <c r="K755" s="1216">
        <v>13.67</v>
      </c>
      <c r="L755" s="3682" t="s">
        <v>733</v>
      </c>
      <c r="M755" s="3683"/>
    </row>
    <row r="756" spans="2:13" ht="15" customHeight="1">
      <c r="B756" s="3324" t="s">
        <v>737</v>
      </c>
      <c r="C756" s="3257"/>
      <c r="D756" s="3257"/>
      <c r="E756" s="3257"/>
      <c r="F756" s="3257"/>
      <c r="G756" s="3257"/>
      <c r="H756" s="3442"/>
      <c r="I756" s="1214">
        <v>24.083333333333332</v>
      </c>
      <c r="J756" s="1215">
        <v>31.7</v>
      </c>
      <c r="K756" s="1216">
        <v>23.4</v>
      </c>
      <c r="L756" s="3682" t="s">
        <v>733</v>
      </c>
      <c r="M756" s="3683"/>
    </row>
    <row r="757" spans="2:13" ht="15" customHeight="1">
      <c r="B757" s="3324" t="s">
        <v>738</v>
      </c>
      <c r="C757" s="3257"/>
      <c r="D757" s="3257"/>
      <c r="E757" s="3257"/>
      <c r="F757" s="3257"/>
      <c r="G757" s="3257"/>
      <c r="H757" s="3442"/>
      <c r="I757" s="1214">
        <v>20.416666666666668</v>
      </c>
      <c r="J757" s="1215">
        <v>32.700000000000003</v>
      </c>
      <c r="K757" s="1216">
        <v>17.829999999999998</v>
      </c>
      <c r="L757" s="3682" t="s">
        <v>733</v>
      </c>
      <c r="M757" s="3683"/>
    </row>
    <row r="758" spans="2:13" ht="15" customHeight="1">
      <c r="B758" s="3324" t="s">
        <v>739</v>
      </c>
      <c r="C758" s="3257"/>
      <c r="D758" s="3257"/>
      <c r="E758" s="3257"/>
      <c r="F758" s="3257"/>
      <c r="G758" s="3257"/>
      <c r="H758" s="3442"/>
      <c r="I758" s="1214">
        <v>23.8</v>
      </c>
      <c r="J758" s="1215">
        <v>36.6</v>
      </c>
      <c r="K758" s="1216">
        <v>27.5</v>
      </c>
      <c r="L758" s="3682" t="s">
        <v>733</v>
      </c>
      <c r="M758" s="3683"/>
    </row>
    <row r="759" spans="2:13" ht="15" customHeight="1">
      <c r="B759" s="3324" t="s">
        <v>740</v>
      </c>
      <c r="C759" s="3257"/>
      <c r="D759" s="3257"/>
      <c r="E759" s="3257"/>
      <c r="F759" s="3257"/>
      <c r="G759" s="3257"/>
      <c r="H759" s="3442"/>
      <c r="I759" s="1214">
        <v>23.3</v>
      </c>
      <c r="J759" s="1215">
        <v>25.4</v>
      </c>
      <c r="K759" s="1216">
        <v>21.72</v>
      </c>
      <c r="L759" s="3682" t="s">
        <v>733</v>
      </c>
      <c r="M759" s="3683"/>
    </row>
    <row r="760" spans="2:13" ht="15" customHeight="1">
      <c r="B760" s="3324" t="s">
        <v>741</v>
      </c>
      <c r="C760" s="3257"/>
      <c r="D760" s="3257"/>
      <c r="E760" s="3257"/>
      <c r="F760" s="3257"/>
      <c r="G760" s="3257"/>
      <c r="H760" s="3442"/>
      <c r="I760" s="1214">
        <v>19.5</v>
      </c>
      <c r="J760" s="1215">
        <v>28.2</v>
      </c>
      <c r="K760" s="1216">
        <v>25.53</v>
      </c>
      <c r="L760" s="3682" t="s">
        <v>733</v>
      </c>
      <c r="M760" s="3683"/>
    </row>
    <row r="761" spans="2:13" ht="15" customHeight="1">
      <c r="B761" s="3324" t="s">
        <v>742</v>
      </c>
      <c r="C761" s="3257"/>
      <c r="D761" s="3257"/>
      <c r="E761" s="3257"/>
      <c r="F761" s="3257"/>
      <c r="G761" s="3257"/>
      <c r="H761" s="3442"/>
      <c r="I761" s="1214">
        <v>22.8</v>
      </c>
      <c r="J761" s="1215">
        <v>29.9</v>
      </c>
      <c r="K761" s="1216">
        <v>25.4</v>
      </c>
      <c r="L761" s="3682" t="s">
        <v>733</v>
      </c>
      <c r="M761" s="3683"/>
    </row>
    <row r="762" spans="2:13" ht="15" customHeight="1">
      <c r="B762" s="3324" t="s">
        <v>743</v>
      </c>
      <c r="C762" s="3257"/>
      <c r="D762" s="3257"/>
      <c r="E762" s="3257"/>
      <c r="F762" s="3257"/>
      <c r="G762" s="3257"/>
      <c r="H762" s="3442"/>
      <c r="I762" s="1214">
        <v>24.1</v>
      </c>
      <c r="J762" s="1215">
        <v>31.7</v>
      </c>
      <c r="K762" s="1216">
        <v>28.24</v>
      </c>
      <c r="L762" s="3682" t="s">
        <v>733</v>
      </c>
      <c r="M762" s="3683"/>
    </row>
    <row r="763" spans="2:13" ht="15" customHeight="1">
      <c r="B763" s="3684" t="s">
        <v>744</v>
      </c>
      <c r="C763" s="3215"/>
      <c r="D763" s="3215"/>
      <c r="E763" s="3215"/>
      <c r="F763" s="3215"/>
      <c r="G763" s="3215"/>
      <c r="H763" s="3492"/>
      <c r="I763" s="1217">
        <v>34.700000000000003</v>
      </c>
      <c r="J763" s="1218">
        <v>46.1</v>
      </c>
      <c r="K763" s="1219">
        <v>17.11</v>
      </c>
      <c r="L763" s="3685" t="s">
        <v>733</v>
      </c>
      <c r="M763" s="3686"/>
    </row>
    <row r="764" spans="2:13" ht="15" customHeight="1">
      <c r="B764" s="3687" t="s">
        <v>745</v>
      </c>
      <c r="C764" s="3561"/>
      <c r="D764" s="3561"/>
      <c r="E764" s="3561"/>
      <c r="F764" s="3561"/>
      <c r="G764" s="3561"/>
      <c r="H764" s="3561"/>
      <c r="I764" s="3561"/>
      <c r="J764" s="3561"/>
      <c r="K764" s="3561"/>
      <c r="L764" s="3561"/>
      <c r="M764" s="3561"/>
    </row>
    <row r="765" spans="2:13" ht="15" customHeight="1">
      <c r="B765" s="1"/>
      <c r="C765" s="1"/>
      <c r="D765" s="1"/>
      <c r="E765" s="1"/>
      <c r="F765" s="1"/>
      <c r="G765" s="1"/>
      <c r="H765" s="1"/>
      <c r="I765" s="1"/>
      <c r="J765" s="1"/>
      <c r="K765" s="1"/>
      <c r="L765" s="1"/>
      <c r="M765" s="1"/>
    </row>
    <row r="766" spans="2:13" ht="15" customHeight="1">
      <c r="B766" s="1801" t="s">
        <v>746</v>
      </c>
      <c r="C766" s="1801"/>
      <c r="D766" s="1801"/>
      <c r="E766" s="1801"/>
      <c r="F766" s="1801"/>
      <c r="G766" s="1801"/>
      <c r="H766" s="1801"/>
      <c r="I766" s="1801"/>
      <c r="J766" s="1801"/>
      <c r="K766" s="1801"/>
      <c r="L766" s="1801"/>
      <c r="M766" s="1801"/>
    </row>
    <row r="767" spans="2:13" ht="15" customHeight="1">
      <c r="B767" s="1"/>
      <c r="C767" s="1"/>
      <c r="D767" s="1"/>
      <c r="E767" s="1"/>
      <c r="F767" s="1"/>
      <c r="G767" s="1"/>
      <c r="H767" s="1"/>
      <c r="I767" s="1"/>
      <c r="J767" s="1"/>
      <c r="K767" s="1"/>
      <c r="L767" s="1"/>
      <c r="M767" s="1"/>
    </row>
    <row r="768" spans="2:13" ht="15" customHeight="1">
      <c r="B768" s="3503" t="s">
        <v>747</v>
      </c>
      <c r="C768" s="3207"/>
      <c r="D768" s="3207"/>
      <c r="E768" s="3207"/>
      <c r="F768" s="3207"/>
      <c r="G768" s="3433"/>
      <c r="H768" s="3505" t="s">
        <v>587</v>
      </c>
      <c r="I768" s="3207"/>
      <c r="J768" s="3433"/>
      <c r="K768" s="3505" t="s">
        <v>588</v>
      </c>
      <c r="L768" s="3207"/>
      <c r="M768" s="3207"/>
    </row>
    <row r="769" spans="2:13" ht="15" customHeight="1">
      <c r="B769" s="3434"/>
      <c r="C769" s="3434"/>
      <c r="D769" s="3434"/>
      <c r="E769" s="3434"/>
      <c r="F769" s="3434"/>
      <c r="G769" s="3435"/>
      <c r="H769" s="2243">
        <v>2023</v>
      </c>
      <c r="I769" s="1220">
        <v>2024</v>
      </c>
      <c r="J769" s="1221">
        <v>2025</v>
      </c>
      <c r="K769" s="2243">
        <v>2023</v>
      </c>
      <c r="L769" s="1222">
        <v>2024</v>
      </c>
      <c r="M769" s="1220">
        <v>2025</v>
      </c>
    </row>
    <row r="770" spans="2:13" ht="15" customHeight="1">
      <c r="B770" s="3347" t="s">
        <v>748</v>
      </c>
      <c r="C770" s="3261"/>
      <c r="D770" s="3261"/>
      <c r="E770" s="3261"/>
      <c r="F770" s="3261"/>
      <c r="G770" s="3440"/>
      <c r="H770" s="2245">
        <v>214305.4</v>
      </c>
      <c r="I770" s="2426">
        <v>199025</v>
      </c>
      <c r="J770" s="1129">
        <v>247061.43</v>
      </c>
      <c r="K770" s="2427">
        <v>15686.04</v>
      </c>
      <c r="L770" s="1882">
        <v>12557</v>
      </c>
      <c r="M770" s="1882">
        <v>13743.22</v>
      </c>
    </row>
    <row r="771" spans="2:13" ht="15" customHeight="1">
      <c r="B771" s="3104" t="s">
        <v>494</v>
      </c>
      <c r="C771" s="3257"/>
      <c r="D771" s="3257"/>
      <c r="E771" s="3257"/>
      <c r="F771" s="3257"/>
      <c r="G771" s="3442"/>
      <c r="H771" s="2145">
        <v>858.36</v>
      </c>
      <c r="I771" s="2428">
        <v>878</v>
      </c>
      <c r="J771" s="1223">
        <v>977</v>
      </c>
      <c r="K771" s="1182">
        <v>101.54</v>
      </c>
      <c r="L771" s="1195">
        <v>107</v>
      </c>
      <c r="M771" s="1195">
        <v>112.1</v>
      </c>
    </row>
    <row r="772" spans="2:13" ht="15" customHeight="1">
      <c r="B772" s="3104" t="s">
        <v>495</v>
      </c>
      <c r="C772" s="3257"/>
      <c r="D772" s="3257"/>
      <c r="E772" s="3257"/>
      <c r="F772" s="3257"/>
      <c r="G772" s="3442"/>
      <c r="H772" s="2145">
        <v>2712.66</v>
      </c>
      <c r="I772" s="2019">
        <v>2858</v>
      </c>
      <c r="J772" s="1224">
        <v>2975.71</v>
      </c>
      <c r="K772" s="1182">
        <v>179.12</v>
      </c>
      <c r="L772" s="1195">
        <v>166</v>
      </c>
      <c r="M772" s="1195">
        <v>187.78</v>
      </c>
    </row>
    <row r="773" spans="2:13" ht="15" customHeight="1">
      <c r="B773" s="3104" t="s">
        <v>496</v>
      </c>
      <c r="C773" s="3257"/>
      <c r="D773" s="3257"/>
      <c r="E773" s="3257"/>
      <c r="F773" s="3257"/>
      <c r="G773" s="3442"/>
      <c r="H773" s="2145">
        <v>5259.13</v>
      </c>
      <c r="I773" s="2019">
        <v>6338</v>
      </c>
      <c r="J773" s="1225">
        <v>6588.42</v>
      </c>
      <c r="K773" s="1182">
        <v>70.819999999999993</v>
      </c>
      <c r="L773" s="1195">
        <v>0</v>
      </c>
      <c r="M773" s="1195">
        <v>3.85</v>
      </c>
    </row>
    <row r="774" spans="2:13" ht="15" customHeight="1">
      <c r="B774" s="3104" t="s">
        <v>497</v>
      </c>
      <c r="C774" s="3257"/>
      <c r="D774" s="3257"/>
      <c r="E774" s="3257"/>
      <c r="F774" s="3257"/>
      <c r="G774" s="3442"/>
      <c r="H774" s="2102">
        <v>0</v>
      </c>
      <c r="I774" s="2223">
        <v>0</v>
      </c>
      <c r="J774" s="1223">
        <v>0</v>
      </c>
      <c r="K774" s="1182">
        <v>0</v>
      </c>
      <c r="L774" s="1195">
        <v>0</v>
      </c>
      <c r="M774" s="1195">
        <v>0</v>
      </c>
    </row>
    <row r="775" spans="2:13" ht="15" customHeight="1">
      <c r="B775" s="3104" t="s">
        <v>498</v>
      </c>
      <c r="C775" s="3257"/>
      <c r="D775" s="3257"/>
      <c r="E775" s="3257"/>
      <c r="F775" s="3257"/>
      <c r="G775" s="3442"/>
      <c r="H775" s="2102">
        <v>0</v>
      </c>
      <c r="I775" s="2223">
        <v>0</v>
      </c>
      <c r="J775" s="1223">
        <v>0</v>
      </c>
      <c r="K775" s="1182">
        <v>0</v>
      </c>
      <c r="L775" s="1195">
        <v>0</v>
      </c>
      <c r="M775" s="1195">
        <v>0</v>
      </c>
    </row>
    <row r="776" spans="2:13" ht="15" customHeight="1">
      <c r="B776" s="3104" t="s">
        <v>499</v>
      </c>
      <c r="C776" s="3257"/>
      <c r="D776" s="3257"/>
      <c r="E776" s="3257"/>
      <c r="F776" s="3257"/>
      <c r="G776" s="3442"/>
      <c r="H776" s="2145">
        <v>0</v>
      </c>
      <c r="I776" s="2428">
        <v>0</v>
      </c>
      <c r="J776" s="1223">
        <v>0</v>
      </c>
      <c r="K776" s="1182">
        <v>0</v>
      </c>
      <c r="L776" s="1195">
        <v>0</v>
      </c>
      <c r="M776" s="1195">
        <v>0</v>
      </c>
    </row>
    <row r="777" spans="2:13" ht="15" customHeight="1">
      <c r="B777" s="3161" t="s">
        <v>42</v>
      </c>
      <c r="C777" s="3257"/>
      <c r="D777" s="3257"/>
      <c r="E777" s="3257"/>
      <c r="F777" s="3257"/>
      <c r="G777" s="3442"/>
      <c r="H777" s="2115">
        <v>223135.55</v>
      </c>
      <c r="I777" s="1999">
        <v>209099</v>
      </c>
      <c r="J777" s="1226">
        <v>257602.56</v>
      </c>
      <c r="K777" s="1184">
        <v>16037.520000000002</v>
      </c>
      <c r="L777" s="92">
        <v>12830</v>
      </c>
      <c r="M777" s="92">
        <v>14046.95</v>
      </c>
    </row>
    <row r="778" spans="2:13" ht="15" customHeight="1">
      <c r="B778" s="3443" t="s">
        <v>277</v>
      </c>
      <c r="C778" s="3428"/>
      <c r="D778" s="3428"/>
      <c r="E778" s="3428"/>
      <c r="F778" s="3428"/>
      <c r="G778" s="3444"/>
      <c r="H778" s="2458">
        <v>1</v>
      </c>
      <c r="I778" s="2459">
        <v>1</v>
      </c>
      <c r="J778" s="1227">
        <v>1</v>
      </c>
      <c r="K778" s="1228">
        <v>1</v>
      </c>
      <c r="L778" s="1229">
        <v>1</v>
      </c>
      <c r="M778" s="1229">
        <v>1</v>
      </c>
    </row>
    <row r="779" spans="2:13" ht="15" customHeight="1">
      <c r="B779" s="1"/>
      <c r="C779" s="1"/>
      <c r="D779" s="1"/>
      <c r="E779" s="1"/>
      <c r="F779" s="1"/>
      <c r="G779" s="1"/>
      <c r="H779" s="1"/>
      <c r="I779" s="1"/>
      <c r="J779" s="1"/>
      <c r="K779" s="1"/>
      <c r="L779" s="1"/>
      <c r="M779" s="1"/>
    </row>
    <row r="780" spans="2:13" ht="15" customHeight="1">
      <c r="B780" s="1801" t="s">
        <v>749</v>
      </c>
      <c r="C780" s="1801"/>
      <c r="D780" s="1801"/>
      <c r="E780" s="1801"/>
      <c r="F780" s="1801"/>
      <c r="G780" s="1801"/>
      <c r="H780" s="1801"/>
      <c r="I780" s="1801"/>
      <c r="J780" s="1801"/>
      <c r="K780" s="1801"/>
      <c r="L780" s="1801"/>
      <c r="M780" s="1801"/>
    </row>
    <row r="781" spans="2:13" ht="15" customHeight="1">
      <c r="B781" s="1"/>
      <c r="C781" s="1"/>
      <c r="D781" s="1"/>
      <c r="E781" s="1"/>
      <c r="F781" s="1"/>
      <c r="G781" s="1"/>
      <c r="H781" s="1"/>
      <c r="I781" s="1"/>
      <c r="J781" s="1"/>
      <c r="K781" s="1"/>
      <c r="L781" s="1"/>
      <c r="M781" s="1"/>
    </row>
    <row r="782" spans="2:13" ht="15" customHeight="1">
      <c r="B782" s="3503" t="s">
        <v>750</v>
      </c>
      <c r="C782" s="3207"/>
      <c r="D782" s="3207"/>
      <c r="E782" s="3207"/>
      <c r="F782" s="3207"/>
      <c r="G782" s="3433"/>
      <c r="H782" s="3505" t="s">
        <v>587</v>
      </c>
      <c r="I782" s="3207"/>
      <c r="J782" s="3433"/>
      <c r="K782" s="3438" t="s">
        <v>588</v>
      </c>
      <c r="L782" s="3207"/>
      <c r="M782" s="3207"/>
    </row>
    <row r="783" spans="2:13" ht="15" customHeight="1">
      <c r="B783" s="3434"/>
      <c r="C783" s="3434"/>
      <c r="D783" s="3434"/>
      <c r="E783" s="3434"/>
      <c r="F783" s="3434"/>
      <c r="G783" s="3435"/>
      <c r="H783" s="2397">
        <v>2023</v>
      </c>
      <c r="I783" s="2243">
        <v>2024</v>
      </c>
      <c r="J783" s="1230" t="s">
        <v>751</v>
      </c>
      <c r="K783" s="2397">
        <v>2023</v>
      </c>
      <c r="L783" s="2243">
        <v>2024</v>
      </c>
      <c r="M783" s="1231">
        <v>2025</v>
      </c>
    </row>
    <row r="784" spans="2:13" ht="15" customHeight="1">
      <c r="B784" s="3384" t="s">
        <v>502</v>
      </c>
      <c r="C784" s="3261"/>
      <c r="D784" s="3261"/>
      <c r="E784" s="3261"/>
      <c r="F784" s="3261"/>
      <c r="G784" s="3440"/>
      <c r="H784" s="2460">
        <f t="shared" ref="H784:M784" si="14">H658</f>
        <v>4265746.8837499991</v>
      </c>
      <c r="I784" s="2460">
        <f t="shared" si="14"/>
        <v>4635139.6891399994</v>
      </c>
      <c r="J784" s="2461">
        <f t="shared" si="14"/>
        <v>4791172.33</v>
      </c>
      <c r="K784" s="1232">
        <f t="shared" si="14"/>
        <v>270486.99641999998</v>
      </c>
      <c r="L784" s="1233">
        <f t="shared" si="14"/>
        <v>263158.38613</v>
      </c>
      <c r="M784" s="1234">
        <f t="shared" si="14"/>
        <v>286145.2690804</v>
      </c>
    </row>
    <row r="785" spans="1:13" ht="15" customHeight="1">
      <c r="B785" s="3104" t="s">
        <v>503</v>
      </c>
      <c r="C785" s="3257"/>
      <c r="D785" s="3257"/>
      <c r="E785" s="3257"/>
      <c r="F785" s="3257"/>
      <c r="G785" s="3442"/>
      <c r="H785" s="2102">
        <f t="shared" ref="H785:M785" si="15">H656+H652</f>
        <v>1477820.63</v>
      </c>
      <c r="I785" s="2102">
        <f t="shared" si="15"/>
        <v>1605718</v>
      </c>
      <c r="J785" s="347">
        <f t="shared" si="15"/>
        <v>1617077.76</v>
      </c>
      <c r="K785" s="1235">
        <f t="shared" si="15"/>
        <v>69751.58</v>
      </c>
      <c r="L785" s="1236">
        <f t="shared" si="15"/>
        <v>74127</v>
      </c>
      <c r="M785" s="1237">
        <f t="shared" si="15"/>
        <v>75316.659080399986</v>
      </c>
    </row>
    <row r="786" spans="1:13" ht="15" customHeight="1">
      <c r="B786" s="3104" t="s">
        <v>504</v>
      </c>
      <c r="C786" s="3257"/>
      <c r="D786" s="3257"/>
      <c r="E786" s="3257"/>
      <c r="F786" s="3257"/>
      <c r="G786" s="3442"/>
      <c r="H786" s="1907">
        <f t="shared" ref="H786:M786" si="16">H785/H784</f>
        <v>0.34643889341621092</v>
      </c>
      <c r="I786" s="1907">
        <f t="shared" si="16"/>
        <v>0.34642278500519663</v>
      </c>
      <c r="J786" s="178">
        <f t="shared" si="16"/>
        <v>0.33751191746425868</v>
      </c>
      <c r="K786" s="1238">
        <f t="shared" si="16"/>
        <v>0.25787406020691989</v>
      </c>
      <c r="L786" s="1239">
        <f t="shared" si="16"/>
        <v>0.28168207401675327</v>
      </c>
      <c r="M786" s="1240">
        <f t="shared" si="16"/>
        <v>0.26321126790755295</v>
      </c>
    </row>
    <row r="787" spans="1:13" ht="15" customHeight="1">
      <c r="B787" s="3104" t="s">
        <v>505</v>
      </c>
      <c r="C787" s="3257"/>
      <c r="D787" s="3257"/>
      <c r="E787" s="3257"/>
      <c r="F787" s="3257"/>
      <c r="G787" s="3442"/>
      <c r="H787" s="2102">
        <v>0</v>
      </c>
      <c r="I787" s="2428">
        <v>0</v>
      </c>
      <c r="J787" s="1195">
        <v>0</v>
      </c>
      <c r="K787" s="1235">
        <v>0</v>
      </c>
      <c r="L787" s="1236">
        <v>0</v>
      </c>
      <c r="M787" s="1237">
        <v>0</v>
      </c>
    </row>
    <row r="788" spans="1:13" ht="15" customHeight="1">
      <c r="B788" s="3597" t="s">
        <v>506</v>
      </c>
      <c r="C788" s="3215"/>
      <c r="D788" s="3215"/>
      <c r="E788" s="3215"/>
      <c r="F788" s="3215"/>
      <c r="G788" s="3492"/>
      <c r="H788" s="2462">
        <f t="shared" ref="H788:M788" si="17">H787/H784</f>
        <v>0</v>
      </c>
      <c r="I788" s="2462">
        <f t="shared" si="17"/>
        <v>0</v>
      </c>
      <c r="J788" s="2463">
        <f t="shared" si="17"/>
        <v>0</v>
      </c>
      <c r="K788" s="1241">
        <f t="shared" si="17"/>
        <v>0</v>
      </c>
      <c r="L788" s="1242">
        <f t="shared" si="17"/>
        <v>0</v>
      </c>
      <c r="M788" s="1243">
        <f t="shared" si="17"/>
        <v>0</v>
      </c>
    </row>
    <row r="789" spans="1:13" ht="15" customHeight="1">
      <c r="B789" s="3537" t="s">
        <v>752</v>
      </c>
      <c r="C789" s="3529"/>
      <c r="D789" s="3529"/>
      <c r="E789" s="3529"/>
      <c r="F789" s="3529"/>
      <c r="G789" s="3529"/>
      <c r="H789" s="3529"/>
      <c r="I789" s="3529"/>
      <c r="J789" s="3529"/>
      <c r="K789" s="3529"/>
      <c r="L789" s="3529"/>
      <c r="M789" s="3529"/>
    </row>
    <row r="790" spans="1:13" ht="15" customHeight="1">
      <c r="B790" s="3446"/>
      <c r="C790" s="3446"/>
      <c r="D790" s="3446"/>
      <c r="E790" s="3446"/>
      <c r="F790" s="3446"/>
      <c r="G790" s="3446"/>
      <c r="H790" s="3446"/>
      <c r="I790" s="3446"/>
      <c r="J790" s="3446"/>
      <c r="K790" s="3446"/>
      <c r="L790" s="3446"/>
      <c r="M790" s="3446"/>
    </row>
    <row r="794" spans="1:13" ht="29.25" customHeight="1">
      <c r="B794" s="830" t="s">
        <v>278</v>
      </c>
      <c r="C794" s="6"/>
      <c r="D794" s="6"/>
      <c r="E794" s="6"/>
      <c r="F794" s="6"/>
      <c r="G794" s="6"/>
      <c r="H794" s="6"/>
      <c r="I794" s="6"/>
      <c r="J794" s="6"/>
      <c r="K794" s="6"/>
      <c r="L794" s="6"/>
      <c r="M794" s="6"/>
    </row>
    <row r="795" spans="1:13" ht="15" customHeight="1">
      <c r="A795" s="1"/>
    </row>
    <row r="796" spans="1:13" ht="15" customHeight="1">
      <c r="A796" s="1"/>
      <c r="B796" s="1"/>
      <c r="C796" s="1"/>
      <c r="D796" s="1"/>
      <c r="E796" s="1"/>
      <c r="F796" s="1"/>
      <c r="G796" s="1"/>
      <c r="H796" s="1"/>
      <c r="I796" s="1"/>
      <c r="J796" s="1"/>
      <c r="K796" s="1"/>
      <c r="L796" s="1"/>
      <c r="M796" s="1"/>
    </row>
    <row r="797" spans="1:13" ht="15" customHeight="1">
      <c r="A797" s="2464"/>
      <c r="B797" s="1801" t="s">
        <v>279</v>
      </c>
      <c r="C797" s="1801"/>
      <c r="D797" s="1801"/>
      <c r="E797" s="1801"/>
      <c r="F797" s="1801"/>
      <c r="G797" s="1801"/>
      <c r="H797" s="1801"/>
      <c r="I797" s="1801"/>
      <c r="J797" s="1801"/>
      <c r="K797" s="1801"/>
      <c r="L797" s="1801"/>
      <c r="M797" s="1801"/>
    </row>
    <row r="798" spans="1:13" ht="15" customHeight="1">
      <c r="A798" s="1"/>
      <c r="B798" s="1"/>
      <c r="C798" s="1"/>
      <c r="D798" s="1"/>
      <c r="E798" s="1"/>
      <c r="F798" s="1"/>
      <c r="G798" s="1"/>
      <c r="H798" s="1"/>
      <c r="I798" s="1"/>
      <c r="J798" s="1"/>
      <c r="K798" s="1"/>
      <c r="L798" s="1"/>
      <c r="M798" s="1"/>
    </row>
    <row r="799" spans="1:13" ht="15" customHeight="1">
      <c r="A799" s="1"/>
      <c r="B799" s="3503" t="s">
        <v>753</v>
      </c>
      <c r="C799" s="3207"/>
      <c r="D799" s="3207"/>
      <c r="E799" s="3207"/>
      <c r="F799" s="3207"/>
      <c r="G799" s="3433"/>
      <c r="H799" s="3505" t="s">
        <v>587</v>
      </c>
      <c r="I799" s="3207"/>
      <c r="J799" s="3433"/>
      <c r="K799" s="3505" t="s">
        <v>588</v>
      </c>
      <c r="L799" s="3207"/>
      <c r="M799" s="3207"/>
    </row>
    <row r="800" spans="1:13" ht="15" customHeight="1">
      <c r="A800" s="1"/>
      <c r="B800" s="3434"/>
      <c r="C800" s="3434"/>
      <c r="D800" s="3434"/>
      <c r="E800" s="3434"/>
      <c r="F800" s="3434"/>
      <c r="G800" s="3435"/>
      <c r="H800" s="2243">
        <v>2023</v>
      </c>
      <c r="I800" s="1244">
        <v>2024</v>
      </c>
      <c r="J800" s="1245">
        <v>2025</v>
      </c>
      <c r="K800" s="2397">
        <v>2023</v>
      </c>
      <c r="L800" s="2243">
        <v>2024</v>
      </c>
      <c r="M800" s="2424">
        <v>2025</v>
      </c>
    </row>
    <row r="801" spans="1:13" ht="15" customHeight="1">
      <c r="A801" s="1"/>
      <c r="B801" s="3688" t="s">
        <v>282</v>
      </c>
      <c r="C801" s="2992"/>
      <c r="D801" s="2992"/>
      <c r="E801" s="2992"/>
      <c r="F801" s="2992"/>
      <c r="G801" s="2992"/>
      <c r="H801" s="2992"/>
      <c r="I801" s="2992"/>
      <c r="J801" s="2992"/>
      <c r="K801" s="2992"/>
      <c r="L801" s="2992"/>
      <c r="M801" s="2992"/>
    </row>
    <row r="802" spans="1:13" ht="15" customHeight="1">
      <c r="A802" s="1"/>
      <c r="B802" s="3563" t="s">
        <v>285</v>
      </c>
      <c r="C802" s="3534"/>
      <c r="D802" s="3534"/>
      <c r="E802" s="3534"/>
      <c r="F802" s="3534"/>
      <c r="G802" s="3535"/>
      <c r="H802" s="1246">
        <v>258.43</v>
      </c>
      <c r="I802" s="2465">
        <v>372.9</v>
      </c>
      <c r="J802" s="2465">
        <v>535.25</v>
      </c>
      <c r="K802" s="1247">
        <v>10.39</v>
      </c>
      <c r="L802" s="2465">
        <v>30.8</v>
      </c>
      <c r="M802" s="2465">
        <v>17.28</v>
      </c>
    </row>
    <row r="803" spans="1:13" ht="15" customHeight="1">
      <c r="A803" s="1"/>
      <c r="B803" s="3149" t="s">
        <v>286</v>
      </c>
      <c r="C803" s="3257"/>
      <c r="D803" s="3257"/>
      <c r="E803" s="3257"/>
      <c r="F803" s="3257"/>
      <c r="G803" s="3442"/>
      <c r="H803" s="576">
        <v>1724.5</v>
      </c>
      <c r="I803" s="577">
        <v>2239.8000000000002</v>
      </c>
      <c r="J803" s="577">
        <v>1826.98</v>
      </c>
      <c r="K803" s="1248">
        <v>36.340000000000003</v>
      </c>
      <c r="L803" s="577">
        <v>60.9</v>
      </c>
      <c r="M803" s="577">
        <v>63.91</v>
      </c>
    </row>
    <row r="804" spans="1:13" ht="15" customHeight="1">
      <c r="A804" s="1"/>
      <c r="B804" s="3149" t="s">
        <v>754</v>
      </c>
      <c r="C804" s="3257"/>
      <c r="D804" s="3257"/>
      <c r="E804" s="3257"/>
      <c r="F804" s="3257"/>
      <c r="G804" s="3442"/>
      <c r="H804" s="576">
        <v>62.2</v>
      </c>
      <c r="I804" s="577">
        <v>9.4</v>
      </c>
      <c r="J804" s="577">
        <v>17.350000000000001</v>
      </c>
      <c r="K804" s="1248">
        <v>0</v>
      </c>
      <c r="L804" s="577">
        <v>3</v>
      </c>
      <c r="M804" s="577">
        <v>48</v>
      </c>
    </row>
    <row r="805" spans="1:13" ht="15" customHeight="1">
      <c r="A805" s="1"/>
      <c r="B805" s="3564" t="s">
        <v>521</v>
      </c>
      <c r="C805" s="3482"/>
      <c r="D805" s="3482"/>
      <c r="E805" s="3482"/>
      <c r="F805" s="3482"/>
      <c r="G805" s="3483"/>
      <c r="H805" s="1249">
        <v>2045.1</v>
      </c>
      <c r="I805" s="2466">
        <v>2622.1</v>
      </c>
      <c r="J805" s="2466">
        <v>2379.58</v>
      </c>
      <c r="K805" s="1250">
        <v>46.730000000000004</v>
      </c>
      <c r="L805" s="2466">
        <v>94.7</v>
      </c>
      <c r="M805" s="2466">
        <v>129.19</v>
      </c>
    </row>
    <row r="806" spans="1:13" ht="15" customHeight="1">
      <c r="A806" s="1"/>
      <c r="B806" s="3690" t="s">
        <v>288</v>
      </c>
      <c r="C806" s="3207"/>
      <c r="D806" s="3207"/>
      <c r="E806" s="3207"/>
      <c r="F806" s="3207"/>
      <c r="G806" s="3207"/>
      <c r="H806" s="3207"/>
      <c r="I806" s="3207"/>
      <c r="J806" s="3207"/>
      <c r="K806" s="3207"/>
      <c r="L806" s="3207"/>
      <c r="M806" s="3207"/>
    </row>
    <row r="807" spans="1:13" ht="15" customHeight="1">
      <c r="A807" s="1"/>
      <c r="B807" s="3255" t="s">
        <v>292</v>
      </c>
      <c r="C807" s="3256"/>
      <c r="D807" s="3256"/>
      <c r="E807" s="3256"/>
      <c r="F807" s="3256"/>
      <c r="G807" s="3691"/>
      <c r="H807" s="1251">
        <v>101.23</v>
      </c>
      <c r="I807" s="1252">
        <v>114.5</v>
      </c>
      <c r="J807" s="1253">
        <v>188.08</v>
      </c>
      <c r="K807" s="1254">
        <v>0</v>
      </c>
      <c r="L807" s="1255">
        <v>14.1</v>
      </c>
      <c r="M807" s="1256">
        <v>74.08</v>
      </c>
    </row>
    <row r="808" spans="1:13" ht="15" customHeight="1">
      <c r="A808" s="1"/>
      <c r="B808" s="3149" t="s">
        <v>293</v>
      </c>
      <c r="C808" s="3257"/>
      <c r="D808" s="3257"/>
      <c r="E808" s="3257"/>
      <c r="F808" s="3257"/>
      <c r="G808" s="3442"/>
      <c r="H808" s="576">
        <v>49.22</v>
      </c>
      <c r="I808" s="577">
        <v>96.4</v>
      </c>
      <c r="J808" s="1257">
        <v>342.67</v>
      </c>
      <c r="K808" s="1248">
        <v>0</v>
      </c>
      <c r="L808" s="703">
        <v>0</v>
      </c>
      <c r="M808" s="577">
        <v>23.15</v>
      </c>
    </row>
    <row r="809" spans="1:13" ht="15" customHeight="1">
      <c r="B809" s="3149" t="s">
        <v>294</v>
      </c>
      <c r="C809" s="3257"/>
      <c r="D809" s="3257"/>
      <c r="E809" s="3257"/>
      <c r="F809" s="3257"/>
      <c r="G809" s="3442"/>
      <c r="H809" s="576">
        <v>5289.54</v>
      </c>
      <c r="I809" s="577">
        <v>5348.3</v>
      </c>
      <c r="J809" s="1257">
        <v>5951.24</v>
      </c>
      <c r="K809" s="1248">
        <v>84.5</v>
      </c>
      <c r="L809" s="703">
        <v>18.399999999999999</v>
      </c>
      <c r="M809" s="577">
        <v>21.35</v>
      </c>
    </row>
    <row r="810" spans="1:13" ht="15" customHeight="1">
      <c r="B810" s="3149" t="s">
        <v>287</v>
      </c>
      <c r="C810" s="3257"/>
      <c r="D810" s="3257"/>
      <c r="E810" s="3257"/>
      <c r="F810" s="3257"/>
      <c r="G810" s="3442"/>
      <c r="H810" s="576">
        <v>10253.23</v>
      </c>
      <c r="I810" s="577">
        <v>12460.5</v>
      </c>
      <c r="J810" s="1257">
        <v>15076.69</v>
      </c>
      <c r="K810" s="1248">
        <v>385.86</v>
      </c>
      <c r="L810" s="703">
        <v>342.7</v>
      </c>
      <c r="M810" s="577">
        <v>272.41000000000003</v>
      </c>
    </row>
    <row r="811" spans="1:13" ht="15" customHeight="1">
      <c r="B811" s="3564" t="s">
        <v>523</v>
      </c>
      <c r="C811" s="3482"/>
      <c r="D811" s="3482"/>
      <c r="E811" s="3482"/>
      <c r="F811" s="3482"/>
      <c r="G811" s="3483"/>
      <c r="H811" s="1249">
        <v>15693.2</v>
      </c>
      <c r="I811" s="2466">
        <v>18019.7</v>
      </c>
      <c r="J811" s="1258">
        <v>21558.68</v>
      </c>
      <c r="K811" s="1250">
        <v>470.36</v>
      </c>
      <c r="L811" s="1259">
        <v>375.2</v>
      </c>
      <c r="M811" s="2466">
        <v>390.99</v>
      </c>
    </row>
    <row r="812" spans="1:13" ht="15" customHeight="1">
      <c r="B812" s="3537" t="s">
        <v>755</v>
      </c>
      <c r="C812" s="3529"/>
      <c r="D812" s="3529"/>
      <c r="E812" s="3529"/>
      <c r="F812" s="3529"/>
      <c r="G812" s="3529"/>
      <c r="H812" s="3529"/>
      <c r="I812" s="3529"/>
      <c r="J812" s="3529"/>
      <c r="K812" s="3529"/>
      <c r="L812" s="3529"/>
      <c r="M812" s="3529"/>
    </row>
    <row r="813" spans="1:13" ht="15" customHeight="1">
      <c r="B813" s="3446"/>
      <c r="C813" s="3446"/>
      <c r="D813" s="3446"/>
      <c r="E813" s="3446"/>
      <c r="F813" s="3446"/>
      <c r="G813" s="3446"/>
      <c r="H813" s="3446"/>
      <c r="I813" s="3446"/>
      <c r="J813" s="3446"/>
      <c r="K813" s="3446"/>
      <c r="L813" s="3446"/>
      <c r="M813" s="3446"/>
    </row>
    <row r="814" spans="1:13" ht="15" customHeight="1">
      <c r="B814" s="1"/>
      <c r="C814" s="1"/>
      <c r="D814" s="1"/>
      <c r="E814" s="1"/>
      <c r="F814" s="1"/>
      <c r="G814" s="1"/>
      <c r="H814" s="1"/>
      <c r="I814" s="1"/>
      <c r="J814" s="1"/>
      <c r="K814" s="1"/>
      <c r="L814" s="1"/>
      <c r="M814" s="1"/>
    </row>
    <row r="815" spans="1:13" ht="15" customHeight="1">
      <c r="B815" s="1801" t="s">
        <v>297</v>
      </c>
      <c r="C815" s="1801"/>
      <c r="D815" s="1801"/>
      <c r="E815" s="1801"/>
      <c r="F815" s="1801"/>
      <c r="G815" s="1801"/>
      <c r="H815" s="1801"/>
      <c r="I815" s="1801"/>
      <c r="J815" s="1801"/>
      <c r="K815" s="1801"/>
      <c r="L815" s="1801"/>
      <c r="M815" s="1801"/>
    </row>
    <row r="816" spans="1:13" ht="15" customHeight="1">
      <c r="B816" s="1"/>
      <c r="C816" s="1"/>
      <c r="D816" s="1"/>
      <c r="E816" s="1"/>
      <c r="F816" s="1"/>
      <c r="G816" s="1"/>
      <c r="H816" s="1"/>
      <c r="I816" s="1"/>
      <c r="J816" s="1"/>
      <c r="K816" s="1"/>
      <c r="L816" s="1"/>
      <c r="M816" s="1"/>
    </row>
    <row r="817" spans="2:20" ht="15" customHeight="1">
      <c r="B817" s="3503" t="s">
        <v>756</v>
      </c>
      <c r="C817" s="3207"/>
      <c r="D817" s="3207"/>
      <c r="E817" s="3207"/>
      <c r="F817" s="3207"/>
      <c r="G817" s="3433"/>
      <c r="H817" s="3505" t="s">
        <v>587</v>
      </c>
      <c r="I817" s="3207"/>
      <c r="J817" s="3433"/>
      <c r="K817" s="3438" t="s">
        <v>588</v>
      </c>
      <c r="L817" s="3207"/>
      <c r="M817" s="3207"/>
    </row>
    <row r="818" spans="2:20" ht="15" customHeight="1">
      <c r="B818" s="3434"/>
      <c r="C818" s="3434"/>
      <c r="D818" s="3434"/>
      <c r="E818" s="3434"/>
      <c r="F818" s="3434"/>
      <c r="G818" s="3435"/>
      <c r="H818" s="2243">
        <v>2023</v>
      </c>
      <c r="I818" s="1244">
        <v>2024</v>
      </c>
      <c r="J818" s="1245">
        <v>2025</v>
      </c>
      <c r="K818" s="2397">
        <v>2023</v>
      </c>
      <c r="L818" s="2243">
        <v>2024</v>
      </c>
      <c r="M818" s="2424">
        <v>2025</v>
      </c>
    </row>
    <row r="819" spans="2:20" ht="15" customHeight="1">
      <c r="B819" s="3688" t="s">
        <v>282</v>
      </c>
      <c r="C819" s="2992"/>
      <c r="D819" s="2992"/>
      <c r="E819" s="2992"/>
      <c r="F819" s="2992"/>
      <c r="G819" s="2992"/>
      <c r="H819" s="2992"/>
      <c r="I819" s="2992"/>
      <c r="J819" s="2992"/>
      <c r="K819" s="2992"/>
      <c r="L819" s="2992"/>
      <c r="M819" s="2992"/>
    </row>
    <row r="820" spans="2:20" ht="15" customHeight="1">
      <c r="B820" s="3563" t="s">
        <v>526</v>
      </c>
      <c r="C820" s="3534"/>
      <c r="D820" s="3534"/>
      <c r="E820" s="3534"/>
      <c r="F820" s="3534"/>
      <c r="G820" s="3535"/>
      <c r="H820" s="1246">
        <v>1185.9690000000001</v>
      </c>
      <c r="I820" s="2465">
        <v>1574.9</v>
      </c>
      <c r="J820" s="2467">
        <v>787.23</v>
      </c>
      <c r="K820" s="1247">
        <v>25.93</v>
      </c>
      <c r="L820" s="2465">
        <v>4.3</v>
      </c>
      <c r="M820" s="2465">
        <v>62.24</v>
      </c>
    </row>
    <row r="821" spans="2:20" ht="15" customHeight="1">
      <c r="B821" s="3149" t="s">
        <v>300</v>
      </c>
      <c r="C821" s="3257"/>
      <c r="D821" s="3257"/>
      <c r="E821" s="3257"/>
      <c r="F821" s="3257"/>
      <c r="G821" s="3442"/>
      <c r="H821" s="576">
        <v>2.3919999999999999</v>
      </c>
      <c r="I821" s="577">
        <v>49.1</v>
      </c>
      <c r="J821" s="694">
        <v>0</v>
      </c>
      <c r="K821" s="1248">
        <v>0</v>
      </c>
      <c r="L821" s="577">
        <v>3</v>
      </c>
      <c r="M821" s="577">
        <v>0</v>
      </c>
    </row>
    <row r="822" spans="2:20" ht="15" customHeight="1">
      <c r="B822" s="3149" t="s">
        <v>302</v>
      </c>
      <c r="C822" s="3257"/>
      <c r="D822" s="3257"/>
      <c r="E822" s="3257"/>
      <c r="F822" s="3257"/>
      <c r="G822" s="3442"/>
      <c r="H822" s="576">
        <v>1131.1600000000001</v>
      </c>
      <c r="I822" s="577">
        <v>1105.5</v>
      </c>
      <c r="J822" s="694">
        <v>1216.6600000000001</v>
      </c>
      <c r="K822" s="1248">
        <v>20.8</v>
      </c>
      <c r="L822" s="577">
        <v>56.5</v>
      </c>
      <c r="M822" s="577">
        <v>9.34</v>
      </c>
    </row>
    <row r="823" spans="2:20" ht="15" customHeight="1">
      <c r="B823" s="3564" t="s">
        <v>527</v>
      </c>
      <c r="C823" s="3482"/>
      <c r="D823" s="3482"/>
      <c r="E823" s="3482"/>
      <c r="F823" s="3482"/>
      <c r="G823" s="3483"/>
      <c r="H823" s="1249">
        <v>2319.5210000000002</v>
      </c>
      <c r="I823" s="2466">
        <v>2729.6</v>
      </c>
      <c r="J823" s="2468">
        <v>2003.9</v>
      </c>
      <c r="K823" s="1250">
        <v>46.730000000000004</v>
      </c>
      <c r="L823" s="2466">
        <v>63.8</v>
      </c>
      <c r="M823" s="2466">
        <v>71.58</v>
      </c>
      <c r="N823" s="1"/>
      <c r="O823" s="279"/>
      <c r="P823" s="279"/>
      <c r="Q823" s="1"/>
      <c r="R823" s="1"/>
      <c r="S823" s="1"/>
      <c r="T823" s="1"/>
    </row>
    <row r="824" spans="2:20" ht="15" customHeight="1">
      <c r="B824" s="3692" t="s">
        <v>288</v>
      </c>
      <c r="C824" s="3693"/>
      <c r="D824" s="3693"/>
      <c r="E824" s="3693"/>
      <c r="F824" s="3693"/>
      <c r="G824" s="3693"/>
      <c r="H824" s="3693"/>
      <c r="I824" s="3693"/>
      <c r="J824" s="3693"/>
      <c r="K824" s="3693"/>
      <c r="L824" s="3693"/>
      <c r="M824" s="3693"/>
      <c r="N824" s="1"/>
      <c r="O824" s="1"/>
      <c r="P824" s="1"/>
      <c r="Q824" s="1"/>
      <c r="R824" s="1"/>
      <c r="S824" s="1"/>
      <c r="T824" s="1"/>
    </row>
    <row r="825" spans="2:20" ht="15" customHeight="1">
      <c r="B825" s="3260" t="s">
        <v>300</v>
      </c>
      <c r="C825" s="3261"/>
      <c r="D825" s="3261"/>
      <c r="E825" s="3261"/>
      <c r="F825" s="3261"/>
      <c r="G825" s="3440"/>
      <c r="H825" s="2127">
        <v>3157.91</v>
      </c>
      <c r="I825" s="2130">
        <v>3469.6</v>
      </c>
      <c r="J825" s="2130">
        <v>3297.14</v>
      </c>
      <c r="K825" s="2469">
        <v>0</v>
      </c>
      <c r="L825" s="2130">
        <v>47.4</v>
      </c>
      <c r="M825" s="2130">
        <v>23.15</v>
      </c>
      <c r="N825" s="1"/>
      <c r="O825" s="2991"/>
      <c r="P825" s="2992"/>
      <c r="Q825" s="2992"/>
      <c r="R825" s="2992"/>
      <c r="S825" s="2992"/>
      <c r="T825" s="2992"/>
    </row>
    <row r="826" spans="2:20" ht="15" customHeight="1">
      <c r="B826" s="3149" t="s">
        <v>301</v>
      </c>
      <c r="C826" s="3257"/>
      <c r="D826" s="3257"/>
      <c r="E826" s="3257"/>
      <c r="F826" s="3257"/>
      <c r="G826" s="3442"/>
      <c r="H826" s="2470">
        <v>7030.27</v>
      </c>
      <c r="I826" s="2380">
        <v>7408.4</v>
      </c>
      <c r="J826" s="577">
        <v>5823.93</v>
      </c>
      <c r="K826" s="2471">
        <v>84.5</v>
      </c>
      <c r="L826" s="2380">
        <v>18.399999999999999</v>
      </c>
      <c r="M826" s="577">
        <v>21.35</v>
      </c>
      <c r="N826" s="1"/>
      <c r="O826" s="279"/>
      <c r="P826" s="279"/>
      <c r="Q826" s="1"/>
      <c r="R826" s="1"/>
      <c r="S826" s="1"/>
      <c r="T826" s="1"/>
    </row>
    <row r="827" spans="2:20" ht="15" customHeight="1">
      <c r="B827" s="3564" t="s">
        <v>528</v>
      </c>
      <c r="C827" s="3482"/>
      <c r="D827" s="3482"/>
      <c r="E827" s="3482"/>
      <c r="F827" s="3482"/>
      <c r="G827" s="3483"/>
      <c r="H827" s="1249">
        <v>10188.18</v>
      </c>
      <c r="I827" s="2466">
        <v>10878</v>
      </c>
      <c r="J827" s="2466">
        <v>9121.1</v>
      </c>
      <c r="K827" s="1250">
        <v>84.5</v>
      </c>
      <c r="L827" s="2466">
        <v>65.8</v>
      </c>
      <c r="M827" s="2466">
        <v>44.5</v>
      </c>
      <c r="N827" s="1"/>
      <c r="O827" s="279"/>
      <c r="P827" s="279"/>
      <c r="Q827" s="1"/>
      <c r="R827" s="1"/>
      <c r="S827" s="1"/>
      <c r="T827" s="1"/>
    </row>
    <row r="828" spans="2:20" ht="15" customHeight="1">
      <c r="B828" s="3537" t="s">
        <v>757</v>
      </c>
      <c r="C828" s="3529"/>
      <c r="D828" s="3529"/>
      <c r="E828" s="3529"/>
      <c r="F828" s="3529"/>
      <c r="G828" s="3529"/>
      <c r="H828" s="3529"/>
      <c r="I828" s="3529"/>
      <c r="J828" s="3529"/>
      <c r="K828" s="3529"/>
      <c r="L828" s="3529"/>
      <c r="M828" s="3529"/>
      <c r="N828" s="1"/>
      <c r="O828" s="1"/>
      <c r="P828" s="1"/>
      <c r="Q828" s="1"/>
      <c r="R828" s="1"/>
      <c r="S828" s="1"/>
      <c r="T828" s="1"/>
    </row>
    <row r="829" spans="2:20" ht="15" customHeight="1">
      <c r="B829" s="3446"/>
      <c r="C829" s="3446"/>
      <c r="D829" s="3446"/>
      <c r="E829" s="3446"/>
      <c r="F829" s="3446"/>
      <c r="G829" s="3446"/>
      <c r="H829" s="3446"/>
      <c r="I829" s="3446"/>
      <c r="J829" s="3446"/>
      <c r="K829" s="3446"/>
      <c r="L829" s="3446"/>
      <c r="M829" s="3446"/>
      <c r="N829" s="1"/>
      <c r="O829" s="1"/>
      <c r="P829" s="1"/>
      <c r="Q829" s="1"/>
      <c r="R829" s="1"/>
      <c r="S829" s="1"/>
      <c r="T829" s="1"/>
    </row>
    <row r="830" spans="2:20" ht="15" customHeight="1">
      <c r="B830" s="1"/>
      <c r="C830" s="1"/>
      <c r="D830" s="1"/>
      <c r="E830" s="1"/>
      <c r="F830" s="1"/>
      <c r="G830" s="1"/>
      <c r="H830" s="1"/>
      <c r="I830" s="1"/>
      <c r="J830" s="1"/>
      <c r="K830" s="1"/>
      <c r="L830" s="1"/>
      <c r="M830" s="1"/>
      <c r="N830" s="1"/>
      <c r="O830" s="1"/>
      <c r="P830" s="1"/>
      <c r="Q830" s="1"/>
      <c r="R830" s="1"/>
      <c r="S830" s="1"/>
      <c r="T830" s="1"/>
    </row>
    <row r="831" spans="2:20" ht="15" customHeight="1">
      <c r="B831" s="1801" t="s">
        <v>306</v>
      </c>
      <c r="C831" s="1801"/>
      <c r="D831" s="1801"/>
      <c r="E831" s="1801"/>
      <c r="F831" s="1801"/>
      <c r="G831" s="1801"/>
      <c r="H831" s="1801"/>
      <c r="I831" s="1801"/>
      <c r="J831" s="1801"/>
      <c r="K831" s="1801"/>
      <c r="L831" s="1801"/>
      <c r="M831" s="1801"/>
      <c r="N831" s="1"/>
      <c r="O831" s="1"/>
      <c r="P831" s="1"/>
      <c r="Q831" s="1"/>
      <c r="R831" s="1"/>
      <c r="S831" s="1"/>
      <c r="T831" s="1"/>
    </row>
    <row r="832" spans="2:20" ht="15" customHeight="1">
      <c r="B832" s="1"/>
      <c r="C832" s="1"/>
      <c r="D832" s="1"/>
      <c r="E832" s="1"/>
      <c r="F832" s="1"/>
      <c r="G832" s="1"/>
      <c r="H832" s="1"/>
      <c r="I832" s="1"/>
      <c r="J832" s="1"/>
      <c r="K832" s="1"/>
      <c r="L832" s="1"/>
      <c r="M832" s="1"/>
      <c r="N832" s="1"/>
      <c r="O832" s="1"/>
      <c r="P832" s="1"/>
      <c r="Q832" s="1"/>
      <c r="R832" s="1"/>
      <c r="S832" s="1"/>
      <c r="T832" s="1"/>
    </row>
    <row r="833" spans="2:20" ht="15" customHeight="1">
      <c r="B833" s="3503" t="s">
        <v>758</v>
      </c>
      <c r="C833" s="3207"/>
      <c r="D833" s="3207"/>
      <c r="E833" s="3207"/>
      <c r="F833" s="3207"/>
      <c r="G833" s="3247"/>
      <c r="H833" s="3504" t="s">
        <v>587</v>
      </c>
      <c r="I833" s="3207"/>
      <c r="J833" s="3247"/>
      <c r="K833" s="3504" t="s">
        <v>588</v>
      </c>
      <c r="L833" s="3207"/>
      <c r="M833" s="3207"/>
      <c r="N833" s="1"/>
      <c r="O833" s="1"/>
      <c r="P833" s="1"/>
      <c r="Q833" s="1"/>
      <c r="R833" s="1"/>
      <c r="S833" s="1"/>
      <c r="T833" s="1"/>
    </row>
    <row r="834" spans="2:20" ht="15" customHeight="1">
      <c r="B834" s="3248"/>
      <c r="C834" s="3248"/>
      <c r="D834" s="3248"/>
      <c r="E834" s="3248"/>
      <c r="F834" s="3248"/>
      <c r="G834" s="3279"/>
      <c r="H834" s="2472">
        <v>2023</v>
      </c>
      <c r="I834" s="1260">
        <v>2024</v>
      </c>
      <c r="J834" s="1261">
        <v>2025</v>
      </c>
      <c r="K834" s="979">
        <v>2023</v>
      </c>
      <c r="L834" s="2473">
        <v>2024</v>
      </c>
      <c r="M834" s="2377">
        <v>2025</v>
      </c>
      <c r="N834" s="1"/>
      <c r="O834" s="1"/>
      <c r="P834" s="1"/>
      <c r="Q834" s="1"/>
      <c r="R834" s="1"/>
      <c r="S834" s="1"/>
      <c r="T834" s="1"/>
    </row>
    <row r="835" spans="2:20" ht="15" customHeight="1">
      <c r="B835" s="3688" t="s">
        <v>282</v>
      </c>
      <c r="C835" s="2992"/>
      <c r="D835" s="2992"/>
      <c r="E835" s="2992"/>
      <c r="F835" s="2992"/>
      <c r="G835" s="2992"/>
      <c r="H835" s="2992"/>
      <c r="I835" s="2992"/>
      <c r="J835" s="2992"/>
      <c r="K835" s="2992"/>
      <c r="L835" s="2992"/>
      <c r="M835" s="2992"/>
    </row>
    <row r="836" spans="2:20" ht="15" customHeight="1">
      <c r="B836" s="3255" t="s">
        <v>308</v>
      </c>
      <c r="C836" s="3256"/>
      <c r="D836" s="3256"/>
      <c r="E836" s="3256"/>
      <c r="F836" s="3256"/>
      <c r="G836" s="3691"/>
      <c r="H836" s="570">
        <v>0</v>
      </c>
      <c r="I836" s="2474">
        <v>1.95</v>
      </c>
      <c r="J836" s="2474">
        <v>16.600000000000001</v>
      </c>
      <c r="K836" s="1254">
        <v>0</v>
      </c>
      <c r="L836" s="2126">
        <v>0</v>
      </c>
      <c r="M836" s="2126">
        <v>48</v>
      </c>
    </row>
    <row r="837" spans="2:20" ht="15" customHeight="1">
      <c r="B837" s="3149" t="s">
        <v>309</v>
      </c>
      <c r="C837" s="3257"/>
      <c r="D837" s="3257"/>
      <c r="E837" s="3257"/>
      <c r="F837" s="3257"/>
      <c r="G837" s="3442"/>
      <c r="H837" s="576">
        <v>0</v>
      </c>
      <c r="I837" s="577">
        <v>0</v>
      </c>
      <c r="J837" s="577">
        <v>0</v>
      </c>
      <c r="K837" s="1248">
        <v>0</v>
      </c>
      <c r="L837" s="577">
        <v>30.8</v>
      </c>
      <c r="M837" s="577">
        <v>9.61</v>
      </c>
    </row>
    <row r="838" spans="2:20" ht="15" customHeight="1">
      <c r="B838" s="3149" t="s">
        <v>310</v>
      </c>
      <c r="C838" s="3257"/>
      <c r="D838" s="3257"/>
      <c r="E838" s="3257"/>
      <c r="F838" s="3257"/>
      <c r="G838" s="3442"/>
      <c r="H838" s="576">
        <v>38.36</v>
      </c>
      <c r="I838" s="577">
        <v>154.69999999999999</v>
      </c>
      <c r="J838" s="577">
        <v>221.7</v>
      </c>
      <c r="K838" s="1248">
        <v>0</v>
      </c>
      <c r="L838" s="577">
        <v>0</v>
      </c>
      <c r="M838" s="577">
        <v>0</v>
      </c>
    </row>
    <row r="839" spans="2:20" ht="15" customHeight="1">
      <c r="B839" s="3720" t="s">
        <v>531</v>
      </c>
      <c r="C839" s="3721"/>
      <c r="D839" s="3721"/>
      <c r="E839" s="3721"/>
      <c r="F839" s="3721"/>
      <c r="G839" s="3722"/>
      <c r="H839" s="1262">
        <v>38.380000000000003</v>
      </c>
      <c r="I839" s="1263">
        <v>156.65</v>
      </c>
      <c r="J839" s="1263">
        <v>238.3</v>
      </c>
      <c r="K839" s="1264">
        <v>0</v>
      </c>
      <c r="L839" s="1263">
        <v>30.8</v>
      </c>
      <c r="M839" s="1263">
        <v>57.61</v>
      </c>
    </row>
    <row r="840" spans="2:20" ht="15" customHeight="1">
      <c r="B840" s="3690" t="s">
        <v>288</v>
      </c>
      <c r="C840" s="3207"/>
      <c r="D840" s="3207"/>
      <c r="E840" s="3207"/>
      <c r="F840" s="3207"/>
      <c r="G840" s="3207"/>
      <c r="H840" s="3207"/>
      <c r="I840" s="3207"/>
      <c r="J840" s="3207"/>
      <c r="K840" s="3207"/>
      <c r="L840" s="3207"/>
      <c r="M840" s="3207"/>
    </row>
    <row r="841" spans="2:20" ht="15" customHeight="1">
      <c r="B841" s="3563" t="s">
        <v>759</v>
      </c>
      <c r="C841" s="3534"/>
      <c r="D841" s="3534"/>
      <c r="E841" s="3534"/>
      <c r="F841" s="3534"/>
      <c r="G841" s="3723"/>
      <c r="H841" s="1265">
        <v>3237.38</v>
      </c>
      <c r="I841" s="2465">
        <v>3968.5</v>
      </c>
      <c r="J841" s="2465">
        <v>8674.64</v>
      </c>
      <c r="K841" s="1247">
        <v>339.74</v>
      </c>
      <c r="L841" s="2465">
        <v>110.3</v>
      </c>
      <c r="M841" s="2465">
        <v>265.08999999999997</v>
      </c>
    </row>
    <row r="842" spans="2:20" ht="15" customHeight="1">
      <c r="B842" s="3149" t="s">
        <v>310</v>
      </c>
      <c r="C842" s="3257"/>
      <c r="D842" s="3257"/>
      <c r="E842" s="3257"/>
      <c r="F842" s="3257"/>
      <c r="G842" s="3287"/>
      <c r="H842" s="703">
        <v>1907.21</v>
      </c>
      <c r="I842" s="577">
        <v>1842.6</v>
      </c>
      <c r="J842" s="577">
        <v>1833.39</v>
      </c>
      <c r="K842" s="1248">
        <v>46.12</v>
      </c>
      <c r="L842" s="577">
        <v>74.2</v>
      </c>
      <c r="M842" s="577">
        <v>81.400000000000006</v>
      </c>
    </row>
    <row r="843" spans="2:20" ht="15" customHeight="1">
      <c r="B843" s="3149" t="s">
        <v>295</v>
      </c>
      <c r="C843" s="3257"/>
      <c r="D843" s="3257"/>
      <c r="E843" s="3257"/>
      <c r="F843" s="3257"/>
      <c r="G843" s="3287"/>
      <c r="H843" s="703">
        <v>0</v>
      </c>
      <c r="I843" s="577">
        <v>98.4</v>
      </c>
      <c r="J843" s="577">
        <v>0</v>
      </c>
      <c r="K843" s="1248">
        <v>0</v>
      </c>
      <c r="L843" s="577">
        <v>125</v>
      </c>
      <c r="M843" s="577">
        <v>0</v>
      </c>
    </row>
    <row r="844" spans="2:20" ht="15" customHeight="1">
      <c r="B844" s="3564" t="s">
        <v>533</v>
      </c>
      <c r="C844" s="3482"/>
      <c r="D844" s="3482"/>
      <c r="E844" s="3482"/>
      <c r="F844" s="3482"/>
      <c r="G844" s="3689"/>
      <c r="H844" s="1259">
        <v>5144.59</v>
      </c>
      <c r="I844" s="2466">
        <v>5909.5</v>
      </c>
      <c r="J844" s="2466">
        <v>10508.03</v>
      </c>
      <c r="K844" s="1250">
        <v>385.86</v>
      </c>
      <c r="L844" s="2466">
        <v>309.5</v>
      </c>
      <c r="M844" s="2466">
        <v>346.49</v>
      </c>
    </row>
    <row r="845" spans="2:20" ht="15" customHeight="1">
      <c r="B845" s="3560" t="s">
        <v>760</v>
      </c>
      <c r="C845" s="3561"/>
      <c r="D845" s="3561"/>
      <c r="E845" s="3561"/>
      <c r="F845" s="3561"/>
      <c r="G845" s="3561"/>
      <c r="H845" s="3561"/>
      <c r="I845" s="3561"/>
      <c r="J845" s="3561"/>
      <c r="K845" s="3561"/>
      <c r="L845" s="3561"/>
      <c r="M845" s="3561"/>
    </row>
    <row r="846" spans="2:20" ht="15" customHeight="1">
      <c r="B846" s="8"/>
      <c r="C846" s="8"/>
      <c r="D846" s="8"/>
      <c r="E846" s="8"/>
      <c r="F846" s="8"/>
      <c r="G846" s="8"/>
      <c r="H846" s="8"/>
      <c r="I846" s="8"/>
      <c r="J846" s="8"/>
      <c r="K846" s="8"/>
      <c r="L846" s="8"/>
      <c r="M846" s="8"/>
    </row>
    <row r="847" spans="2:20" ht="15" customHeight="1">
      <c r="B847" s="1801" t="s">
        <v>761</v>
      </c>
      <c r="C847" s="1801"/>
      <c r="D847" s="1801"/>
      <c r="E847" s="1801"/>
      <c r="F847" s="1801"/>
      <c r="G847" s="1801"/>
      <c r="H847" s="1801"/>
      <c r="I847" s="1801"/>
      <c r="J847" s="1801"/>
      <c r="K847" s="1801"/>
      <c r="L847" s="1801"/>
      <c r="M847" s="1801"/>
    </row>
    <row r="848" spans="2:20" ht="15" customHeight="1">
      <c r="B848" s="1801" t="s">
        <v>762</v>
      </c>
      <c r="C848" s="1801"/>
      <c r="D848" s="1801"/>
      <c r="E848" s="1801"/>
      <c r="F848" s="1801"/>
      <c r="G848" s="1801"/>
      <c r="H848" s="1801"/>
      <c r="I848" s="1801"/>
      <c r="J848" s="1801"/>
      <c r="K848" s="1801"/>
      <c r="L848" s="1801"/>
      <c r="M848" s="1801"/>
    </row>
    <row r="849" spans="1:27" ht="15" customHeight="1">
      <c r="B849" s="1801" t="s">
        <v>763</v>
      </c>
      <c r="C849" s="1801"/>
      <c r="D849" s="1801"/>
      <c r="E849" s="1801"/>
      <c r="F849" s="1801"/>
      <c r="G849" s="1801"/>
      <c r="H849" s="1801"/>
      <c r="I849" s="1801"/>
      <c r="J849" s="1801"/>
      <c r="K849" s="1801"/>
      <c r="L849" s="1801"/>
      <c r="M849" s="1801"/>
    </row>
    <row r="850" spans="1:27" ht="15" customHeight="1">
      <c r="B850" s="1"/>
      <c r="C850" s="1"/>
      <c r="D850" s="1"/>
      <c r="E850" s="1"/>
      <c r="F850" s="1"/>
      <c r="G850" s="1"/>
      <c r="H850" s="1"/>
      <c r="I850" s="1"/>
      <c r="J850" s="1"/>
      <c r="K850" s="1"/>
      <c r="L850" s="1"/>
      <c r="M850" s="1"/>
    </row>
    <row r="851" spans="1:27" ht="15" customHeight="1">
      <c r="B851" s="3432" t="s">
        <v>764</v>
      </c>
      <c r="C851" s="3207"/>
      <c r="D851" s="3207"/>
      <c r="E851" s="3207"/>
      <c r="F851" s="3207"/>
      <c r="G851" s="3433"/>
      <c r="H851" s="3505" t="s">
        <v>587</v>
      </c>
      <c r="I851" s="3207"/>
      <c r="J851" s="3433"/>
      <c r="K851" s="3438" t="s">
        <v>588</v>
      </c>
      <c r="L851" s="3207"/>
      <c r="M851" s="3207"/>
    </row>
    <row r="852" spans="1:27" ht="15" customHeight="1">
      <c r="B852" s="3434"/>
      <c r="C852" s="3434"/>
      <c r="D852" s="3434"/>
      <c r="E852" s="3434"/>
      <c r="F852" s="3434"/>
      <c r="G852" s="3435"/>
      <c r="H852" s="2243">
        <v>2023</v>
      </c>
      <c r="I852" s="1142">
        <v>2024</v>
      </c>
      <c r="J852" s="1230">
        <v>2025</v>
      </c>
      <c r="K852" s="2397">
        <v>2023</v>
      </c>
      <c r="L852" s="2243">
        <v>2024</v>
      </c>
      <c r="M852" s="1231">
        <v>2025</v>
      </c>
    </row>
    <row r="853" spans="1:27" ht="15" customHeight="1">
      <c r="A853" s="8"/>
      <c r="B853" s="3347" t="s">
        <v>765</v>
      </c>
      <c r="C853" s="3261"/>
      <c r="D853" s="3261"/>
      <c r="E853" s="3261"/>
      <c r="F853" s="3261"/>
      <c r="G853" s="3440"/>
      <c r="H853" s="2368">
        <v>17947.599999999999</v>
      </c>
      <c r="I853" s="2475">
        <v>20642</v>
      </c>
      <c r="J853" s="2476">
        <v>23938.26</v>
      </c>
      <c r="K853" s="2477">
        <v>469.9</v>
      </c>
      <c r="L853" s="2478">
        <v>469.9</v>
      </c>
      <c r="M853" s="2478">
        <v>520.17999999999995</v>
      </c>
      <c r="N853" s="1266"/>
      <c r="O853" s="8"/>
      <c r="P853" s="8"/>
      <c r="Q853" s="8"/>
      <c r="R853" s="8"/>
      <c r="S853" s="8"/>
      <c r="T853" s="8"/>
      <c r="U853" s="8"/>
      <c r="V853" s="8"/>
      <c r="W853" s="8"/>
      <c r="X853" s="8"/>
      <c r="Y853" s="8"/>
      <c r="Z853" s="8"/>
      <c r="AA853" s="8"/>
    </row>
    <row r="854" spans="1:27" ht="15" customHeight="1">
      <c r="A854" s="8"/>
      <c r="B854" s="3104" t="s">
        <v>521</v>
      </c>
      <c r="C854" s="3257"/>
      <c r="D854" s="3257"/>
      <c r="E854" s="3257"/>
      <c r="F854" s="3257"/>
      <c r="G854" s="3442"/>
      <c r="H854" s="2371">
        <v>2254.4</v>
      </c>
      <c r="I854" s="2082">
        <v>2622.1</v>
      </c>
      <c r="J854" s="1267">
        <v>2379.58</v>
      </c>
      <c r="K854" s="1268">
        <v>94.7</v>
      </c>
      <c r="L854" s="1269">
        <v>94.7</v>
      </c>
      <c r="M854" s="1269">
        <v>129.19</v>
      </c>
      <c r="N854" s="8"/>
      <c r="O854" s="8"/>
      <c r="P854" s="8"/>
      <c r="Q854" s="8"/>
      <c r="R854" s="8"/>
      <c r="S854" s="8"/>
      <c r="T854" s="8"/>
      <c r="U854" s="8"/>
      <c r="V854" s="8"/>
      <c r="W854" s="8"/>
      <c r="X854" s="8"/>
      <c r="Y854" s="8"/>
      <c r="Z854" s="8"/>
      <c r="AA854" s="8"/>
    </row>
    <row r="855" spans="1:27" ht="15" customHeight="1">
      <c r="A855" s="8"/>
      <c r="B855" s="3597" t="s">
        <v>766</v>
      </c>
      <c r="C855" s="3215"/>
      <c r="D855" s="3215"/>
      <c r="E855" s="3215"/>
      <c r="F855" s="3215"/>
      <c r="G855" s="3492"/>
      <c r="H855" s="2372">
        <v>2729.6</v>
      </c>
      <c r="I855" s="2479">
        <v>2729.5</v>
      </c>
      <c r="J855" s="2480">
        <v>2225.59</v>
      </c>
      <c r="K855" s="2481">
        <v>63.8</v>
      </c>
      <c r="L855" s="2482">
        <v>63.9</v>
      </c>
      <c r="M855" s="2482">
        <v>119.58</v>
      </c>
      <c r="N855" s="8"/>
      <c r="O855" s="8"/>
      <c r="P855" s="8"/>
      <c r="Q855" s="8"/>
      <c r="R855" s="8"/>
      <c r="S855" s="8"/>
      <c r="T855" s="8"/>
      <c r="U855" s="8"/>
      <c r="V855" s="8"/>
      <c r="W855" s="8"/>
      <c r="X855" s="8"/>
      <c r="Y855" s="8"/>
      <c r="Z855" s="8"/>
      <c r="AA855" s="8"/>
    </row>
    <row r="856" spans="1:27" ht="15" customHeight="1">
      <c r="B856" s="3537" t="s">
        <v>767</v>
      </c>
      <c r="C856" s="3529"/>
      <c r="D856" s="3529"/>
      <c r="E856" s="3529"/>
      <c r="F856" s="3529"/>
      <c r="G856" s="3529"/>
      <c r="H856" s="3529"/>
      <c r="I856" s="3529"/>
      <c r="J856" s="3529"/>
      <c r="K856" s="3529"/>
      <c r="L856" s="3529"/>
      <c r="M856" s="3529"/>
    </row>
    <row r="857" spans="1:27" ht="15" customHeight="1">
      <c r="B857" s="3446"/>
      <c r="C857" s="3446"/>
      <c r="D857" s="3446"/>
      <c r="E857" s="3446"/>
      <c r="F857" s="3446"/>
      <c r="G857" s="3446"/>
      <c r="H857" s="3446"/>
      <c r="I857" s="3446"/>
      <c r="J857" s="3446"/>
      <c r="K857" s="3446"/>
      <c r="L857" s="3446"/>
      <c r="M857" s="3446"/>
    </row>
    <row r="858" spans="1:27" ht="15" customHeight="1">
      <c r="B858" s="1"/>
      <c r="C858" s="1"/>
      <c r="D858" s="1"/>
      <c r="E858" s="1"/>
      <c r="F858" s="1"/>
      <c r="G858" s="1"/>
      <c r="H858" s="1"/>
      <c r="I858" s="1"/>
      <c r="J858" s="1"/>
      <c r="K858" s="1"/>
      <c r="L858" s="1"/>
      <c r="M858" s="1"/>
    </row>
    <row r="859" spans="1:27" ht="15" customHeight="1">
      <c r="B859" s="1801" t="s">
        <v>768</v>
      </c>
      <c r="C859" s="1801"/>
      <c r="D859" s="1801"/>
      <c r="E859" s="1801"/>
      <c r="F859" s="1801"/>
      <c r="G859" s="1801"/>
      <c r="H859" s="1801"/>
      <c r="I859" s="1801"/>
      <c r="J859" s="1801"/>
      <c r="K859" s="1801"/>
      <c r="L859" s="1801"/>
      <c r="M859" s="1801"/>
    </row>
    <row r="860" spans="1:27" ht="15" customHeight="1">
      <c r="B860" s="829"/>
      <c r="C860" s="829"/>
      <c r="D860" s="829"/>
      <c r="E860" s="829"/>
      <c r="F860" s="829"/>
      <c r="G860" s="829"/>
      <c r="H860" s="829"/>
      <c r="I860" s="829"/>
      <c r="J860" s="829"/>
      <c r="K860" s="829"/>
      <c r="L860" s="829"/>
      <c r="M860" s="829"/>
    </row>
    <row r="861" spans="1:27" ht="15" customHeight="1">
      <c r="B861" s="3509" t="s">
        <v>769</v>
      </c>
      <c r="C861" s="2992"/>
      <c r="D861" s="2992"/>
      <c r="E861" s="2992"/>
      <c r="F861" s="2992"/>
      <c r="G861" s="2992"/>
      <c r="H861" s="2992"/>
      <c r="I861" s="2992"/>
      <c r="J861" s="2992"/>
      <c r="K861" s="2992"/>
      <c r="L861" s="2992"/>
      <c r="M861" s="2992"/>
    </row>
    <row r="862" spans="1:27" ht="15" customHeight="1">
      <c r="B862" s="2992"/>
      <c r="C862" s="2992"/>
      <c r="D862" s="2992"/>
      <c r="E862" s="2992"/>
      <c r="F862" s="2992"/>
      <c r="G862" s="2992"/>
      <c r="H862" s="2992"/>
      <c r="I862" s="2992"/>
      <c r="J862" s="2992"/>
      <c r="K862" s="2992"/>
      <c r="L862" s="2992"/>
      <c r="M862" s="2992"/>
    </row>
    <row r="863" spans="1:27" ht="15" customHeight="1">
      <c r="B863" s="2992"/>
      <c r="C863" s="2992"/>
      <c r="D863" s="2992"/>
      <c r="E863" s="2992"/>
      <c r="F863" s="2992"/>
      <c r="G863" s="2992"/>
      <c r="H863" s="2992"/>
      <c r="I863" s="2992"/>
      <c r="J863" s="2992"/>
      <c r="K863" s="2992"/>
      <c r="L863" s="2992"/>
      <c r="M863" s="2992"/>
    </row>
    <row r="865" spans="2:15" ht="31.5" customHeight="1">
      <c r="B865" s="830" t="s">
        <v>770</v>
      </c>
      <c r="C865" s="6"/>
      <c r="D865" s="6"/>
      <c r="E865" s="6"/>
      <c r="F865" s="6"/>
      <c r="G865" s="6"/>
      <c r="H865" s="6"/>
      <c r="I865" s="6"/>
      <c r="J865" s="6"/>
      <c r="K865" s="6"/>
      <c r="L865" s="6"/>
      <c r="M865" s="6"/>
      <c r="N865" s="6"/>
    </row>
    <row r="866" spans="2:15" ht="12.75" customHeight="1">
      <c r="B866" s="1"/>
      <c r="C866" s="1"/>
      <c r="D866" s="1"/>
      <c r="E866" s="1"/>
      <c r="F866" s="1"/>
      <c r="G866" s="1"/>
      <c r="H866" s="1"/>
      <c r="I866" s="1"/>
      <c r="J866" s="1"/>
      <c r="K866" s="1"/>
      <c r="L866" s="1"/>
      <c r="M866" s="1"/>
      <c r="N866" s="1"/>
    </row>
    <row r="867" spans="2:15" ht="12.75" customHeight="1">
      <c r="B867" s="1"/>
      <c r="C867" s="1"/>
      <c r="D867" s="1"/>
      <c r="E867" s="1"/>
      <c r="F867" s="1"/>
      <c r="G867" s="1"/>
      <c r="H867" s="1"/>
      <c r="I867" s="1"/>
      <c r="J867" s="1"/>
      <c r="K867" s="1"/>
      <c r="L867" s="1"/>
      <c r="M867" s="1"/>
      <c r="N867" s="1877"/>
      <c r="O867" s="1870"/>
    </row>
    <row r="868" spans="2:15" ht="15" customHeight="1">
      <c r="B868" s="1801" t="s">
        <v>771</v>
      </c>
      <c r="C868" s="2483"/>
      <c r="D868" s="2483"/>
      <c r="E868" s="2483"/>
      <c r="F868" s="2483"/>
      <c r="G868" s="2483"/>
      <c r="H868" s="2483"/>
      <c r="I868" s="2483"/>
      <c r="J868" s="2483"/>
      <c r="K868" s="2483"/>
      <c r="L868" s="2483"/>
      <c r="M868" s="2483"/>
      <c r="N868" s="1877"/>
      <c r="O868" s="1870"/>
    </row>
    <row r="869" spans="2:15" ht="15" customHeight="1">
      <c r="B869" s="1801" t="s">
        <v>772</v>
      </c>
      <c r="C869" s="2483"/>
      <c r="D869" s="2483"/>
      <c r="E869" s="2483"/>
      <c r="F869" s="2483"/>
      <c r="G869" s="2483"/>
      <c r="H869" s="2483"/>
      <c r="I869" s="2483"/>
      <c r="J869" s="2483"/>
      <c r="K869" s="2483"/>
      <c r="L869" s="2483"/>
      <c r="M869" s="2483"/>
      <c r="N869" s="1877"/>
      <c r="O869" s="1870"/>
    </row>
    <row r="870" spans="2:15" ht="15" customHeight="1">
      <c r="B870" s="1"/>
      <c r="C870" s="1"/>
      <c r="D870" s="1"/>
      <c r="E870" s="1"/>
      <c r="F870" s="1"/>
      <c r="G870" s="1"/>
      <c r="H870" s="1"/>
      <c r="I870" s="1"/>
      <c r="J870" s="1"/>
      <c r="K870" s="1"/>
      <c r="L870" s="1"/>
      <c r="M870" s="1"/>
      <c r="N870" s="1877"/>
      <c r="O870" s="1870"/>
    </row>
    <row r="871" spans="2:15" ht="15" customHeight="1">
      <c r="B871" s="3503" t="s">
        <v>773</v>
      </c>
      <c r="C871" s="3207"/>
      <c r="D871" s="3207"/>
      <c r="E871" s="3207"/>
      <c r="F871" s="3207"/>
      <c r="G871" s="3433"/>
      <c r="H871" s="3505" t="s">
        <v>587</v>
      </c>
      <c r="I871" s="3207"/>
      <c r="J871" s="3433"/>
      <c r="K871" s="3438" t="s">
        <v>588</v>
      </c>
      <c r="L871" s="3207"/>
      <c r="M871" s="3207"/>
      <c r="N871" s="3799"/>
      <c r="O871" s="1870"/>
    </row>
    <row r="872" spans="2:15" ht="15" customHeight="1">
      <c r="B872" s="3434"/>
      <c r="C872" s="3434"/>
      <c r="D872" s="3434"/>
      <c r="E872" s="3434"/>
      <c r="F872" s="3434"/>
      <c r="G872" s="3435"/>
      <c r="H872" s="2243">
        <v>2023</v>
      </c>
      <c r="I872" s="1142">
        <v>2024</v>
      </c>
      <c r="J872" s="1230">
        <v>2025</v>
      </c>
      <c r="K872" s="2243">
        <v>2023</v>
      </c>
      <c r="L872" s="1142">
        <v>2024</v>
      </c>
      <c r="M872" s="1134">
        <v>2025</v>
      </c>
      <c r="N872" s="3207"/>
      <c r="O872" s="1870"/>
    </row>
    <row r="873" spans="2:15" ht="15" customHeight="1">
      <c r="B873" s="3347" t="s">
        <v>774</v>
      </c>
      <c r="C873" s="3261"/>
      <c r="D873" s="3261"/>
      <c r="E873" s="3261"/>
      <c r="F873" s="3261"/>
      <c r="G873" s="3440"/>
      <c r="H873" s="2222">
        <v>6911400</v>
      </c>
      <c r="I873" s="2426">
        <v>8730136</v>
      </c>
      <c r="J873" s="1882">
        <v>10739883</v>
      </c>
      <c r="K873" s="2427">
        <v>1971247.86</v>
      </c>
      <c r="L873" s="1882">
        <v>2042792</v>
      </c>
      <c r="M873" s="1882">
        <v>2623520.94</v>
      </c>
      <c r="N873" s="3207"/>
      <c r="O873" s="1870"/>
    </row>
    <row r="874" spans="2:15" ht="15" customHeight="1">
      <c r="B874" s="3104" t="s">
        <v>775</v>
      </c>
      <c r="C874" s="3257"/>
      <c r="D874" s="3257"/>
      <c r="E874" s="3257"/>
      <c r="F874" s="3257"/>
      <c r="G874" s="3442"/>
      <c r="H874" s="2102">
        <v>28117629</v>
      </c>
      <c r="I874" s="2019">
        <v>25591731</v>
      </c>
      <c r="J874" s="119">
        <v>27805657</v>
      </c>
      <c r="K874" s="1182">
        <v>3305738.11</v>
      </c>
      <c r="L874" s="119">
        <v>2841932</v>
      </c>
      <c r="M874" s="119">
        <v>2171115</v>
      </c>
      <c r="N874" s="3207"/>
      <c r="O874" s="1870"/>
    </row>
    <row r="875" spans="2:15" ht="15" customHeight="1">
      <c r="B875" s="3500" t="s">
        <v>776</v>
      </c>
      <c r="C875" s="3215"/>
      <c r="D875" s="3215"/>
      <c r="E875" s="3215"/>
      <c r="F875" s="3215"/>
      <c r="G875" s="3492"/>
      <c r="H875" s="2226">
        <v>35029029</v>
      </c>
      <c r="I875" s="2484">
        <v>34321867</v>
      </c>
      <c r="J875" s="1859">
        <v>38545540</v>
      </c>
      <c r="K875" s="2485">
        <v>5276985.97</v>
      </c>
      <c r="L875" s="1859">
        <v>4884724</v>
      </c>
      <c r="M875" s="1859">
        <v>4794635.9400000004</v>
      </c>
      <c r="N875" s="3207"/>
      <c r="O875" s="1870"/>
    </row>
    <row r="876" spans="2:15" ht="20.25" customHeight="1">
      <c r="B876" s="3659" t="s">
        <v>777</v>
      </c>
      <c r="C876" s="3561"/>
      <c r="D876" s="3561"/>
      <c r="E876" s="3561"/>
      <c r="F876" s="3561"/>
      <c r="G876" s="3561"/>
      <c r="H876" s="3561"/>
      <c r="I876" s="3561"/>
      <c r="J876" s="3561"/>
      <c r="K876" s="3561"/>
      <c r="L876" s="3561"/>
      <c r="M876" s="3561"/>
      <c r="N876" s="1877"/>
      <c r="O876" s="1870"/>
    </row>
    <row r="877" spans="2:15" ht="15" customHeight="1">
      <c r="B877" s="1"/>
      <c r="C877" s="1"/>
      <c r="D877" s="1"/>
      <c r="E877" s="1"/>
      <c r="F877" s="1"/>
      <c r="G877" s="1"/>
      <c r="H877" s="1"/>
      <c r="I877" s="1"/>
      <c r="J877" s="1"/>
      <c r="K877" s="1"/>
      <c r="L877" s="1"/>
      <c r="M877" s="1"/>
      <c r="N877" s="1"/>
    </row>
    <row r="878" spans="2:15" ht="26.25" customHeight="1">
      <c r="B878" s="3383" t="s">
        <v>778</v>
      </c>
      <c r="C878" s="3207"/>
      <c r="D878" s="3207"/>
      <c r="E878" s="3207"/>
      <c r="F878" s="3207"/>
      <c r="G878" s="3207"/>
      <c r="H878" s="3207"/>
      <c r="I878" s="3207"/>
      <c r="J878" s="3207"/>
      <c r="K878" s="3207"/>
      <c r="L878" s="3207"/>
      <c r="M878" s="3207"/>
      <c r="N878" s="1"/>
    </row>
    <row r="879" spans="2:15" ht="15" customHeight="1">
      <c r="B879" s="3207"/>
      <c r="C879" s="2992"/>
      <c r="D879" s="2992"/>
      <c r="E879" s="2992"/>
      <c r="F879" s="2992"/>
      <c r="G879" s="2992"/>
      <c r="H879" s="2992"/>
      <c r="I879" s="2992"/>
      <c r="J879" s="2992"/>
      <c r="K879" s="2992"/>
      <c r="L879" s="2992"/>
      <c r="M879" s="3207"/>
      <c r="N879" s="1"/>
    </row>
    <row r="880" spans="2:15" ht="15" customHeight="1">
      <c r="B880" s="3207"/>
      <c r="C880" s="3207"/>
      <c r="D880" s="3207"/>
      <c r="E880" s="3207"/>
      <c r="F880" s="3207"/>
      <c r="G880" s="3207"/>
      <c r="H880" s="3207"/>
      <c r="I880" s="3207"/>
      <c r="J880" s="3207"/>
      <c r="K880" s="3207"/>
      <c r="L880" s="3207"/>
      <c r="M880" s="3207"/>
      <c r="N880" s="1"/>
    </row>
    <row r="881" spans="1:27" ht="12.75" customHeight="1">
      <c r="B881" s="1"/>
      <c r="C881" s="1"/>
      <c r="D881" s="1"/>
      <c r="E881" s="1"/>
      <c r="F881" s="1"/>
      <c r="G881" s="1"/>
      <c r="H881" s="1"/>
      <c r="I881" s="1"/>
      <c r="J881" s="1"/>
      <c r="K881" s="1"/>
      <c r="L881" s="1"/>
      <c r="M881" s="1"/>
      <c r="N881" s="1"/>
    </row>
    <row r="882" spans="1:27" ht="82.5" customHeight="1">
      <c r="B882" s="3705" t="s">
        <v>779</v>
      </c>
      <c r="C882" s="3344"/>
      <c r="D882" s="3707" t="s">
        <v>780</v>
      </c>
      <c r="E882" s="3706"/>
      <c r="F882" s="2487" t="s">
        <v>781</v>
      </c>
      <c r="G882" s="3707" t="s">
        <v>782</v>
      </c>
      <c r="H882" s="3344"/>
      <c r="I882" s="1270" t="s">
        <v>783</v>
      </c>
      <c r="J882" s="1270" t="s">
        <v>784</v>
      </c>
      <c r="K882" s="1270" t="s">
        <v>785</v>
      </c>
      <c r="L882" s="2487" t="s">
        <v>786</v>
      </c>
      <c r="M882" s="2486" t="s">
        <v>787</v>
      </c>
      <c r="N882" s="1"/>
    </row>
    <row r="883" spans="1:27" ht="112.5" customHeight="1">
      <c r="A883" s="1271"/>
      <c r="B883" s="3801" t="s">
        <v>788</v>
      </c>
      <c r="C883" s="3699"/>
      <c r="D883" s="3800" t="s">
        <v>789</v>
      </c>
      <c r="E883" s="3699"/>
      <c r="F883" s="2488" t="s">
        <v>790</v>
      </c>
      <c r="G883" s="3698">
        <v>70000</v>
      </c>
      <c r="H883" s="3699"/>
      <c r="I883" s="2489">
        <v>65374.574999999997</v>
      </c>
      <c r="J883" s="2488" t="s">
        <v>791</v>
      </c>
      <c r="K883" s="2488" t="s">
        <v>792</v>
      </c>
      <c r="L883" s="2488" t="s">
        <v>793</v>
      </c>
      <c r="M883" s="2488" t="s">
        <v>794</v>
      </c>
      <c r="N883" s="1272"/>
      <c r="O883" s="1271"/>
      <c r="P883" s="1271"/>
      <c r="Q883" s="1271"/>
      <c r="R883" s="1271"/>
      <c r="S883" s="1271"/>
      <c r="T883" s="1271"/>
      <c r="U883" s="1271"/>
      <c r="V883" s="1271"/>
      <c r="W883" s="1271"/>
      <c r="X883" s="1271"/>
      <c r="Y883" s="1271"/>
      <c r="Z883" s="1271"/>
      <c r="AA883" s="1271"/>
    </row>
    <row r="884" spans="1:27" ht="112.5" customHeight="1">
      <c r="A884" s="1271"/>
      <c r="B884" s="3702" t="s">
        <v>795</v>
      </c>
      <c r="C884" s="3696"/>
      <c r="D884" s="3703" t="s">
        <v>796</v>
      </c>
      <c r="E884" s="3696"/>
      <c r="F884" s="1273" t="s">
        <v>797</v>
      </c>
      <c r="G884" s="3704">
        <v>15574.5</v>
      </c>
      <c r="H884" s="3696"/>
      <c r="I884" s="1274">
        <v>14858.6</v>
      </c>
      <c r="J884" s="1273" t="s">
        <v>791</v>
      </c>
      <c r="K884" s="1273" t="s">
        <v>792</v>
      </c>
      <c r="L884" s="1273" t="s">
        <v>793</v>
      </c>
      <c r="M884" s="1273" t="s">
        <v>794</v>
      </c>
      <c r="N884" s="1272"/>
      <c r="O884" s="1271"/>
      <c r="P884" s="1271"/>
      <c r="Q884" s="1271"/>
      <c r="R884" s="1271"/>
      <c r="S884" s="1271"/>
      <c r="T884" s="1271"/>
      <c r="U884" s="1271"/>
      <c r="V884" s="1271"/>
      <c r="W884" s="1271"/>
      <c r="X884" s="1271"/>
      <c r="Y884" s="1271"/>
      <c r="Z884" s="1271"/>
      <c r="AA884" s="1271"/>
    </row>
    <row r="885" spans="1:27" ht="112.5" customHeight="1">
      <c r="A885" s="1271"/>
      <c r="B885" s="3702" t="s">
        <v>798</v>
      </c>
      <c r="C885" s="3696"/>
      <c r="D885" s="3703" t="s">
        <v>789</v>
      </c>
      <c r="E885" s="3696"/>
      <c r="F885" s="1273" t="s">
        <v>799</v>
      </c>
      <c r="G885" s="3695">
        <v>230.16</v>
      </c>
      <c r="H885" s="3696"/>
      <c r="I885" s="1274">
        <v>103.97</v>
      </c>
      <c r="J885" s="1273" t="s">
        <v>791</v>
      </c>
      <c r="K885" s="1273" t="s">
        <v>792</v>
      </c>
      <c r="L885" s="1273" t="s">
        <v>793</v>
      </c>
      <c r="M885" s="1273" t="s">
        <v>794</v>
      </c>
      <c r="N885" s="1272"/>
      <c r="O885" s="1271"/>
      <c r="P885" s="1271"/>
      <c r="Q885" s="1271"/>
      <c r="R885" s="1271"/>
      <c r="S885" s="1271"/>
      <c r="T885" s="1271"/>
      <c r="U885" s="1271"/>
      <c r="V885" s="1271"/>
      <c r="W885" s="1271"/>
      <c r="X885" s="1271"/>
      <c r="Y885" s="1271"/>
      <c r="Z885" s="1271"/>
      <c r="AA885" s="1271"/>
    </row>
    <row r="886" spans="1:27" ht="112.5" customHeight="1">
      <c r="A886" s="1133"/>
      <c r="B886" s="3702" t="s">
        <v>800</v>
      </c>
      <c r="C886" s="3696"/>
      <c r="D886" s="3703" t="s">
        <v>789</v>
      </c>
      <c r="E886" s="3696"/>
      <c r="F886" s="1273" t="s">
        <v>799</v>
      </c>
      <c r="G886" s="3704">
        <v>136.69999999999999</v>
      </c>
      <c r="H886" s="3696"/>
      <c r="I886" s="1274">
        <v>109.3</v>
      </c>
      <c r="J886" s="1273" t="s">
        <v>801</v>
      </c>
      <c r="K886" s="1273" t="s">
        <v>792</v>
      </c>
      <c r="L886" s="1273" t="s">
        <v>793</v>
      </c>
      <c r="M886" s="1273" t="s">
        <v>794</v>
      </c>
      <c r="N886" s="509"/>
      <c r="O886" s="1133"/>
      <c r="P886" s="1133"/>
      <c r="Q886" s="1133"/>
      <c r="R886" s="1133"/>
      <c r="S886" s="1133"/>
      <c r="T886" s="1133"/>
      <c r="U886" s="1133"/>
      <c r="V886" s="1133"/>
      <c r="W886" s="1133"/>
      <c r="X886" s="1133"/>
      <c r="Y886" s="1133"/>
      <c r="Z886" s="1133"/>
      <c r="AA886" s="1133"/>
    </row>
    <row r="887" spans="1:27" ht="12.75" customHeight="1">
      <c r="B887" s="8"/>
      <c r="C887" s="8"/>
      <c r="D887" s="8"/>
      <c r="E887" s="8"/>
      <c r="F887" s="8"/>
      <c r="G887" s="8"/>
      <c r="H887" s="8"/>
      <c r="I887" s="8"/>
      <c r="J887" s="8"/>
      <c r="K887" s="8"/>
      <c r="L887" s="8"/>
      <c r="M887" s="8"/>
      <c r="N887" s="1"/>
    </row>
    <row r="888" spans="1:27" ht="80.25" customHeight="1">
      <c r="B888" s="3705" t="s">
        <v>802</v>
      </c>
      <c r="C888" s="3706"/>
      <c r="D888" s="3707" t="s">
        <v>780</v>
      </c>
      <c r="E888" s="3706"/>
      <c r="F888" s="1270" t="s">
        <v>781</v>
      </c>
      <c r="G888" s="3697" t="s">
        <v>782</v>
      </c>
      <c r="H888" s="3344"/>
      <c r="I888" s="2486" t="s">
        <v>783</v>
      </c>
      <c r="J888" s="2486" t="s">
        <v>784</v>
      </c>
      <c r="K888" s="1270" t="s">
        <v>785</v>
      </c>
      <c r="L888" s="2487" t="s">
        <v>786</v>
      </c>
      <c r="M888" s="2486" t="s">
        <v>787</v>
      </c>
      <c r="N888" s="1"/>
    </row>
    <row r="889" spans="1:27" ht="112.5" customHeight="1">
      <c r="A889" s="509"/>
      <c r="B889" s="3708" t="s">
        <v>803</v>
      </c>
      <c r="C889" s="3699"/>
      <c r="D889" s="3709" t="s">
        <v>796</v>
      </c>
      <c r="E889" s="3699"/>
      <c r="F889" s="2488" t="s">
        <v>797</v>
      </c>
      <c r="G889" s="3698">
        <v>4404.67</v>
      </c>
      <c r="H889" s="3699"/>
      <c r="I889" s="2489">
        <v>4404.66</v>
      </c>
      <c r="J889" s="2488" t="s">
        <v>791</v>
      </c>
      <c r="K889" s="2488" t="s">
        <v>792</v>
      </c>
      <c r="L889" s="3700" t="s">
        <v>804</v>
      </c>
      <c r="M889" s="2488" t="s">
        <v>794</v>
      </c>
      <c r="N889" s="509"/>
      <c r="O889" s="509"/>
      <c r="P889" s="509"/>
      <c r="Q889" s="509"/>
      <c r="R889" s="509"/>
      <c r="S889" s="509"/>
      <c r="T889" s="509"/>
      <c r="U889" s="509"/>
      <c r="V889" s="509"/>
      <c r="W889" s="509"/>
      <c r="X889" s="509"/>
      <c r="Y889" s="509"/>
      <c r="Z889" s="509"/>
      <c r="AA889" s="509"/>
    </row>
    <row r="890" spans="1:27" ht="112.5" customHeight="1">
      <c r="A890" s="509"/>
      <c r="B890" s="3768" t="s">
        <v>805</v>
      </c>
      <c r="C890" s="3696"/>
      <c r="D890" s="3703" t="s">
        <v>806</v>
      </c>
      <c r="E890" s="3696"/>
      <c r="F890" s="1273" t="s">
        <v>797</v>
      </c>
      <c r="G890" s="3695">
        <v>1250</v>
      </c>
      <c r="H890" s="3696"/>
      <c r="I890" s="1274">
        <v>800</v>
      </c>
      <c r="J890" s="1273" t="s">
        <v>791</v>
      </c>
      <c r="K890" s="1273" t="s">
        <v>792</v>
      </c>
      <c r="L890" s="3701"/>
      <c r="M890" s="1273" t="s">
        <v>794</v>
      </c>
      <c r="N890" s="509"/>
      <c r="O890" s="509"/>
      <c r="P890" s="509"/>
      <c r="Q890" s="509"/>
      <c r="R890" s="509"/>
      <c r="S890" s="509"/>
      <c r="T890" s="509"/>
      <c r="U890" s="509"/>
      <c r="V890" s="509"/>
      <c r="W890" s="509"/>
      <c r="X890" s="509"/>
      <c r="Y890" s="509"/>
      <c r="Z890" s="509"/>
      <c r="AA890" s="509"/>
    </row>
    <row r="891" spans="1:27" ht="225" customHeight="1">
      <c r="A891" s="509"/>
      <c r="B891" s="3768" t="s">
        <v>807</v>
      </c>
      <c r="C891" s="3696"/>
      <c r="D891" s="3703" t="s">
        <v>789</v>
      </c>
      <c r="E891" s="3696"/>
      <c r="F891" s="1273" t="s">
        <v>808</v>
      </c>
      <c r="G891" s="3695">
        <v>181.637</v>
      </c>
      <c r="H891" s="3696"/>
      <c r="I891" s="1274">
        <v>41</v>
      </c>
      <c r="J891" s="1273" t="s">
        <v>809</v>
      </c>
      <c r="K891" s="1273" t="s">
        <v>792</v>
      </c>
      <c r="L891" s="1273" t="s">
        <v>810</v>
      </c>
      <c r="M891" s="1273" t="s">
        <v>794</v>
      </c>
      <c r="N891" s="509"/>
      <c r="O891" s="1275"/>
      <c r="P891" s="509"/>
      <c r="Q891" s="509"/>
      <c r="R891" s="509"/>
      <c r="S891" s="509"/>
      <c r="T891" s="509"/>
      <c r="U891" s="509"/>
      <c r="V891" s="509"/>
      <c r="W891" s="509"/>
      <c r="X891" s="509"/>
      <c r="Y891" s="509"/>
      <c r="Z891" s="509"/>
      <c r="AA891" s="509"/>
    </row>
    <row r="892" spans="1:27" ht="112.5" customHeight="1">
      <c r="A892" s="509"/>
      <c r="B892" s="3768" t="s">
        <v>811</v>
      </c>
      <c r="C892" s="3696"/>
      <c r="D892" s="3703" t="s">
        <v>812</v>
      </c>
      <c r="E892" s="3696"/>
      <c r="F892" s="1273" t="s">
        <v>797</v>
      </c>
      <c r="G892" s="3695">
        <v>2724.4</v>
      </c>
      <c r="H892" s="3696"/>
      <c r="I892" s="1274">
        <v>2612.5</v>
      </c>
      <c r="J892" s="1273" t="s">
        <v>813</v>
      </c>
      <c r="K892" s="1273" t="s">
        <v>792</v>
      </c>
      <c r="L892" s="1273" t="s">
        <v>793</v>
      </c>
      <c r="M892" s="1273" t="s">
        <v>794</v>
      </c>
      <c r="N892" s="509"/>
      <c r="O892" s="509"/>
      <c r="P892" s="509"/>
      <c r="Q892" s="509"/>
      <c r="R892" s="509"/>
      <c r="S892" s="509"/>
      <c r="T892" s="509"/>
      <c r="U892" s="509"/>
      <c r="V892" s="509"/>
      <c r="W892" s="509"/>
      <c r="X892" s="509"/>
      <c r="Y892" s="509"/>
      <c r="Z892" s="509"/>
      <c r="AA892" s="509"/>
    </row>
    <row r="893" spans="1:27" ht="112.5" customHeight="1">
      <c r="A893" s="509"/>
      <c r="B893" s="3768" t="s">
        <v>814</v>
      </c>
      <c r="C893" s="3696"/>
      <c r="D893" s="3703" t="s">
        <v>812</v>
      </c>
      <c r="E893" s="3696"/>
      <c r="F893" s="1273" t="s">
        <v>797</v>
      </c>
      <c r="G893" s="3695">
        <v>2111.6</v>
      </c>
      <c r="H893" s="3696"/>
      <c r="I893" s="1274">
        <v>2111.6</v>
      </c>
      <c r="J893" s="1273" t="s">
        <v>815</v>
      </c>
      <c r="K893" s="1273" t="s">
        <v>792</v>
      </c>
      <c r="L893" s="1273" t="s">
        <v>793</v>
      </c>
      <c r="M893" s="1273" t="s">
        <v>794</v>
      </c>
      <c r="N893" s="509"/>
      <c r="O893" s="509"/>
      <c r="P893" s="509"/>
      <c r="Q893" s="509"/>
      <c r="R893" s="509"/>
      <c r="S893" s="509"/>
      <c r="T893" s="509"/>
      <c r="U893" s="509"/>
      <c r="V893" s="509"/>
      <c r="W893" s="509"/>
      <c r="X893" s="509"/>
      <c r="Y893" s="509"/>
      <c r="Z893" s="509"/>
      <c r="AA893" s="509"/>
    </row>
    <row r="894" spans="1:27" ht="112.5" customHeight="1">
      <c r="A894" s="509"/>
      <c r="B894" s="3768" t="s">
        <v>816</v>
      </c>
      <c r="C894" s="3696"/>
      <c r="D894" s="3703" t="s">
        <v>796</v>
      </c>
      <c r="E894" s="3696"/>
      <c r="F894" s="1273" t="s">
        <v>799</v>
      </c>
      <c r="G894" s="3695">
        <v>2784.81</v>
      </c>
      <c r="H894" s="3696"/>
      <c r="I894" s="1274">
        <v>1918.6</v>
      </c>
      <c r="J894" s="1273" t="s">
        <v>815</v>
      </c>
      <c r="K894" s="1273" t="s">
        <v>792</v>
      </c>
      <c r="L894" s="1273" t="s">
        <v>793</v>
      </c>
      <c r="M894" s="1273" t="s">
        <v>794</v>
      </c>
      <c r="N894" s="509"/>
      <c r="O894" s="509"/>
      <c r="P894" s="509"/>
      <c r="Q894" s="509"/>
      <c r="R894" s="509"/>
      <c r="S894" s="509"/>
      <c r="T894" s="509"/>
      <c r="U894" s="509"/>
      <c r="V894" s="509"/>
      <c r="W894" s="509"/>
      <c r="X894" s="509"/>
      <c r="Y894" s="509"/>
      <c r="Z894" s="509"/>
      <c r="AA894" s="509"/>
    </row>
    <row r="895" spans="1:27" ht="112.5" customHeight="1">
      <c r="A895" s="509"/>
      <c r="B895" s="3772" t="s">
        <v>817</v>
      </c>
      <c r="C895" s="3773"/>
      <c r="D895" s="3774" t="s">
        <v>796</v>
      </c>
      <c r="E895" s="3773"/>
      <c r="F895" s="1276" t="s">
        <v>799</v>
      </c>
      <c r="G895" s="3775">
        <v>3012.84</v>
      </c>
      <c r="H895" s="3773"/>
      <c r="I895" s="1277">
        <v>2291.71</v>
      </c>
      <c r="J895" s="1276" t="s">
        <v>813</v>
      </c>
      <c r="K895" s="1276" t="s">
        <v>792</v>
      </c>
      <c r="L895" s="1276" t="s">
        <v>793</v>
      </c>
      <c r="M895" s="1276" t="s">
        <v>794</v>
      </c>
      <c r="N895" s="509"/>
      <c r="O895" s="509"/>
      <c r="P895" s="509"/>
      <c r="Q895" s="509"/>
      <c r="R895" s="509"/>
      <c r="S895" s="509"/>
      <c r="T895" s="509"/>
      <c r="U895" s="509"/>
      <c r="V895" s="509"/>
      <c r="W895" s="509"/>
      <c r="X895" s="509"/>
      <c r="Y895" s="509"/>
      <c r="Z895" s="509"/>
      <c r="AA895" s="509"/>
    </row>
    <row r="896" spans="1:27" ht="15" customHeight="1">
      <c r="B896" s="3588" t="s">
        <v>818</v>
      </c>
      <c r="C896" s="3446"/>
      <c r="D896" s="3446"/>
      <c r="E896" s="3446"/>
      <c r="F896" s="3446"/>
      <c r="G896" s="3446"/>
      <c r="H896" s="3446"/>
      <c r="I896" s="3446"/>
      <c r="J896" s="3446"/>
      <c r="K896" s="3446"/>
      <c r="L896" s="3446"/>
      <c r="M896" s="3446"/>
      <c r="N896" s="1"/>
      <c r="O896" s="1"/>
    </row>
    <row r="897" spans="1:27" ht="15" customHeight="1">
      <c r="B897" s="276"/>
      <c r="C897" s="1"/>
      <c r="D897" s="1"/>
      <c r="E897" s="1"/>
      <c r="F897" s="1"/>
      <c r="G897" s="1"/>
      <c r="H897" s="1"/>
      <c r="I897" s="1"/>
      <c r="J897" s="1"/>
      <c r="K897" s="1"/>
      <c r="L897" s="1"/>
      <c r="M897" s="1"/>
      <c r="N897" s="1"/>
      <c r="O897" s="1"/>
    </row>
    <row r="898" spans="1:27" ht="15" customHeight="1">
      <c r="B898" s="276"/>
      <c r="C898" s="1"/>
      <c r="D898" s="1"/>
      <c r="E898" s="1"/>
      <c r="F898" s="1"/>
      <c r="G898" s="1"/>
      <c r="H898" s="1"/>
      <c r="I898" s="1"/>
      <c r="J898" s="1"/>
      <c r="K898" s="1"/>
      <c r="L898" s="1"/>
      <c r="M898" s="1"/>
      <c r="N898" s="1"/>
      <c r="O898" s="1"/>
    </row>
    <row r="899" spans="1:27" ht="24.75" customHeight="1">
      <c r="B899" s="830" t="s">
        <v>819</v>
      </c>
      <c r="C899" s="6"/>
      <c r="D899" s="6"/>
      <c r="E899" s="6"/>
      <c r="F899" s="6"/>
      <c r="G899" s="6"/>
      <c r="H899" s="6"/>
      <c r="I899" s="6"/>
      <c r="J899" s="6"/>
      <c r="K899" s="6"/>
      <c r="L899" s="6"/>
      <c r="M899" s="6"/>
      <c r="N899" s="1"/>
      <c r="O899" s="1"/>
    </row>
    <row r="900" spans="1:27" ht="12.75" customHeight="1">
      <c r="B900" s="1"/>
      <c r="C900" s="1"/>
      <c r="D900" s="1"/>
      <c r="E900" s="1"/>
      <c r="F900" s="1"/>
      <c r="G900" s="1"/>
      <c r="H900" s="1"/>
      <c r="I900" s="1"/>
      <c r="J900" s="1"/>
      <c r="K900" s="1"/>
      <c r="L900" s="1"/>
      <c r="M900" s="1"/>
      <c r="N900" s="1"/>
      <c r="O900" s="1"/>
    </row>
    <row r="901" spans="1:27" ht="12.75" customHeight="1">
      <c r="B901" s="1"/>
      <c r="C901" s="1"/>
      <c r="D901" s="1"/>
      <c r="E901" s="1"/>
      <c r="F901" s="1"/>
      <c r="G901" s="1"/>
      <c r="H901" s="1"/>
      <c r="I901" s="1"/>
      <c r="J901" s="1"/>
      <c r="K901" s="1"/>
      <c r="L901" s="1"/>
      <c r="M901" s="1"/>
      <c r="N901" s="1"/>
      <c r="O901" s="1"/>
    </row>
    <row r="902" spans="1:27" ht="15" customHeight="1">
      <c r="B902" s="3383" t="s">
        <v>820</v>
      </c>
      <c r="C902" s="3207"/>
      <c r="D902" s="3207"/>
      <c r="E902" s="3207"/>
      <c r="F902" s="3207"/>
      <c r="G902" s="3207"/>
      <c r="H902" s="3207"/>
      <c r="I902" s="3207"/>
      <c r="J902" s="3207"/>
      <c r="K902" s="3207"/>
      <c r="L902" s="3207"/>
      <c r="M902" s="3207"/>
      <c r="O902" s="1"/>
    </row>
    <row r="903" spans="1:27" ht="15" customHeight="1">
      <c r="B903" s="1278"/>
      <c r="C903" s="1"/>
      <c r="D903" s="1"/>
      <c r="E903" s="1278"/>
      <c r="F903" s="1278"/>
      <c r="G903" s="1278"/>
      <c r="H903" s="1278"/>
      <c r="I903" s="1278"/>
      <c r="J903" s="1278"/>
      <c r="K903" s="1278"/>
      <c r="L903" s="1278"/>
      <c r="M903" s="1278"/>
      <c r="O903" s="1"/>
    </row>
    <row r="904" spans="1:27" ht="42" customHeight="1">
      <c r="B904" s="3776" t="s">
        <v>821</v>
      </c>
      <c r="C904" s="3770"/>
      <c r="D904" s="3503" t="s">
        <v>822</v>
      </c>
      <c r="E904" s="3207"/>
      <c r="F904" s="3207"/>
      <c r="G904" s="3777" t="s">
        <v>823</v>
      </c>
      <c r="H904" s="3778"/>
      <c r="I904" s="3779" t="s">
        <v>824</v>
      </c>
      <c r="J904" s="3769" t="s">
        <v>825</v>
      </c>
      <c r="K904" s="3770"/>
      <c r="L904" s="3503" t="s">
        <v>826</v>
      </c>
      <c r="M904" s="3207"/>
      <c r="O904" s="3741"/>
    </row>
    <row r="905" spans="1:27" ht="29.25" customHeight="1">
      <c r="B905" s="3434"/>
      <c r="C905" s="3771"/>
      <c r="D905" s="3434"/>
      <c r="E905" s="3434"/>
      <c r="F905" s="3434"/>
      <c r="G905" s="3551"/>
      <c r="H905" s="3434"/>
      <c r="I905" s="3551"/>
      <c r="J905" s="3551"/>
      <c r="K905" s="3771"/>
      <c r="L905" s="3434"/>
      <c r="M905" s="3434"/>
      <c r="O905" s="3207"/>
    </row>
    <row r="906" spans="1:27" ht="186" customHeight="1">
      <c r="A906" s="1133"/>
      <c r="B906" s="3780" t="s">
        <v>587</v>
      </c>
      <c r="C906" s="3781"/>
      <c r="D906" s="3782" t="s">
        <v>827</v>
      </c>
      <c r="E906" s="3783"/>
      <c r="F906" s="3781"/>
      <c r="G906" s="3780" t="s">
        <v>828</v>
      </c>
      <c r="H906" s="3781"/>
      <c r="I906" s="1279" t="s">
        <v>829</v>
      </c>
      <c r="J906" s="3780" t="s">
        <v>830</v>
      </c>
      <c r="K906" s="3781"/>
      <c r="L906" s="3780" t="s">
        <v>831</v>
      </c>
      <c r="M906" s="3781"/>
      <c r="N906" s="509"/>
      <c r="O906" s="509"/>
      <c r="P906" s="1133"/>
      <c r="Q906" s="1133"/>
      <c r="R906" s="1133"/>
      <c r="S906" s="1133"/>
      <c r="T906" s="1133"/>
      <c r="U906" s="1133"/>
      <c r="V906" s="1133"/>
      <c r="W906" s="1133"/>
      <c r="X906" s="1133"/>
      <c r="Y906" s="1133"/>
      <c r="Z906" s="1133"/>
      <c r="AA906" s="1133"/>
    </row>
    <row r="907" spans="1:27" ht="112.5" customHeight="1">
      <c r="A907" s="1133"/>
      <c r="B907" s="3774" t="s">
        <v>588</v>
      </c>
      <c r="C907" s="3773"/>
      <c r="D907" s="3784" t="s">
        <v>832</v>
      </c>
      <c r="E907" s="3785"/>
      <c r="F907" s="3773"/>
      <c r="G907" s="3774" t="s">
        <v>833</v>
      </c>
      <c r="H907" s="3773"/>
      <c r="I907" s="1276" t="s">
        <v>834</v>
      </c>
      <c r="J907" s="3774" t="s">
        <v>835</v>
      </c>
      <c r="K907" s="3773"/>
      <c r="L907" s="3774" t="s">
        <v>836</v>
      </c>
      <c r="M907" s="3773"/>
      <c r="N907" s="3786"/>
      <c r="O907" s="509"/>
      <c r="P907" s="1133"/>
      <c r="Q907" s="1133"/>
      <c r="R907" s="1133"/>
      <c r="S907" s="1133"/>
      <c r="T907" s="1133"/>
      <c r="U907" s="1133"/>
      <c r="V907" s="1133"/>
      <c r="W907" s="1133"/>
      <c r="X907" s="1133"/>
      <c r="Y907" s="1133"/>
      <c r="Z907" s="1133"/>
      <c r="AA907" s="1133"/>
    </row>
    <row r="908" spans="1:27" ht="15.75" customHeight="1">
      <c r="B908" s="3787" t="s">
        <v>837</v>
      </c>
      <c r="C908" s="3366"/>
      <c r="D908" s="3366"/>
      <c r="E908" s="3366"/>
      <c r="F908" s="3366"/>
      <c r="G908" s="3366"/>
      <c r="H908" s="3366"/>
      <c r="I908" s="3366"/>
      <c r="J908" s="3366"/>
      <c r="K908" s="3366"/>
      <c r="L908" s="3366"/>
      <c r="M908" s="3366"/>
      <c r="N908" s="3207"/>
      <c r="O908" s="1"/>
    </row>
    <row r="909" spans="1:27" ht="15" customHeight="1">
      <c r="B909" s="2992"/>
      <c r="C909" s="2992"/>
      <c r="D909" s="2992"/>
      <c r="E909" s="2992"/>
      <c r="F909" s="2992"/>
      <c r="G909" s="2992"/>
      <c r="H909" s="2992"/>
      <c r="I909" s="2992"/>
      <c r="J909" s="2992"/>
      <c r="K909" s="2992"/>
      <c r="L909" s="2992"/>
      <c r="M909" s="2992"/>
      <c r="N909" s="3207"/>
      <c r="O909" s="1"/>
    </row>
    <row r="910" spans="1:27">
      <c r="B910" s="3367"/>
      <c r="C910" s="3367"/>
      <c r="D910" s="3367"/>
      <c r="E910" s="3367"/>
      <c r="F910" s="3367"/>
      <c r="G910" s="3367"/>
      <c r="H910" s="3367"/>
      <c r="I910" s="3367"/>
      <c r="J910" s="3367"/>
      <c r="K910" s="3367"/>
      <c r="L910" s="3367"/>
      <c r="M910" s="3367"/>
      <c r="N910" s="3207"/>
      <c r="O910" s="1"/>
    </row>
    <row r="911" spans="1:27" ht="15" customHeight="1">
      <c r="B911" s="2491"/>
      <c r="C911" s="2491"/>
      <c r="D911" s="2491"/>
      <c r="E911" s="2491"/>
      <c r="F911" s="2491"/>
      <c r="G911" s="2491"/>
      <c r="H911" s="1133"/>
      <c r="I911" s="1133"/>
      <c r="J911" s="1133"/>
      <c r="K911" s="1133"/>
      <c r="L911" s="1133"/>
      <c r="M911" s="1133"/>
      <c r="N911" s="3207"/>
      <c r="O911" s="1"/>
    </row>
    <row r="912" spans="1:27" ht="15" customHeight="1">
      <c r="B912" s="1"/>
      <c r="C912" s="1"/>
      <c r="D912" s="1"/>
      <c r="E912" s="1"/>
      <c r="F912" s="1"/>
      <c r="G912" s="1"/>
      <c r="H912" s="1"/>
      <c r="I912" s="1"/>
      <c r="J912" s="1"/>
      <c r="K912" s="1"/>
      <c r="L912" s="1"/>
      <c r="M912" s="1"/>
      <c r="N912" s="1"/>
      <c r="O912" s="1"/>
    </row>
    <row r="913" spans="1:27" ht="15" customHeight="1">
      <c r="B913" s="3383" t="s">
        <v>838</v>
      </c>
      <c r="C913" s="3207"/>
      <c r="D913" s="3207"/>
      <c r="E913" s="3207"/>
      <c r="F913" s="3207"/>
      <c r="G913" s="3207"/>
      <c r="H913" s="3207"/>
      <c r="I913" s="3207"/>
      <c r="J913" s="3207"/>
      <c r="K913" s="3207"/>
      <c r="L913" s="3207"/>
      <c r="M913" s="3207"/>
      <c r="N913" s="1"/>
      <c r="O913" s="1"/>
    </row>
    <row r="914" spans="1:27" ht="15" customHeight="1">
      <c r="B914" s="1278"/>
      <c r="C914" s="1278"/>
      <c r="D914" s="1278"/>
      <c r="E914" s="1278"/>
      <c r="F914" s="1278"/>
      <c r="G914" s="1278"/>
      <c r="H914" s="1278"/>
      <c r="I914" s="1278"/>
      <c r="J914" s="1278"/>
      <c r="K914" s="1278"/>
      <c r="L914" s="1278"/>
      <c r="M914" s="1278"/>
      <c r="N914" s="1"/>
      <c r="O914" s="1"/>
    </row>
    <row r="915" spans="1:27" ht="30" customHeight="1">
      <c r="B915" s="3776" t="s">
        <v>821</v>
      </c>
      <c r="C915" s="3770"/>
      <c r="D915" s="3503" t="s">
        <v>839</v>
      </c>
      <c r="E915" s="3207"/>
      <c r="F915" s="3207"/>
      <c r="G915" s="3779" t="s">
        <v>840</v>
      </c>
      <c r="H915" s="3778"/>
      <c r="I915" s="3769" t="s">
        <v>841</v>
      </c>
      <c r="J915" s="3778"/>
      <c r="K915" s="3778"/>
      <c r="L915" s="3778"/>
      <c r="M915" s="3778"/>
      <c r="N915" s="1"/>
      <c r="O915" s="3741"/>
    </row>
    <row r="916" spans="1:27" ht="51" customHeight="1">
      <c r="B916" s="3434"/>
      <c r="C916" s="3771"/>
      <c r="D916" s="3434"/>
      <c r="E916" s="3434"/>
      <c r="F916" s="3434"/>
      <c r="G916" s="3551"/>
      <c r="H916" s="3434"/>
      <c r="I916" s="3551"/>
      <c r="J916" s="3434"/>
      <c r="K916" s="3434"/>
      <c r="L916" s="3434"/>
      <c r="M916" s="3434"/>
      <c r="N916" s="1"/>
      <c r="O916" s="3207"/>
    </row>
    <row r="917" spans="1:27" ht="90" customHeight="1">
      <c r="A917" s="8"/>
      <c r="B917" s="3793" t="s">
        <v>587</v>
      </c>
      <c r="C917" s="3794"/>
      <c r="D917" s="3797" t="s">
        <v>842</v>
      </c>
      <c r="E917" s="3207"/>
      <c r="F917" s="3717"/>
      <c r="G917" s="3788" t="s">
        <v>843</v>
      </c>
      <c r="H917" s="3717"/>
      <c r="I917" s="3788" t="s">
        <v>844</v>
      </c>
      <c r="J917" s="3207"/>
      <c r="K917" s="3207"/>
      <c r="L917" s="3207"/>
      <c r="M917" s="3713"/>
      <c r="N917" s="8"/>
      <c r="O917" s="8"/>
      <c r="P917" s="8"/>
      <c r="Q917" s="8"/>
      <c r="R917" s="8"/>
      <c r="S917" s="8"/>
      <c r="T917" s="8"/>
      <c r="U917" s="8"/>
      <c r="V917" s="8"/>
      <c r="W917" s="8"/>
      <c r="X917" s="8"/>
      <c r="Y917" s="8"/>
      <c r="Z917" s="8"/>
      <c r="AA917" s="8"/>
    </row>
    <row r="918" spans="1:27" ht="90" customHeight="1">
      <c r="A918" s="8"/>
      <c r="B918" s="3712"/>
      <c r="C918" s="3713"/>
      <c r="D918" s="3351"/>
      <c r="E918" s="2992"/>
      <c r="F918" s="3717"/>
      <c r="G918" s="3719"/>
      <c r="H918" s="3717"/>
      <c r="I918" s="3719"/>
      <c r="J918" s="2992"/>
      <c r="K918" s="2992"/>
      <c r="L918" s="2992"/>
      <c r="M918" s="3713"/>
      <c r="N918" s="8"/>
      <c r="O918" s="8"/>
      <c r="P918" s="8"/>
      <c r="Q918" s="8"/>
      <c r="R918" s="8"/>
      <c r="S918" s="8"/>
      <c r="T918" s="8"/>
      <c r="U918" s="8"/>
      <c r="V918" s="8"/>
      <c r="W918" s="8"/>
      <c r="X918" s="8"/>
      <c r="Y918" s="8"/>
      <c r="Z918" s="8"/>
      <c r="AA918" s="8"/>
    </row>
    <row r="919" spans="1:27" ht="121.5" customHeight="1">
      <c r="A919" s="8"/>
      <c r="B919" s="3795"/>
      <c r="C919" s="3796"/>
      <c r="D919" s="3798"/>
      <c r="E919" s="3791"/>
      <c r="F919" s="3790"/>
      <c r="G919" s="3789"/>
      <c r="H919" s="3790"/>
      <c r="I919" s="3789"/>
      <c r="J919" s="3791"/>
      <c r="K919" s="3791"/>
      <c r="L919" s="3791"/>
      <c r="M919" s="3792"/>
      <c r="N919" s="8"/>
      <c r="O919" s="8"/>
      <c r="P919" s="8"/>
      <c r="Q919" s="8"/>
      <c r="R919" s="8"/>
      <c r="S919" s="8"/>
      <c r="T919" s="8"/>
      <c r="U919" s="8"/>
      <c r="V919" s="8"/>
      <c r="W919" s="8"/>
      <c r="X919" s="8"/>
      <c r="Y919" s="8"/>
      <c r="Z919" s="8"/>
      <c r="AA919" s="8"/>
    </row>
    <row r="920" spans="1:27" ht="90" customHeight="1">
      <c r="A920" s="8"/>
      <c r="B920" s="3710" t="s">
        <v>588</v>
      </c>
      <c r="C920" s="3711"/>
      <c r="D920" s="3714" t="s">
        <v>845</v>
      </c>
      <c r="E920" s="3715"/>
      <c r="F920" s="3715"/>
      <c r="G920" s="3715"/>
      <c r="H920" s="3716"/>
      <c r="I920" s="3718" t="s">
        <v>846</v>
      </c>
      <c r="J920" s="3715"/>
      <c r="K920" s="3715"/>
      <c r="L920" s="3715"/>
      <c r="M920" s="3716"/>
      <c r="N920" s="3805"/>
      <c r="O920" s="8"/>
      <c r="P920" s="8"/>
      <c r="Q920" s="8"/>
      <c r="R920" s="8"/>
      <c r="S920" s="8"/>
      <c r="T920" s="8"/>
      <c r="U920" s="8"/>
      <c r="V920" s="8"/>
      <c r="W920" s="8"/>
      <c r="X920" s="8"/>
      <c r="Y920" s="8"/>
      <c r="Z920" s="8"/>
      <c r="AA920" s="8"/>
    </row>
    <row r="921" spans="1:27" ht="90" customHeight="1">
      <c r="A921" s="8"/>
      <c r="B921" s="3712"/>
      <c r="C921" s="3713"/>
      <c r="D921" s="3351"/>
      <c r="E921" s="2992"/>
      <c r="F921" s="2992"/>
      <c r="G921" s="2992"/>
      <c r="H921" s="3717"/>
      <c r="I921" s="3719"/>
      <c r="J921" s="2992"/>
      <c r="K921" s="2992"/>
      <c r="L921" s="2992"/>
      <c r="M921" s="3717"/>
      <c r="N921" s="3207"/>
      <c r="O921" s="8"/>
      <c r="P921" s="8"/>
      <c r="Q921" s="8"/>
      <c r="R921" s="8"/>
      <c r="S921" s="8"/>
      <c r="T921" s="8"/>
      <c r="U921" s="8"/>
      <c r="V921" s="8"/>
      <c r="W921" s="8"/>
      <c r="X921" s="8"/>
      <c r="Y921" s="8"/>
      <c r="Z921" s="8"/>
      <c r="AA921" s="8"/>
    </row>
    <row r="922" spans="1:27" ht="90" customHeight="1">
      <c r="A922" s="8"/>
      <c r="B922" s="3712"/>
      <c r="C922" s="3713"/>
      <c r="D922" s="3351"/>
      <c r="E922" s="3207"/>
      <c r="F922" s="3207"/>
      <c r="G922" s="3207"/>
      <c r="H922" s="3717"/>
      <c r="I922" s="3719"/>
      <c r="J922" s="3207"/>
      <c r="K922" s="3207"/>
      <c r="L922" s="3207"/>
      <c r="M922" s="3717"/>
      <c r="N922" s="3207"/>
      <c r="O922" s="8"/>
      <c r="P922" s="8"/>
      <c r="Q922" s="8"/>
      <c r="R922" s="8"/>
      <c r="S922" s="8"/>
      <c r="T922" s="8"/>
      <c r="U922" s="8"/>
      <c r="V922" s="8"/>
      <c r="W922" s="8"/>
      <c r="X922" s="8"/>
      <c r="Y922" s="8"/>
      <c r="Z922" s="8"/>
      <c r="AA922" s="8"/>
    </row>
    <row r="923" spans="1:27" ht="15" customHeight="1">
      <c r="B923" s="2492"/>
      <c r="C923" s="2492"/>
      <c r="D923" s="2492"/>
      <c r="E923" s="2492"/>
      <c r="F923" s="2492"/>
      <c r="G923" s="2492"/>
      <c r="H923" s="2492"/>
      <c r="I923" s="2492"/>
      <c r="J923" s="2492"/>
      <c r="K923" s="2492"/>
      <c r="L923" s="2492"/>
      <c r="M923" s="2492"/>
      <c r="N923" s="2490"/>
      <c r="O923" s="1"/>
    </row>
    <row r="924" spans="1:27" ht="28.5" customHeight="1">
      <c r="A924" s="523"/>
      <c r="B924" s="3383" t="s">
        <v>847</v>
      </c>
      <c r="C924" s="3207"/>
      <c r="D924" s="3207"/>
      <c r="E924" s="3207"/>
      <c r="F924" s="3207"/>
      <c r="G924" s="3207"/>
      <c r="H924" s="3207"/>
      <c r="I924" s="3207"/>
      <c r="J924" s="3207"/>
      <c r="K924" s="3207"/>
      <c r="L924" s="3207"/>
      <c r="M924" s="3207"/>
      <c r="N924" s="1919"/>
      <c r="O924" s="8"/>
      <c r="P924" s="523"/>
      <c r="Q924" s="523"/>
      <c r="R924" s="523"/>
      <c r="S924" s="523"/>
      <c r="T924" s="523"/>
      <c r="U924" s="523"/>
      <c r="V924" s="523"/>
      <c r="W924" s="523"/>
      <c r="X924" s="523"/>
      <c r="Y924" s="523"/>
      <c r="Z924" s="523"/>
      <c r="AA924" s="523"/>
    </row>
    <row r="925" spans="1:27" ht="15" customHeight="1">
      <c r="A925" s="523"/>
      <c r="B925" s="2996" t="s">
        <v>848</v>
      </c>
      <c r="C925" s="2992"/>
      <c r="D925" s="2992"/>
      <c r="E925" s="2992"/>
      <c r="F925" s="2992"/>
      <c r="G925" s="2992"/>
      <c r="H925" s="2992"/>
      <c r="I925" s="2992"/>
      <c r="J925" s="2992"/>
      <c r="K925" s="2992"/>
      <c r="L925" s="2992"/>
      <c r="M925" s="2992"/>
      <c r="N925" s="523"/>
      <c r="O925" s="523"/>
      <c r="P925" s="523"/>
      <c r="Q925" s="523"/>
      <c r="R925" s="523"/>
      <c r="S925" s="523"/>
      <c r="T925" s="523"/>
      <c r="U925" s="523"/>
      <c r="V925" s="523"/>
      <c r="W925" s="523"/>
      <c r="X925" s="523"/>
      <c r="Y925" s="523"/>
      <c r="Z925" s="523"/>
      <c r="AA925" s="523"/>
    </row>
    <row r="926" spans="1:27" ht="15" customHeight="1">
      <c r="A926" s="523"/>
      <c r="B926" s="2992"/>
      <c r="C926" s="2992"/>
      <c r="D926" s="2992"/>
      <c r="E926" s="2992"/>
      <c r="F926" s="2992"/>
      <c r="G926" s="2992"/>
      <c r="H926" s="2992"/>
      <c r="I926" s="2992"/>
      <c r="J926" s="2992"/>
      <c r="K926" s="2992"/>
      <c r="L926" s="2992"/>
      <c r="M926" s="2992"/>
      <c r="N926" s="523"/>
      <c r="O926" s="523"/>
      <c r="P926" s="523"/>
      <c r="Q926" s="523"/>
      <c r="R926" s="523"/>
      <c r="S926" s="523"/>
      <c r="T926" s="523"/>
      <c r="U926" s="523"/>
      <c r="V926" s="523"/>
      <c r="W926" s="523"/>
      <c r="X926" s="523"/>
      <c r="Y926" s="523"/>
      <c r="Z926" s="523"/>
      <c r="AA926" s="523"/>
    </row>
    <row r="927" spans="1:27" ht="15" customHeight="1">
      <c r="A927" s="523"/>
      <c r="B927" s="8"/>
      <c r="C927" s="8"/>
      <c r="D927" s="8"/>
      <c r="E927" s="8"/>
      <c r="F927" s="8"/>
      <c r="G927" s="8"/>
      <c r="H927" s="8"/>
      <c r="I927" s="8"/>
      <c r="J927" s="8"/>
      <c r="K927" s="8"/>
      <c r="L927" s="8"/>
      <c r="M927" s="8"/>
      <c r="N927" s="523"/>
      <c r="O927" s="523"/>
      <c r="P927" s="523"/>
      <c r="Q927" s="523"/>
      <c r="R927" s="523"/>
      <c r="S927" s="523"/>
      <c r="T927" s="523"/>
      <c r="U927" s="523"/>
      <c r="V927" s="523"/>
      <c r="W927" s="523"/>
      <c r="X927" s="523"/>
      <c r="Y927" s="523"/>
      <c r="Z927" s="523"/>
      <c r="AA927" s="523"/>
    </row>
    <row r="928" spans="1:27" ht="15" customHeight="1">
      <c r="B928" s="3383" t="s">
        <v>849</v>
      </c>
      <c r="C928" s="3207"/>
      <c r="D928" s="3207"/>
      <c r="E928" s="3207"/>
      <c r="F928" s="3207"/>
      <c r="G928" s="3207"/>
      <c r="H928" s="3207"/>
      <c r="I928" s="3207"/>
      <c r="J928" s="3207"/>
      <c r="K928" s="3207"/>
      <c r="L928" s="3207"/>
      <c r="M928" s="3207"/>
    </row>
    <row r="929" spans="1:27" ht="15" customHeight="1">
      <c r="B929" s="1"/>
      <c r="C929" s="1"/>
      <c r="D929" s="1"/>
      <c r="E929" s="1"/>
      <c r="F929" s="1"/>
      <c r="G929" s="1"/>
      <c r="H929" s="1"/>
      <c r="I929" s="1"/>
      <c r="J929" s="1"/>
      <c r="K929" s="1"/>
      <c r="L929" s="1"/>
      <c r="M929" s="1"/>
    </row>
    <row r="930" spans="1:27" ht="15" customHeight="1">
      <c r="B930" s="3730" t="s">
        <v>850</v>
      </c>
      <c r="C930" s="3207"/>
      <c r="D930" s="3207"/>
      <c r="E930" s="3207"/>
      <c r="F930" s="3207"/>
      <c r="G930" s="3207"/>
      <c r="H930" s="3207"/>
      <c r="I930" s="3433"/>
      <c r="J930" s="3731" t="s">
        <v>42</v>
      </c>
      <c r="K930" s="3433"/>
      <c r="L930" s="3731" t="s">
        <v>851</v>
      </c>
      <c r="M930" s="3207"/>
    </row>
    <row r="931" spans="1:27" ht="15" customHeight="1">
      <c r="B931" s="3434"/>
      <c r="C931" s="3434"/>
      <c r="D931" s="3434"/>
      <c r="E931" s="3434"/>
      <c r="F931" s="3434"/>
      <c r="G931" s="3434"/>
      <c r="H931" s="3434"/>
      <c r="I931" s="3435"/>
      <c r="J931" s="3434"/>
      <c r="K931" s="3435"/>
      <c r="L931" s="3434"/>
      <c r="M931" s="3434"/>
    </row>
    <row r="932" spans="1:27" ht="15" customHeight="1">
      <c r="A932" s="8"/>
      <c r="B932" s="3624" t="s">
        <v>852</v>
      </c>
      <c r="C932" s="3261"/>
      <c r="D932" s="3261"/>
      <c r="E932" s="3261"/>
      <c r="F932" s="3261"/>
      <c r="G932" s="3261"/>
      <c r="H932" s="3261"/>
      <c r="I932" s="3440"/>
      <c r="J932" s="3732">
        <v>81</v>
      </c>
      <c r="K932" s="3733"/>
      <c r="L932" s="3734">
        <v>1</v>
      </c>
      <c r="M932" s="3678"/>
      <c r="N932" s="8"/>
      <c r="O932" s="8"/>
      <c r="P932" s="8"/>
      <c r="Q932" s="8"/>
      <c r="R932" s="8"/>
      <c r="S932" s="8"/>
      <c r="T932" s="8"/>
      <c r="U932" s="8"/>
      <c r="V932" s="8"/>
      <c r="W932" s="8"/>
      <c r="X932" s="8"/>
      <c r="Y932" s="8"/>
      <c r="Z932" s="8"/>
      <c r="AA932" s="8"/>
    </row>
    <row r="933" spans="1:27" ht="15" customHeight="1">
      <c r="A933" s="8"/>
      <c r="B933" s="3149" t="s">
        <v>853</v>
      </c>
      <c r="C933" s="3257"/>
      <c r="D933" s="3257"/>
      <c r="E933" s="3257"/>
      <c r="F933" s="3257"/>
      <c r="G933" s="3257"/>
      <c r="H933" s="3257"/>
      <c r="I933" s="3442"/>
      <c r="J933" s="3726">
        <v>0.38800000000000001</v>
      </c>
      <c r="K933" s="3725"/>
      <c r="L933" s="3694">
        <v>1</v>
      </c>
      <c r="M933" s="3683"/>
      <c r="N933" s="8"/>
      <c r="O933" s="8"/>
      <c r="P933" s="8"/>
      <c r="Q933" s="8"/>
      <c r="R933" s="8"/>
      <c r="S933" s="8"/>
      <c r="T933" s="8"/>
      <c r="U933" s="8"/>
      <c r="V933" s="8"/>
      <c r="W933" s="8"/>
      <c r="X933" s="8"/>
      <c r="Y933" s="8"/>
      <c r="Z933" s="8"/>
      <c r="AA933" s="8"/>
    </row>
    <row r="934" spans="1:27" ht="15" customHeight="1">
      <c r="A934" s="8"/>
      <c r="B934" s="3624" t="s">
        <v>854</v>
      </c>
      <c r="C934" s="3261"/>
      <c r="D934" s="3261"/>
      <c r="E934" s="3261"/>
      <c r="F934" s="3261"/>
      <c r="G934" s="3261"/>
      <c r="H934" s="3261"/>
      <c r="I934" s="3440"/>
      <c r="J934" s="2493"/>
      <c r="K934" s="1280">
        <v>1347</v>
      </c>
      <c r="L934" s="3694">
        <v>1</v>
      </c>
      <c r="M934" s="3683"/>
      <c r="N934" s="8"/>
      <c r="O934" s="8"/>
      <c r="P934" s="8"/>
      <c r="Q934" s="8"/>
      <c r="R934" s="8"/>
      <c r="S934" s="8"/>
      <c r="T934" s="8"/>
      <c r="U934" s="8"/>
      <c r="V934" s="8"/>
      <c r="W934" s="8"/>
      <c r="X934" s="8"/>
      <c r="Y934" s="8"/>
      <c r="Z934" s="8"/>
      <c r="AA934" s="8"/>
    </row>
    <row r="935" spans="1:27" ht="15" customHeight="1">
      <c r="A935" s="8"/>
      <c r="B935" s="3149" t="s">
        <v>855</v>
      </c>
      <c r="C935" s="3257"/>
      <c r="D935" s="3257"/>
      <c r="E935" s="3257"/>
      <c r="F935" s="3257"/>
      <c r="G935" s="3257"/>
      <c r="H935" s="3257"/>
      <c r="I935" s="3442"/>
      <c r="J935" s="2493"/>
      <c r="K935" s="1281">
        <v>40.9</v>
      </c>
      <c r="L935" s="3694">
        <v>1</v>
      </c>
      <c r="M935" s="3683"/>
      <c r="N935" s="8"/>
      <c r="O935" s="8"/>
      <c r="P935" s="8"/>
      <c r="Q935" s="8"/>
      <c r="R935" s="8"/>
      <c r="S935" s="8"/>
      <c r="T935" s="8"/>
      <c r="U935" s="8"/>
      <c r="V935" s="8"/>
      <c r="W935" s="8"/>
      <c r="X935" s="8"/>
      <c r="Y935" s="8"/>
      <c r="Z935" s="8"/>
      <c r="AA935" s="8"/>
    </row>
    <row r="936" spans="1:27" ht="15" customHeight="1">
      <c r="A936" s="8"/>
      <c r="B936" s="3624" t="s">
        <v>856</v>
      </c>
      <c r="C936" s="3261"/>
      <c r="D936" s="3261"/>
      <c r="E936" s="3261"/>
      <c r="F936" s="3261"/>
      <c r="G936" s="3261"/>
      <c r="H936" s="3261"/>
      <c r="I936" s="3440"/>
      <c r="J936" s="3724">
        <v>10</v>
      </c>
      <c r="K936" s="3725"/>
      <c r="L936" s="3694">
        <v>1</v>
      </c>
      <c r="M936" s="3683"/>
      <c r="N936" s="8"/>
      <c r="O936" s="8"/>
      <c r="P936" s="8"/>
      <c r="Q936" s="8"/>
      <c r="R936" s="8"/>
      <c r="S936" s="8"/>
      <c r="T936" s="8"/>
      <c r="U936" s="8"/>
      <c r="V936" s="8"/>
      <c r="W936" s="8"/>
      <c r="X936" s="8"/>
      <c r="Y936" s="8"/>
      <c r="Z936" s="8"/>
      <c r="AA936" s="8"/>
    </row>
    <row r="937" spans="1:27" ht="15" customHeight="1">
      <c r="A937" s="8"/>
      <c r="B937" s="3149" t="s">
        <v>857</v>
      </c>
      <c r="C937" s="3257"/>
      <c r="D937" s="3257"/>
      <c r="E937" s="3257"/>
      <c r="F937" s="3257"/>
      <c r="G937" s="3257"/>
      <c r="H937" s="3257"/>
      <c r="I937" s="3442"/>
      <c r="J937" s="3726">
        <v>0.39200000000000002</v>
      </c>
      <c r="K937" s="3725"/>
      <c r="L937" s="3694">
        <v>1</v>
      </c>
      <c r="M937" s="3683"/>
      <c r="N937" s="8"/>
      <c r="O937" s="8"/>
      <c r="P937" s="8"/>
      <c r="Q937" s="8"/>
      <c r="R937" s="8"/>
      <c r="S937" s="8"/>
      <c r="T937" s="8"/>
      <c r="U937" s="8"/>
      <c r="V937" s="8"/>
      <c r="W937" s="8"/>
      <c r="X937" s="8"/>
      <c r="Y937" s="8"/>
      <c r="Z937" s="8"/>
      <c r="AA937" s="8"/>
    </row>
    <row r="938" spans="1:27" ht="15" customHeight="1">
      <c r="A938" s="8"/>
      <c r="B938" s="3389" t="s">
        <v>858</v>
      </c>
      <c r="C938" s="3257"/>
      <c r="D938" s="3257"/>
      <c r="E938" s="3257"/>
      <c r="F938" s="3257"/>
      <c r="G938" s="3257"/>
      <c r="H938" s="3257"/>
      <c r="I938" s="3442"/>
      <c r="J938" s="3724">
        <v>168</v>
      </c>
      <c r="K938" s="3725"/>
      <c r="L938" s="3694">
        <v>1</v>
      </c>
      <c r="M938" s="3683"/>
      <c r="N938" s="8"/>
      <c r="O938" s="8"/>
      <c r="P938" s="8"/>
      <c r="Q938" s="8"/>
      <c r="R938" s="8"/>
      <c r="S938" s="8"/>
      <c r="T938" s="8"/>
      <c r="U938" s="8"/>
      <c r="V938" s="8"/>
      <c r="W938" s="8"/>
      <c r="X938" s="8"/>
      <c r="Y938" s="8"/>
      <c r="Z938" s="8"/>
      <c r="AA938" s="8"/>
    </row>
    <row r="939" spans="1:27" ht="15" customHeight="1">
      <c r="A939" s="8"/>
      <c r="B939" s="3149" t="s">
        <v>859</v>
      </c>
      <c r="C939" s="3257"/>
      <c r="D939" s="3257"/>
      <c r="E939" s="3257"/>
      <c r="F939" s="3257"/>
      <c r="G939" s="3257"/>
      <c r="H939" s="3257"/>
      <c r="I939" s="3442"/>
      <c r="J939" s="3726">
        <v>0.41599999999999998</v>
      </c>
      <c r="K939" s="3725"/>
      <c r="L939" s="3694">
        <v>1</v>
      </c>
      <c r="M939" s="3683"/>
      <c r="N939" s="8"/>
      <c r="O939" s="8"/>
      <c r="P939" s="8"/>
      <c r="Q939" s="8"/>
      <c r="R939" s="8"/>
      <c r="S939" s="8"/>
      <c r="T939" s="8"/>
      <c r="U939" s="8"/>
      <c r="V939" s="8"/>
      <c r="W939" s="8"/>
      <c r="X939" s="8"/>
      <c r="Y939" s="8"/>
      <c r="Z939" s="8"/>
      <c r="AA939" s="8"/>
    </row>
    <row r="940" spans="1:27" ht="15" customHeight="1">
      <c r="A940" s="8"/>
      <c r="B940" s="3519" t="s">
        <v>860</v>
      </c>
      <c r="C940" s="3482"/>
      <c r="D940" s="3482"/>
      <c r="E940" s="3482"/>
      <c r="F940" s="3482"/>
      <c r="G940" s="3482"/>
      <c r="H940" s="3482"/>
      <c r="I940" s="3483"/>
      <c r="J940" s="3727" t="s">
        <v>861</v>
      </c>
      <c r="K940" s="3728"/>
      <c r="L940" s="3728"/>
      <c r="M940" s="3728"/>
      <c r="N940" s="8"/>
      <c r="O940" s="8"/>
      <c r="P940" s="8"/>
      <c r="Q940" s="8"/>
      <c r="R940" s="8"/>
      <c r="S940" s="8"/>
      <c r="T940" s="8"/>
      <c r="U940" s="8"/>
      <c r="V940" s="8"/>
      <c r="W940" s="8"/>
      <c r="X940" s="8"/>
      <c r="Y940" s="8"/>
      <c r="Z940" s="8"/>
      <c r="AA940" s="8"/>
    </row>
    <row r="941" spans="1:27" ht="15" customHeight="1">
      <c r="B941" s="3729" t="s">
        <v>862</v>
      </c>
      <c r="C941" s="3272"/>
      <c r="D941" s="3272"/>
      <c r="E941" s="3272"/>
      <c r="F941" s="3272"/>
      <c r="G941" s="3272"/>
      <c r="H941" s="3272"/>
      <c r="I941" s="3272"/>
      <c r="J941" s="3272"/>
      <c r="K941" s="3272"/>
      <c r="L941" s="3272"/>
      <c r="M941" s="3272"/>
    </row>
    <row r="942" spans="1:27" ht="15" customHeight="1">
      <c r="B942" s="1"/>
      <c r="C942" s="1"/>
      <c r="D942" s="1"/>
      <c r="E942" s="1"/>
      <c r="F942" s="1"/>
      <c r="G942" s="1"/>
      <c r="H942" s="1"/>
      <c r="I942" s="1"/>
      <c r="J942" s="1"/>
      <c r="K942" s="1"/>
      <c r="L942" s="1"/>
      <c r="M942" s="1"/>
    </row>
    <row r="943" spans="1:27" ht="15" customHeight="1">
      <c r="B943" s="3730" t="s">
        <v>863</v>
      </c>
      <c r="C943" s="3207"/>
      <c r="D943" s="3207"/>
      <c r="E943" s="3207"/>
      <c r="F943" s="3207"/>
      <c r="G943" s="3207"/>
      <c r="H943" s="3207"/>
      <c r="I943" s="3433"/>
      <c r="J943" s="3731" t="s">
        <v>42</v>
      </c>
      <c r="K943" s="3433"/>
      <c r="L943" s="3731" t="s">
        <v>851</v>
      </c>
      <c r="M943" s="3207"/>
    </row>
    <row r="944" spans="1:27" ht="15" customHeight="1">
      <c r="B944" s="3434"/>
      <c r="C944" s="3434"/>
      <c r="D944" s="3434"/>
      <c r="E944" s="3434"/>
      <c r="F944" s="3434"/>
      <c r="G944" s="3434"/>
      <c r="H944" s="3434"/>
      <c r="I944" s="3435"/>
      <c r="J944" s="3434"/>
      <c r="K944" s="3435"/>
      <c r="L944" s="3434"/>
      <c r="M944" s="3434"/>
    </row>
    <row r="945" spans="1:27" ht="15" customHeight="1">
      <c r="A945" s="10"/>
      <c r="B945" s="3624" t="s">
        <v>852</v>
      </c>
      <c r="C945" s="3261"/>
      <c r="D945" s="3261"/>
      <c r="E945" s="3261"/>
      <c r="F945" s="3261"/>
      <c r="G945" s="3261"/>
      <c r="H945" s="3261"/>
      <c r="I945" s="3440"/>
      <c r="J945" s="2494"/>
      <c r="K945" s="2495">
        <v>64</v>
      </c>
      <c r="L945" s="1870"/>
      <c r="M945" s="2496">
        <v>1</v>
      </c>
      <c r="N945" s="10"/>
      <c r="O945" s="10"/>
      <c r="P945" s="10"/>
      <c r="Q945" s="10"/>
      <c r="R945" s="10"/>
      <c r="S945" s="10"/>
      <c r="T945" s="10"/>
      <c r="U945" s="10"/>
      <c r="V945" s="10"/>
      <c r="W945" s="10"/>
      <c r="X945" s="10"/>
      <c r="Y945" s="10"/>
      <c r="Z945" s="10"/>
      <c r="AA945" s="10"/>
    </row>
    <row r="946" spans="1:27" ht="15" customHeight="1">
      <c r="A946" s="10"/>
      <c r="B946" s="3149" t="s">
        <v>853</v>
      </c>
      <c r="C946" s="3257"/>
      <c r="D946" s="3257"/>
      <c r="E946" s="3257"/>
      <c r="F946" s="3257"/>
      <c r="G946" s="3257"/>
      <c r="H946" s="3257"/>
      <c r="I946" s="3300"/>
      <c r="J946" s="1282"/>
      <c r="K946" s="1283">
        <v>37.9</v>
      </c>
      <c r="L946" s="1284"/>
      <c r="M946" s="1285">
        <v>1</v>
      </c>
      <c r="N946" s="10"/>
      <c r="O946" s="10"/>
      <c r="P946" s="10"/>
      <c r="Q946" s="10"/>
      <c r="R946" s="10"/>
      <c r="S946" s="10"/>
      <c r="T946" s="10"/>
      <c r="U946" s="10"/>
      <c r="V946" s="10"/>
      <c r="W946" s="10"/>
      <c r="X946" s="10"/>
      <c r="Y946" s="10"/>
      <c r="Z946" s="10"/>
      <c r="AA946" s="10"/>
    </row>
    <row r="947" spans="1:27" ht="15" customHeight="1">
      <c r="A947" s="8"/>
      <c r="B947" s="3624" t="s">
        <v>854</v>
      </c>
      <c r="C947" s="3261"/>
      <c r="D947" s="3261"/>
      <c r="E947" s="3261"/>
      <c r="F947" s="3261"/>
      <c r="G947" s="3261"/>
      <c r="H947" s="3261"/>
      <c r="I947" s="3349"/>
      <c r="J947" s="3806">
        <v>1144</v>
      </c>
      <c r="K947" s="3374"/>
      <c r="L947" s="3807">
        <v>1</v>
      </c>
      <c r="M947" s="3808"/>
      <c r="N947" s="8"/>
      <c r="O947" s="8"/>
      <c r="P947" s="8"/>
      <c r="Q947" s="8"/>
      <c r="R947" s="8"/>
      <c r="S947" s="8"/>
      <c r="T947" s="8"/>
      <c r="U947" s="8"/>
      <c r="V947" s="8"/>
      <c r="W947" s="8"/>
      <c r="X947" s="8"/>
      <c r="Y947" s="8"/>
      <c r="Z947" s="8"/>
      <c r="AA947" s="8"/>
    </row>
    <row r="948" spans="1:27" ht="15" customHeight="1">
      <c r="A948" s="8"/>
      <c r="B948" s="3149" t="s">
        <v>855</v>
      </c>
      <c r="C948" s="3257"/>
      <c r="D948" s="3257"/>
      <c r="E948" s="3257"/>
      <c r="F948" s="3257"/>
      <c r="G948" s="3257"/>
      <c r="H948" s="3257"/>
      <c r="I948" s="3442"/>
      <c r="J948" s="3809">
        <v>0.40799999999999997</v>
      </c>
      <c r="K948" s="3733"/>
      <c r="L948" s="3803">
        <v>1</v>
      </c>
      <c r="M948" s="3683"/>
      <c r="N948" s="8"/>
      <c r="O948" s="8"/>
      <c r="P948" s="8"/>
      <c r="Q948" s="8"/>
      <c r="R948" s="8"/>
      <c r="S948" s="8"/>
      <c r="T948" s="8"/>
      <c r="U948" s="8"/>
      <c r="V948" s="8"/>
      <c r="W948" s="8"/>
      <c r="X948" s="8"/>
      <c r="Y948" s="8"/>
      <c r="Z948" s="8"/>
      <c r="AA948" s="8"/>
    </row>
    <row r="949" spans="1:27" ht="15" customHeight="1">
      <c r="A949" s="8"/>
      <c r="B949" s="3624" t="s">
        <v>856</v>
      </c>
      <c r="C949" s="3261"/>
      <c r="D949" s="3261"/>
      <c r="E949" s="3261"/>
      <c r="F949" s="3261"/>
      <c r="G949" s="3261"/>
      <c r="H949" s="3261"/>
      <c r="I949" s="3440"/>
      <c r="J949" s="2497"/>
      <c r="K949" s="1281">
        <v>8</v>
      </c>
      <c r="L949" s="3803">
        <v>1</v>
      </c>
      <c r="M949" s="3683"/>
      <c r="N949" s="8"/>
      <c r="O949" s="8"/>
      <c r="P949" s="8"/>
      <c r="Q949" s="8"/>
      <c r="R949" s="8"/>
      <c r="S949" s="8"/>
      <c r="T949" s="8"/>
      <c r="U949" s="8"/>
      <c r="V949" s="8"/>
      <c r="W949" s="8"/>
      <c r="X949" s="8"/>
      <c r="Y949" s="8"/>
      <c r="Z949" s="8"/>
      <c r="AA949" s="8"/>
    </row>
    <row r="950" spans="1:27" ht="15" customHeight="1">
      <c r="A950" s="8"/>
      <c r="B950" s="3149" t="s">
        <v>857</v>
      </c>
      <c r="C950" s="3257"/>
      <c r="D950" s="3257"/>
      <c r="E950" s="3257"/>
      <c r="F950" s="3257"/>
      <c r="G950" s="3257"/>
      <c r="H950" s="3257"/>
      <c r="I950" s="3442"/>
      <c r="J950" s="2497"/>
      <c r="K950" s="1281">
        <v>38.6</v>
      </c>
      <c r="L950" s="3803">
        <v>1</v>
      </c>
      <c r="M950" s="3683"/>
      <c r="N950" s="8"/>
      <c r="O950" s="8"/>
      <c r="P950" s="8"/>
      <c r="Q950" s="8"/>
      <c r="R950" s="8"/>
      <c r="S950" s="8"/>
      <c r="T950" s="8"/>
      <c r="U950" s="8"/>
      <c r="V950" s="8"/>
      <c r="W950" s="8"/>
      <c r="X950" s="8"/>
      <c r="Y950" s="8"/>
      <c r="Z950" s="8"/>
      <c r="AA950" s="8"/>
    </row>
    <row r="951" spans="1:27" ht="15" customHeight="1">
      <c r="A951" s="8"/>
      <c r="B951" s="3389" t="s">
        <v>858</v>
      </c>
      <c r="C951" s="3257"/>
      <c r="D951" s="3257"/>
      <c r="E951" s="3257"/>
      <c r="F951" s="3257"/>
      <c r="G951" s="3257"/>
      <c r="H951" s="3257"/>
      <c r="I951" s="3442"/>
      <c r="J951" s="3810">
        <v>145</v>
      </c>
      <c r="K951" s="3725"/>
      <c r="L951" s="3803">
        <v>1</v>
      </c>
      <c r="M951" s="3683"/>
      <c r="N951" s="8"/>
      <c r="O951" s="8"/>
      <c r="P951" s="8"/>
      <c r="Q951" s="8"/>
      <c r="R951" s="8"/>
      <c r="S951" s="8"/>
      <c r="T951" s="8"/>
      <c r="U951" s="8"/>
      <c r="V951" s="8"/>
      <c r="W951" s="8"/>
      <c r="X951" s="8"/>
      <c r="Y951" s="8"/>
      <c r="Z951" s="8"/>
      <c r="AA951" s="8"/>
    </row>
    <row r="952" spans="1:27" ht="15" customHeight="1">
      <c r="A952" s="8"/>
      <c r="B952" s="3149" t="s">
        <v>859</v>
      </c>
      <c r="C952" s="3257"/>
      <c r="D952" s="3257"/>
      <c r="E952" s="3257"/>
      <c r="F952" s="3257"/>
      <c r="G952" s="3257"/>
      <c r="H952" s="3257"/>
      <c r="I952" s="3442"/>
      <c r="J952" s="3802">
        <v>0.41499999999999998</v>
      </c>
      <c r="K952" s="3725"/>
      <c r="L952" s="3803">
        <v>1</v>
      </c>
      <c r="M952" s="3683"/>
      <c r="N952" s="8"/>
      <c r="O952" s="8"/>
      <c r="P952" s="8"/>
      <c r="Q952" s="8"/>
      <c r="R952" s="8"/>
      <c r="S952" s="8"/>
      <c r="T952" s="8"/>
      <c r="U952" s="8"/>
      <c r="V952" s="8"/>
      <c r="W952" s="8"/>
      <c r="X952" s="8"/>
      <c r="Y952" s="8"/>
      <c r="Z952" s="8"/>
      <c r="AA952" s="8"/>
    </row>
    <row r="953" spans="1:27" ht="15" customHeight="1">
      <c r="A953" s="8"/>
      <c r="B953" s="3519" t="s">
        <v>860</v>
      </c>
      <c r="C953" s="3482"/>
      <c r="D953" s="3482"/>
      <c r="E953" s="3482"/>
      <c r="F953" s="3482"/>
      <c r="G953" s="3482"/>
      <c r="H953" s="3482"/>
      <c r="I953" s="3483"/>
      <c r="J953" s="3804" t="s">
        <v>864</v>
      </c>
      <c r="K953" s="3728"/>
      <c r="L953" s="3728"/>
      <c r="M953" s="3728"/>
      <c r="N953" s="8"/>
      <c r="O953" s="8"/>
      <c r="P953" s="8"/>
      <c r="Q953" s="8"/>
      <c r="R953" s="8"/>
      <c r="S953" s="8"/>
      <c r="T953" s="8"/>
      <c r="U953" s="8"/>
      <c r="V953" s="8"/>
      <c r="W953" s="8"/>
      <c r="X953" s="8"/>
      <c r="Y953" s="8"/>
      <c r="Z953" s="8"/>
      <c r="AA953" s="8"/>
    </row>
    <row r="954" spans="1:27" ht="15" customHeight="1">
      <c r="B954" s="1"/>
      <c r="C954" s="1"/>
      <c r="D954" s="1"/>
      <c r="E954" s="1"/>
      <c r="F954" s="1"/>
      <c r="G954" s="1"/>
      <c r="H954" s="1"/>
      <c r="I954" s="1"/>
      <c r="J954" s="1"/>
      <c r="K954" s="1"/>
      <c r="L954" s="1"/>
      <c r="M954" s="1"/>
      <c r="N954" s="1"/>
    </row>
    <row r="955" spans="1:27" ht="15" customHeight="1">
      <c r="B955" s="3731" t="s">
        <v>865</v>
      </c>
      <c r="C955" s="3207"/>
      <c r="D955" s="3207"/>
      <c r="E955" s="3207"/>
      <c r="F955" s="3207"/>
      <c r="G955" s="3207"/>
      <c r="H955" s="3207"/>
      <c r="I955" s="3433"/>
      <c r="J955" s="3731" t="s">
        <v>42</v>
      </c>
      <c r="K955" s="3433"/>
      <c r="L955" s="3731" t="s">
        <v>851</v>
      </c>
      <c r="M955" s="3207"/>
      <c r="N955" s="1"/>
    </row>
    <row r="956" spans="1:27" ht="15" customHeight="1">
      <c r="B956" s="3434"/>
      <c r="C956" s="3434"/>
      <c r="D956" s="3434"/>
      <c r="E956" s="3434"/>
      <c r="F956" s="3434"/>
      <c r="G956" s="3434"/>
      <c r="H956" s="3434"/>
      <c r="I956" s="3435"/>
      <c r="J956" s="3434"/>
      <c r="K956" s="3435"/>
      <c r="L956" s="3434"/>
      <c r="M956" s="3434"/>
      <c r="N956" s="1"/>
    </row>
    <row r="957" spans="1:27" ht="15" customHeight="1">
      <c r="A957" s="8"/>
      <c r="B957" s="3411" t="s">
        <v>866</v>
      </c>
      <c r="C957" s="3261"/>
      <c r="D957" s="3261"/>
      <c r="E957" s="3261"/>
      <c r="F957" s="3261"/>
      <c r="G957" s="3261"/>
      <c r="H957" s="3261"/>
      <c r="I957" s="3440"/>
      <c r="J957" s="3743">
        <v>9661.5300000000007</v>
      </c>
      <c r="K957" s="3733"/>
      <c r="L957" s="3744">
        <v>1</v>
      </c>
      <c r="M957" s="3745"/>
      <c r="N957" s="8"/>
      <c r="O957" s="8"/>
      <c r="P957" s="8"/>
      <c r="Q957" s="8"/>
      <c r="R957" s="8"/>
      <c r="S957" s="8"/>
      <c r="T957" s="8"/>
      <c r="U957" s="8"/>
      <c r="V957" s="8"/>
      <c r="W957" s="8"/>
      <c r="X957" s="8"/>
      <c r="Y957" s="8"/>
      <c r="Z957" s="8"/>
      <c r="AA957" s="8"/>
    </row>
    <row r="958" spans="1:27" ht="15" customHeight="1">
      <c r="A958" s="8"/>
      <c r="B958" s="3125" t="s">
        <v>867</v>
      </c>
      <c r="C958" s="3257"/>
      <c r="D958" s="3257"/>
      <c r="E958" s="3257"/>
      <c r="F958" s="3257"/>
      <c r="G958" s="3257"/>
      <c r="H958" s="3257"/>
      <c r="I958" s="3442"/>
      <c r="J958" s="3735">
        <v>4.0000000000000002E-4</v>
      </c>
      <c r="K958" s="3725"/>
      <c r="L958" s="3736">
        <v>1</v>
      </c>
      <c r="M958" s="3737"/>
      <c r="N958" s="8"/>
      <c r="O958" s="8"/>
      <c r="P958" s="8"/>
      <c r="Q958" s="8"/>
      <c r="R958" s="8"/>
      <c r="S958" s="8"/>
      <c r="T958" s="8"/>
      <c r="U958" s="8"/>
      <c r="V958" s="8"/>
      <c r="W958" s="8"/>
      <c r="X958" s="8"/>
      <c r="Y958" s="8"/>
      <c r="Z958" s="8"/>
      <c r="AA958" s="8"/>
    </row>
    <row r="959" spans="1:27" ht="15" customHeight="1">
      <c r="A959" s="8"/>
      <c r="B959" s="3125" t="s">
        <v>868</v>
      </c>
      <c r="C959" s="3257"/>
      <c r="D959" s="3257"/>
      <c r="E959" s="3257"/>
      <c r="F959" s="3257"/>
      <c r="G959" s="3257"/>
      <c r="H959" s="3257"/>
      <c r="I959" s="3442"/>
      <c r="J959" s="3746">
        <v>6091</v>
      </c>
      <c r="K959" s="3725"/>
      <c r="L959" s="3736">
        <v>1</v>
      </c>
      <c r="M959" s="3737"/>
      <c r="N959" s="8"/>
      <c r="O959" s="8"/>
      <c r="P959" s="8"/>
      <c r="Q959" s="8"/>
      <c r="R959" s="8"/>
      <c r="S959" s="8"/>
      <c r="T959" s="8"/>
      <c r="U959" s="8"/>
      <c r="V959" s="8"/>
      <c r="W959" s="8"/>
      <c r="X959" s="8"/>
      <c r="Y959" s="8"/>
      <c r="Z959" s="8"/>
      <c r="AA959" s="8"/>
    </row>
    <row r="960" spans="1:27" ht="15" customHeight="1">
      <c r="A960" s="8"/>
      <c r="B960" s="3125" t="s">
        <v>869</v>
      </c>
      <c r="C960" s="3257"/>
      <c r="D960" s="3257"/>
      <c r="E960" s="3257"/>
      <c r="F960" s="3257"/>
      <c r="G960" s="3257"/>
      <c r="H960" s="3257"/>
      <c r="I960" s="3442"/>
      <c r="J960" s="3735">
        <v>2.9999999999999997E-4</v>
      </c>
      <c r="K960" s="3725"/>
      <c r="L960" s="3736">
        <v>1</v>
      </c>
      <c r="M960" s="3737"/>
      <c r="N960" s="1873"/>
      <c r="O960" s="8"/>
      <c r="P960" s="8"/>
      <c r="Q960" s="8"/>
      <c r="R960" s="8"/>
      <c r="S960" s="8"/>
      <c r="T960" s="8"/>
      <c r="U960" s="8"/>
      <c r="V960" s="8"/>
      <c r="W960" s="8"/>
      <c r="X960" s="8"/>
      <c r="Y960" s="8"/>
      <c r="Z960" s="8"/>
      <c r="AA960" s="8"/>
    </row>
    <row r="961" spans="1:27" ht="15" customHeight="1">
      <c r="A961" s="8"/>
      <c r="B961" s="3738" t="s">
        <v>860</v>
      </c>
      <c r="C961" s="3215"/>
      <c r="D961" s="3215"/>
      <c r="E961" s="3215"/>
      <c r="F961" s="3215"/>
      <c r="G961" s="3215"/>
      <c r="H961" s="3215"/>
      <c r="I961" s="3492"/>
      <c r="J961" s="3739" t="s">
        <v>870</v>
      </c>
      <c r="K961" s="3740"/>
      <c r="L961" s="3740"/>
      <c r="M961" s="3740"/>
      <c r="N961" s="1873"/>
      <c r="O961" s="8"/>
      <c r="P961" s="8"/>
      <c r="Q961" s="8"/>
      <c r="R961" s="8"/>
      <c r="S961" s="8"/>
      <c r="T961" s="8"/>
      <c r="U961" s="8"/>
      <c r="V961" s="8"/>
      <c r="W961" s="8"/>
      <c r="X961" s="8"/>
      <c r="Y961" s="8"/>
      <c r="Z961" s="8"/>
      <c r="AA961" s="8"/>
    </row>
    <row r="962" spans="1:27" ht="15" customHeight="1">
      <c r="A962" s="8"/>
      <c r="B962" s="3446"/>
      <c r="C962" s="3446"/>
      <c r="D962" s="3446"/>
      <c r="E962" s="3446"/>
      <c r="F962" s="3446"/>
      <c r="G962" s="3446"/>
      <c r="H962" s="3446"/>
      <c r="I962" s="3559"/>
      <c r="J962" s="3446"/>
      <c r="K962" s="3446"/>
      <c r="L962" s="3446"/>
      <c r="M962" s="3446"/>
      <c r="N962" s="1873"/>
      <c r="O962" s="8"/>
      <c r="P962" s="8"/>
      <c r="Q962" s="8"/>
      <c r="R962" s="8"/>
      <c r="S962" s="8"/>
      <c r="T962" s="8"/>
      <c r="U962" s="8"/>
      <c r="V962" s="8"/>
      <c r="W962" s="8"/>
      <c r="X962" s="8"/>
      <c r="Y962" s="8"/>
      <c r="Z962" s="8"/>
      <c r="AA962" s="8"/>
    </row>
    <row r="963" spans="1:27" ht="15" customHeight="1">
      <c r="B963" s="1"/>
      <c r="C963" s="1"/>
      <c r="D963" s="1"/>
      <c r="E963" s="1"/>
      <c r="F963" s="1"/>
      <c r="G963" s="1"/>
      <c r="H963" s="1"/>
      <c r="I963" s="1"/>
      <c r="J963" s="1"/>
      <c r="K963" s="1"/>
      <c r="L963" s="1"/>
      <c r="M963" s="1"/>
      <c r="N963" s="1877"/>
    </row>
    <row r="964" spans="1:27" ht="15" customHeight="1">
      <c r="B964" s="3730" t="s">
        <v>871</v>
      </c>
      <c r="C964" s="3207"/>
      <c r="D964" s="3207"/>
      <c r="E964" s="3207"/>
      <c r="F964" s="3207"/>
      <c r="G964" s="3207"/>
      <c r="H964" s="3207"/>
      <c r="I964" s="3433"/>
      <c r="J964" s="3731" t="s">
        <v>42</v>
      </c>
      <c r="K964" s="3433"/>
      <c r="L964" s="3731" t="s">
        <v>851</v>
      </c>
      <c r="M964" s="3433"/>
      <c r="N964" s="3741"/>
    </row>
    <row r="965" spans="1:27" ht="15" customHeight="1">
      <c r="B965" s="3434"/>
      <c r="C965" s="3434"/>
      <c r="D965" s="3434"/>
      <c r="E965" s="3434"/>
      <c r="F965" s="3434"/>
      <c r="G965" s="3434"/>
      <c r="H965" s="3434"/>
      <c r="I965" s="3435"/>
      <c r="J965" s="3434"/>
      <c r="K965" s="3435"/>
      <c r="L965" s="3434"/>
      <c r="M965" s="3435"/>
      <c r="N965" s="3207"/>
    </row>
    <row r="966" spans="1:27" ht="15" customHeight="1">
      <c r="A966" s="8"/>
      <c r="B966" s="3747" t="s">
        <v>866</v>
      </c>
      <c r="C966" s="3261"/>
      <c r="D966" s="3261"/>
      <c r="E966" s="3261"/>
      <c r="F966" s="3261"/>
      <c r="G966" s="3261"/>
      <c r="H966" s="3261"/>
      <c r="I966" s="3440"/>
      <c r="J966" s="3748">
        <v>9423.6299999999992</v>
      </c>
      <c r="K966" s="3733"/>
      <c r="L966" s="3734">
        <v>1</v>
      </c>
      <c r="M966" s="3745"/>
      <c r="N966" s="3207"/>
      <c r="O966" s="8"/>
      <c r="P966" s="8"/>
      <c r="Q966" s="8"/>
      <c r="R966" s="8"/>
      <c r="S966" s="8"/>
      <c r="T966" s="8"/>
      <c r="U966" s="8"/>
      <c r="V966" s="8"/>
      <c r="W966" s="8"/>
      <c r="X966" s="8"/>
      <c r="Y966" s="8"/>
      <c r="Z966" s="8"/>
      <c r="AA966" s="8"/>
    </row>
    <row r="967" spans="1:27" ht="15" customHeight="1">
      <c r="A967" s="8"/>
      <c r="B967" s="3125" t="s">
        <v>867</v>
      </c>
      <c r="C967" s="3257"/>
      <c r="D967" s="3257"/>
      <c r="E967" s="3257"/>
      <c r="F967" s="3257"/>
      <c r="G967" s="3257"/>
      <c r="H967" s="3257"/>
      <c r="I967" s="3442"/>
      <c r="J967" s="3749">
        <v>5.0000000000000001E-4</v>
      </c>
      <c r="K967" s="3725"/>
      <c r="L967" s="3694">
        <v>1</v>
      </c>
      <c r="M967" s="3737"/>
      <c r="N967" s="3207"/>
      <c r="O967" s="8"/>
      <c r="P967" s="8"/>
      <c r="Q967" s="8"/>
      <c r="R967" s="8"/>
      <c r="S967" s="8"/>
      <c r="T967" s="8"/>
      <c r="U967" s="8"/>
      <c r="V967" s="8"/>
      <c r="W967" s="8"/>
      <c r="X967" s="8"/>
      <c r="Y967" s="8"/>
      <c r="Z967" s="8"/>
      <c r="AA967" s="8"/>
    </row>
    <row r="968" spans="1:27" ht="15" customHeight="1">
      <c r="A968" s="8"/>
      <c r="B968" s="3750" t="s">
        <v>868</v>
      </c>
      <c r="C968" s="3257"/>
      <c r="D968" s="3257"/>
      <c r="E968" s="3257"/>
      <c r="F968" s="3257"/>
      <c r="G968" s="3257"/>
      <c r="H968" s="3257"/>
      <c r="I968" s="3442"/>
      <c r="J968" s="3724">
        <v>6091</v>
      </c>
      <c r="K968" s="3725"/>
      <c r="L968" s="3694">
        <v>1</v>
      </c>
      <c r="M968" s="3737"/>
      <c r="N968" s="3207"/>
      <c r="O968" s="8"/>
      <c r="P968" s="8"/>
      <c r="Q968" s="8"/>
      <c r="R968" s="8"/>
      <c r="S968" s="8"/>
      <c r="T968" s="8"/>
      <c r="U968" s="8"/>
      <c r="V968" s="8"/>
      <c r="W968" s="8"/>
      <c r="X968" s="8"/>
      <c r="Y968" s="8"/>
      <c r="Z968" s="8"/>
      <c r="AA968" s="8"/>
    </row>
    <row r="969" spans="1:27" ht="15" customHeight="1">
      <c r="A969" s="8"/>
      <c r="B969" s="3125" t="s">
        <v>869</v>
      </c>
      <c r="C969" s="3257"/>
      <c r="D969" s="3257"/>
      <c r="E969" s="3257"/>
      <c r="F969" s="3257"/>
      <c r="G969" s="3257"/>
      <c r="H969" s="3257"/>
      <c r="I969" s="3442"/>
      <c r="J969" s="3749">
        <v>2.9999999999999997E-4</v>
      </c>
      <c r="K969" s="3725"/>
      <c r="L969" s="3694">
        <v>1</v>
      </c>
      <c r="M969" s="3737"/>
      <c r="N969" s="3207"/>
      <c r="O969" s="8"/>
      <c r="P969" s="8"/>
      <c r="Q969" s="8"/>
      <c r="R969" s="8"/>
      <c r="S969" s="8"/>
      <c r="T969" s="8"/>
      <c r="U969" s="8"/>
      <c r="V969" s="8"/>
      <c r="W969" s="8"/>
      <c r="X969" s="8"/>
      <c r="Y969" s="8"/>
      <c r="Z969" s="8"/>
      <c r="AA969" s="8"/>
    </row>
    <row r="970" spans="1:27" ht="15" customHeight="1">
      <c r="A970" s="8"/>
      <c r="B970" s="3738" t="s">
        <v>860</v>
      </c>
      <c r="C970" s="3215"/>
      <c r="D970" s="3215"/>
      <c r="E970" s="3215"/>
      <c r="F970" s="3215"/>
      <c r="G970" s="3215"/>
      <c r="H970" s="3215"/>
      <c r="I970" s="3492"/>
      <c r="J970" s="3742" t="s">
        <v>872</v>
      </c>
      <c r="K970" s="3740"/>
      <c r="L970" s="3740"/>
      <c r="M970" s="3740"/>
      <c r="N970" s="3207"/>
      <c r="O970" s="8"/>
      <c r="P970" s="8"/>
      <c r="Q970" s="8"/>
      <c r="R970" s="8"/>
      <c r="S970" s="8"/>
      <c r="T970" s="8"/>
      <c r="U970" s="8"/>
      <c r="V970" s="8"/>
      <c r="W970" s="8"/>
      <c r="X970" s="8"/>
      <c r="Y970" s="8"/>
      <c r="Z970" s="8"/>
      <c r="AA970" s="8"/>
    </row>
    <row r="971" spans="1:27" ht="15" customHeight="1">
      <c r="A971" s="8"/>
      <c r="B971" s="3446"/>
      <c r="C971" s="3446"/>
      <c r="D971" s="3446"/>
      <c r="E971" s="3446"/>
      <c r="F971" s="3446"/>
      <c r="G971" s="3446"/>
      <c r="H971" s="3446"/>
      <c r="I971" s="3559"/>
      <c r="J971" s="3446"/>
      <c r="K971" s="3446"/>
      <c r="L971" s="3446"/>
      <c r="M971" s="3446"/>
      <c r="N971" s="3207"/>
      <c r="O971" s="8"/>
      <c r="P971" s="8"/>
      <c r="Q971" s="8"/>
      <c r="R971" s="8"/>
      <c r="S971" s="8"/>
      <c r="T971" s="8"/>
      <c r="U971" s="8"/>
      <c r="V971" s="8"/>
      <c r="W971" s="8"/>
      <c r="X971" s="8"/>
      <c r="Y971" s="8"/>
      <c r="Z971" s="8"/>
      <c r="AA971" s="8"/>
    </row>
    <row r="972" spans="1:27" ht="15" customHeight="1">
      <c r="B972" s="1"/>
      <c r="C972" s="1"/>
      <c r="D972" s="1"/>
      <c r="E972" s="1"/>
      <c r="F972" s="1"/>
      <c r="G972" s="1"/>
      <c r="H972" s="1"/>
      <c r="I972" s="1"/>
      <c r="J972" s="1"/>
      <c r="K972" s="1"/>
      <c r="L972" s="1"/>
      <c r="M972" s="1"/>
      <c r="N972" s="1877"/>
    </row>
    <row r="973" spans="1:27" ht="15" customHeight="1">
      <c r="B973" s="1"/>
      <c r="C973" s="1"/>
      <c r="D973" s="1"/>
      <c r="E973" s="1"/>
      <c r="F973" s="1"/>
      <c r="G973" s="1"/>
      <c r="H973" s="1"/>
      <c r="I973" s="1"/>
      <c r="J973" s="1"/>
      <c r="K973" s="1"/>
      <c r="L973" s="1"/>
      <c r="M973" s="1"/>
      <c r="N973" s="1877"/>
    </row>
    <row r="974" spans="1:27" ht="24.75">
      <c r="B974" s="830" t="s">
        <v>313</v>
      </c>
      <c r="C974" s="6"/>
      <c r="D974" s="6"/>
      <c r="E974" s="6"/>
      <c r="F974" s="6"/>
      <c r="G974" s="6"/>
      <c r="H974" s="6"/>
      <c r="I974" s="6"/>
      <c r="J974" s="6"/>
      <c r="K974" s="6"/>
      <c r="L974" s="6"/>
      <c r="M974" s="6"/>
      <c r="N974" s="1"/>
    </row>
    <row r="975" spans="1:27" ht="15" customHeight="1">
      <c r="B975" s="1"/>
      <c r="C975" s="1"/>
      <c r="D975" s="1"/>
      <c r="E975" s="1"/>
      <c r="F975" s="1"/>
      <c r="G975" s="1"/>
      <c r="H975" s="1"/>
      <c r="I975" s="1"/>
      <c r="J975" s="1"/>
      <c r="K975" s="1"/>
      <c r="L975" s="1"/>
      <c r="M975" s="1"/>
      <c r="N975" s="1"/>
    </row>
    <row r="976" spans="1:27" ht="15" customHeight="1">
      <c r="B976" s="1"/>
      <c r="C976" s="1"/>
      <c r="D976" s="1"/>
      <c r="E976" s="1"/>
      <c r="F976" s="1"/>
      <c r="G976" s="1"/>
      <c r="H976" s="1"/>
      <c r="I976" s="1"/>
      <c r="J976" s="1"/>
      <c r="K976" s="1"/>
      <c r="L976" s="1"/>
      <c r="M976" s="1"/>
      <c r="N976" s="8"/>
    </row>
    <row r="977" spans="1:27" ht="15" customHeight="1">
      <c r="B977" s="1801" t="s">
        <v>314</v>
      </c>
      <c r="C977" s="1801"/>
      <c r="D977" s="1801"/>
      <c r="E977" s="1801"/>
      <c r="F977" s="1801"/>
      <c r="G977" s="1801"/>
      <c r="H977" s="1801"/>
      <c r="I977" s="1801"/>
      <c r="J977" s="1801"/>
      <c r="K977" s="1801"/>
      <c r="L977" s="1801"/>
      <c r="M977" s="1801"/>
      <c r="N977" s="8"/>
    </row>
    <row r="978" spans="1:27" ht="15" customHeight="1">
      <c r="B978" s="1"/>
      <c r="C978" s="1"/>
      <c r="D978" s="1"/>
      <c r="E978" s="1"/>
      <c r="F978" s="1"/>
      <c r="G978" s="1"/>
      <c r="H978" s="1"/>
      <c r="I978" s="1"/>
      <c r="J978" s="1"/>
      <c r="K978" s="1"/>
      <c r="L978" s="1"/>
      <c r="M978" s="1"/>
      <c r="N978" s="8"/>
    </row>
    <row r="979" spans="1:27" ht="15" customHeight="1">
      <c r="B979" s="3503" t="s">
        <v>873</v>
      </c>
      <c r="C979" s="3207"/>
      <c r="D979" s="3207"/>
      <c r="E979" s="3207"/>
      <c r="F979" s="3207"/>
      <c r="G979" s="3433"/>
      <c r="H979" s="3505">
        <v>2023</v>
      </c>
      <c r="I979" s="3437"/>
      <c r="J979" s="3505">
        <v>2024</v>
      </c>
      <c r="K979" s="3437"/>
      <c r="L979" s="3438">
        <v>2025</v>
      </c>
      <c r="M979" s="3207"/>
      <c r="N979" s="8"/>
    </row>
    <row r="980" spans="1:27" ht="15" customHeight="1">
      <c r="B980" s="3434"/>
      <c r="C980" s="3434"/>
      <c r="D980" s="3434"/>
      <c r="E980" s="3434"/>
      <c r="F980" s="3434"/>
      <c r="G980" s="3435"/>
      <c r="H980" s="1286" t="s">
        <v>83</v>
      </c>
      <c r="I980" s="1287" t="s">
        <v>84</v>
      </c>
      <c r="J980" s="2243" t="s">
        <v>83</v>
      </c>
      <c r="K980" s="1287" t="s">
        <v>84</v>
      </c>
      <c r="L980" s="1288" t="s">
        <v>83</v>
      </c>
      <c r="M980" s="2243" t="s">
        <v>84</v>
      </c>
      <c r="N980" s="8"/>
    </row>
    <row r="981" spans="1:27" ht="15" customHeight="1">
      <c r="A981" s="8"/>
      <c r="B981" s="3347" t="s">
        <v>587</v>
      </c>
      <c r="C981" s="3261"/>
      <c r="D981" s="3261"/>
      <c r="E981" s="3261"/>
      <c r="F981" s="3261"/>
      <c r="G981" s="3440"/>
      <c r="H981" s="2315">
        <v>0.47</v>
      </c>
      <c r="I981" s="1009">
        <v>0.47</v>
      </c>
      <c r="J981" s="2498" t="s">
        <v>874</v>
      </c>
      <c r="K981" s="1156" t="s">
        <v>874</v>
      </c>
      <c r="L981" s="2499">
        <v>0.47</v>
      </c>
      <c r="M981" s="2500">
        <v>0.47</v>
      </c>
      <c r="N981" s="8"/>
      <c r="O981" s="8"/>
      <c r="P981" s="8"/>
      <c r="Q981" s="8"/>
      <c r="R981" s="8"/>
      <c r="S981" s="8"/>
      <c r="T981" s="8"/>
      <c r="U981" s="8"/>
      <c r="V981" s="8"/>
      <c r="W981" s="8"/>
      <c r="X981" s="8"/>
      <c r="Y981" s="8"/>
      <c r="Z981" s="8"/>
      <c r="AA981" s="8"/>
    </row>
    <row r="982" spans="1:27" ht="15" customHeight="1">
      <c r="A982" s="8"/>
      <c r="B982" s="3597" t="s">
        <v>588</v>
      </c>
      <c r="C982" s="3215"/>
      <c r="D982" s="3215"/>
      <c r="E982" s="3215"/>
      <c r="F982" s="3215"/>
      <c r="G982" s="3492"/>
      <c r="H982" s="2501">
        <v>0.47</v>
      </c>
      <c r="I982" s="1289">
        <v>0.47</v>
      </c>
      <c r="J982" s="2502">
        <v>0.94</v>
      </c>
      <c r="K982" s="1290">
        <v>0.94</v>
      </c>
      <c r="L982" s="2503">
        <v>0.47</v>
      </c>
      <c r="M982" s="2272">
        <v>0.47</v>
      </c>
      <c r="N982" s="8"/>
      <c r="O982" s="8"/>
      <c r="P982" s="8"/>
      <c r="Q982" s="8"/>
      <c r="R982" s="8"/>
      <c r="S982" s="8"/>
      <c r="T982" s="8"/>
      <c r="U982" s="8"/>
      <c r="V982" s="8"/>
      <c r="W982" s="8"/>
      <c r="X982" s="8"/>
      <c r="Y982" s="8"/>
      <c r="Z982" s="8"/>
      <c r="AA982" s="8"/>
    </row>
    <row r="983" spans="1:27" ht="15" customHeight="1">
      <c r="B983" s="3537" t="s">
        <v>875</v>
      </c>
      <c r="C983" s="3529"/>
      <c r="D983" s="3529"/>
      <c r="E983" s="3529"/>
      <c r="F983" s="3529"/>
      <c r="G983" s="3529"/>
      <c r="H983" s="3529"/>
      <c r="I983" s="3529"/>
      <c r="J983" s="3529"/>
      <c r="K983" s="3529"/>
      <c r="L983" s="3529"/>
      <c r="M983" s="3529"/>
    </row>
    <row r="984" spans="1:27" ht="15" customHeight="1">
      <c r="B984" s="2992"/>
      <c r="C984" s="2992"/>
      <c r="D984" s="2992"/>
      <c r="E984" s="2992"/>
      <c r="F984" s="2992"/>
      <c r="G984" s="2992"/>
      <c r="H984" s="2992"/>
      <c r="I984" s="2992"/>
      <c r="J984" s="2992"/>
      <c r="K984" s="2992"/>
      <c r="L984" s="2992"/>
      <c r="M984" s="2992"/>
    </row>
    <row r="985" spans="1:27" ht="15" customHeight="1">
      <c r="B985" s="2992"/>
      <c r="C985" s="2992"/>
      <c r="D985" s="2992"/>
      <c r="E985" s="2992"/>
      <c r="F985" s="2992"/>
      <c r="G985" s="2992"/>
      <c r="H985" s="2992"/>
      <c r="I985" s="2992"/>
      <c r="J985" s="2992"/>
      <c r="K985" s="2992"/>
      <c r="L985" s="2992"/>
      <c r="M985" s="2992"/>
    </row>
    <row r="986" spans="1:27" ht="15" customHeight="1">
      <c r="B986" s="3446"/>
      <c r="C986" s="3446"/>
      <c r="D986" s="3446"/>
      <c r="E986" s="3446"/>
      <c r="F986" s="3446"/>
      <c r="G986" s="3446"/>
      <c r="H986" s="3446"/>
      <c r="I986" s="3446"/>
      <c r="J986" s="3446"/>
      <c r="K986" s="3446"/>
      <c r="L986" s="3446"/>
      <c r="M986" s="3446"/>
    </row>
    <row r="987" spans="1:27" ht="15" customHeight="1">
      <c r="B987" s="10"/>
      <c r="C987" s="10"/>
      <c r="D987" s="10"/>
      <c r="E987" s="10"/>
      <c r="F987" s="10"/>
      <c r="G987" s="10"/>
      <c r="H987" s="10"/>
      <c r="I987" s="10"/>
      <c r="J987" s="10"/>
      <c r="K987" s="10"/>
      <c r="L987" s="10"/>
      <c r="M987" s="10"/>
    </row>
    <row r="988" spans="1:27" ht="15" customHeight="1">
      <c r="B988" s="3383" t="s">
        <v>15</v>
      </c>
      <c r="C988" s="3207"/>
      <c r="D988" s="3207"/>
      <c r="E988" s="3207"/>
      <c r="F988" s="3207"/>
      <c r="G988" s="3207"/>
      <c r="H988" s="3207"/>
      <c r="I988" s="2483"/>
      <c r="J988" s="2483"/>
      <c r="K988" s="2483"/>
      <c r="L988" s="2483"/>
      <c r="M988" s="2483"/>
    </row>
    <row r="989" spans="1:27" ht="15" customHeight="1">
      <c r="B989" s="829"/>
      <c r="C989" s="829"/>
      <c r="D989" s="829"/>
      <c r="E989" s="829"/>
      <c r="F989" s="829"/>
      <c r="G989" s="829"/>
      <c r="H989" s="829"/>
      <c r="I989" s="829"/>
      <c r="J989" s="829"/>
      <c r="K989" s="829"/>
      <c r="L989" s="829"/>
      <c r="M989" s="829"/>
    </row>
    <row r="990" spans="1:27" ht="15" customHeight="1">
      <c r="B990" s="3509" t="s">
        <v>876</v>
      </c>
      <c r="C990" s="2992"/>
      <c r="D990" s="2992"/>
      <c r="E990" s="2992"/>
      <c r="F990" s="2992"/>
      <c r="G990" s="2992"/>
      <c r="H990" s="2992"/>
      <c r="I990" s="2992"/>
      <c r="J990" s="2992"/>
      <c r="K990" s="2992"/>
      <c r="L990" s="2992"/>
      <c r="M990" s="2992"/>
    </row>
    <row r="991" spans="1:27" ht="15" customHeight="1">
      <c r="B991" s="2992"/>
      <c r="C991" s="2992"/>
      <c r="D991" s="2992"/>
      <c r="E991" s="2992"/>
      <c r="F991" s="2992"/>
      <c r="G991" s="2992"/>
      <c r="H991" s="2992"/>
      <c r="I991" s="2992"/>
      <c r="J991" s="2992"/>
      <c r="K991" s="2992"/>
      <c r="L991" s="2992"/>
      <c r="M991" s="2992"/>
    </row>
    <row r="992" spans="1:27" ht="15" customHeight="1">
      <c r="B992" s="61"/>
      <c r="C992" s="61"/>
      <c r="D992" s="61"/>
      <c r="E992" s="61"/>
      <c r="F992" s="61"/>
      <c r="G992" s="61"/>
      <c r="H992" s="61"/>
      <c r="I992" s="61"/>
      <c r="J992" s="61"/>
      <c r="K992" s="1"/>
      <c r="L992" s="1"/>
      <c r="M992" s="1"/>
    </row>
    <row r="993" spans="2:13" ht="15" customHeight="1">
      <c r="B993" s="1801" t="s">
        <v>317</v>
      </c>
      <c r="C993" s="1801"/>
      <c r="D993" s="1801"/>
      <c r="E993" s="1801"/>
      <c r="F993" s="1801"/>
      <c r="G993" s="1801"/>
      <c r="H993" s="1801"/>
      <c r="I993" s="1801"/>
      <c r="J993" s="1801"/>
      <c r="K993" s="1801"/>
      <c r="L993" s="1801"/>
      <c r="M993" s="1801"/>
    </row>
    <row r="994" spans="2:13" ht="15" customHeight="1">
      <c r="B994" s="1801" t="s">
        <v>318</v>
      </c>
      <c r="C994" s="1969"/>
      <c r="D994" s="1969"/>
      <c r="E994" s="1969"/>
      <c r="F994" s="1969"/>
      <c r="G994" s="1969"/>
      <c r="H994" s="1969"/>
      <c r="I994" s="1969"/>
      <c r="J994" s="1969"/>
      <c r="K994" s="1969"/>
      <c r="L994" s="1969"/>
      <c r="M994" s="1969"/>
    </row>
    <row r="995" spans="2:13" ht="15" customHeight="1">
      <c r="B995" s="1"/>
      <c r="C995" s="1"/>
      <c r="D995" s="1"/>
      <c r="E995" s="1"/>
      <c r="F995" s="1"/>
      <c r="G995" s="1"/>
      <c r="H995" s="1"/>
      <c r="I995" s="1"/>
      <c r="J995" s="1"/>
      <c r="K995" s="1"/>
      <c r="L995" s="1"/>
      <c r="M995" s="1"/>
    </row>
    <row r="996" spans="2:13" ht="15" customHeight="1">
      <c r="B996" s="3503" t="s">
        <v>877</v>
      </c>
      <c r="C996" s="3207"/>
      <c r="D996" s="3207"/>
      <c r="E996" s="3207"/>
      <c r="F996" s="3207"/>
      <c r="G996" s="3433"/>
      <c r="H996" s="3505" t="s">
        <v>587</v>
      </c>
      <c r="I996" s="3207"/>
      <c r="J996" s="3433"/>
      <c r="K996" s="3505" t="s">
        <v>588</v>
      </c>
      <c r="L996" s="3207"/>
      <c r="M996" s="3207"/>
    </row>
    <row r="997" spans="2:13" ht="15" customHeight="1">
      <c r="B997" s="3434"/>
      <c r="C997" s="3434"/>
      <c r="D997" s="3434"/>
      <c r="E997" s="3434"/>
      <c r="F997" s="3434"/>
      <c r="G997" s="3435"/>
      <c r="H997" s="2243">
        <v>2023</v>
      </c>
      <c r="I997" s="2424">
        <v>2024</v>
      </c>
      <c r="J997" s="1193">
        <v>2025</v>
      </c>
      <c r="K997" s="2243">
        <v>2023</v>
      </c>
      <c r="L997" s="2424">
        <v>2024</v>
      </c>
      <c r="M997" s="2424">
        <v>2025</v>
      </c>
    </row>
    <row r="998" spans="2:13" ht="15" customHeight="1">
      <c r="B998" s="3347" t="s">
        <v>320</v>
      </c>
      <c r="C998" s="3261"/>
      <c r="D998" s="3261"/>
      <c r="E998" s="3261"/>
      <c r="F998" s="3261"/>
      <c r="G998" s="3440"/>
      <c r="H998" s="2222">
        <v>12103.567281200001</v>
      </c>
      <c r="I998" s="1291">
        <v>12765</v>
      </c>
      <c r="J998" s="1292">
        <v>22585.86</v>
      </c>
      <c r="K998" s="1989">
        <v>800.16</v>
      </c>
      <c r="L998" s="1882">
        <v>1144</v>
      </c>
      <c r="M998" s="1882">
        <v>760.86</v>
      </c>
    </row>
    <row r="999" spans="2:13" ht="15" customHeight="1">
      <c r="B999" s="3104" t="s">
        <v>321</v>
      </c>
      <c r="C999" s="3257"/>
      <c r="D999" s="3257"/>
      <c r="E999" s="3257"/>
      <c r="F999" s="3257"/>
      <c r="G999" s="3442"/>
      <c r="H999" s="2102">
        <v>0</v>
      </c>
      <c r="I999" s="1293">
        <v>0</v>
      </c>
      <c r="J999" s="1294">
        <v>0</v>
      </c>
      <c r="K999" s="347">
        <v>0</v>
      </c>
      <c r="L999" s="1195">
        <v>0</v>
      </c>
      <c r="M999" s="1195">
        <v>0</v>
      </c>
    </row>
    <row r="1000" spans="2:13" ht="15" customHeight="1">
      <c r="B1000" s="3161" t="s">
        <v>322</v>
      </c>
      <c r="C1000" s="3257"/>
      <c r="D1000" s="3257"/>
      <c r="E1000" s="3257"/>
      <c r="F1000" s="3257"/>
      <c r="G1000" s="3442"/>
      <c r="H1000" s="2115">
        <v>12103.567281200001</v>
      </c>
      <c r="I1000" s="1295">
        <v>12765</v>
      </c>
      <c r="J1000" s="1296">
        <v>22585.86</v>
      </c>
      <c r="K1000" s="1297">
        <v>800.16</v>
      </c>
      <c r="L1000" s="92">
        <v>1144</v>
      </c>
      <c r="M1000" s="92">
        <v>760.86</v>
      </c>
    </row>
    <row r="1001" spans="2:13" ht="15" customHeight="1">
      <c r="B1001" s="3161" t="s">
        <v>323</v>
      </c>
      <c r="C1001" s="3257"/>
      <c r="D1001" s="3257"/>
      <c r="E1001" s="3257"/>
      <c r="F1001" s="3257"/>
      <c r="G1001" s="3442"/>
      <c r="H1001" s="2115">
        <v>0</v>
      </c>
      <c r="I1001" s="1298">
        <v>0</v>
      </c>
      <c r="J1001" s="1299">
        <v>0</v>
      </c>
      <c r="K1001" s="1297">
        <v>0</v>
      </c>
      <c r="L1001" s="1300">
        <v>0</v>
      </c>
      <c r="M1001" s="1300">
        <v>0</v>
      </c>
    </row>
    <row r="1002" spans="2:13" ht="15" customHeight="1">
      <c r="B1002" s="3751" t="s">
        <v>324</v>
      </c>
      <c r="C1002" s="3721"/>
      <c r="D1002" s="3721"/>
      <c r="E1002" s="3721"/>
      <c r="F1002" s="3721"/>
      <c r="G1002" s="3722"/>
      <c r="H1002" s="1301">
        <v>12103.567281200001</v>
      </c>
      <c r="I1002" s="1302">
        <v>12765</v>
      </c>
      <c r="J1002" s="1303">
        <v>22585.86</v>
      </c>
      <c r="K1002" s="1860">
        <v>800.16</v>
      </c>
      <c r="L1002" s="1304">
        <v>1144</v>
      </c>
      <c r="M1002" s="1859">
        <v>760.86</v>
      </c>
    </row>
    <row r="1003" spans="2:13" ht="15" customHeight="1">
      <c r="B1003" s="1305"/>
      <c r="C1003" s="1305"/>
      <c r="D1003" s="1305"/>
      <c r="E1003" s="1305"/>
      <c r="F1003" s="1"/>
      <c r="G1003" s="1"/>
      <c r="H1003" s="1"/>
      <c r="I1003" s="1"/>
      <c r="J1003" s="1878"/>
      <c r="K1003" s="1878"/>
      <c r="L1003" s="1"/>
      <c r="M1003" s="1878"/>
    </row>
    <row r="1004" spans="2:13" ht="15" customHeight="1">
      <c r="B1004" s="1801" t="s">
        <v>878</v>
      </c>
      <c r="C1004" s="1801"/>
      <c r="D1004" s="1801"/>
      <c r="E1004" s="1801"/>
      <c r="F1004" s="1801"/>
      <c r="G1004" s="1801"/>
      <c r="H1004" s="1801"/>
      <c r="I1004" s="1801"/>
      <c r="J1004" s="1801"/>
      <c r="K1004" s="1801"/>
      <c r="L1004" s="1801"/>
      <c r="M1004" s="1801"/>
    </row>
    <row r="1005" spans="2:13" ht="15" customHeight="1">
      <c r="B1005" s="1"/>
      <c r="C1005" s="1"/>
      <c r="D1005" s="1"/>
      <c r="E1005" s="1"/>
      <c r="F1005" s="1"/>
      <c r="G1005" s="1"/>
      <c r="H1005" s="1"/>
      <c r="I1005" s="1"/>
      <c r="J1005" s="1"/>
      <c r="K1005" s="1"/>
      <c r="L1005" s="1"/>
      <c r="M1005" s="1"/>
    </row>
    <row r="1006" spans="2:13" ht="15" customHeight="1">
      <c r="B1006" s="3503" t="s">
        <v>879</v>
      </c>
      <c r="C1006" s="3207"/>
      <c r="D1006" s="3207"/>
      <c r="E1006" s="3207"/>
      <c r="F1006" s="3207"/>
      <c r="G1006" s="3433"/>
      <c r="H1006" s="3505" t="s">
        <v>587</v>
      </c>
      <c r="I1006" s="3207"/>
      <c r="J1006" s="3433"/>
      <c r="K1006" s="3505" t="s">
        <v>588</v>
      </c>
      <c r="L1006" s="3207"/>
      <c r="M1006" s="3207"/>
    </row>
    <row r="1007" spans="2:13" ht="15" customHeight="1">
      <c r="B1007" s="3434"/>
      <c r="C1007" s="3434"/>
      <c r="D1007" s="3434"/>
      <c r="E1007" s="3434"/>
      <c r="F1007" s="3434"/>
      <c r="G1007" s="3435"/>
      <c r="H1007" s="2397">
        <v>2023</v>
      </c>
      <c r="I1007" s="2243">
        <v>2024</v>
      </c>
      <c r="J1007" s="1245">
        <v>2025</v>
      </c>
      <c r="K1007" s="2243">
        <v>2023</v>
      </c>
      <c r="L1007" s="1244">
        <v>2024</v>
      </c>
      <c r="M1007" s="2243">
        <v>2025</v>
      </c>
    </row>
    <row r="1008" spans="2:13" ht="15" customHeight="1">
      <c r="B1008" s="3384" t="s">
        <v>880</v>
      </c>
      <c r="C1008" s="3261"/>
      <c r="D1008" s="3261"/>
      <c r="E1008" s="3261"/>
      <c r="F1008" s="3261"/>
      <c r="G1008" s="3440"/>
      <c r="H1008" s="2504">
        <v>28240000</v>
      </c>
      <c r="I1008" s="1306">
        <v>32018281</v>
      </c>
      <c r="J1008" s="1307">
        <v>33163160</v>
      </c>
      <c r="K1008" s="2505">
        <v>611906</v>
      </c>
      <c r="L1008" s="2356">
        <v>412846</v>
      </c>
      <c r="M1008" s="2356">
        <v>477349</v>
      </c>
    </row>
    <row r="1009" spans="2:13" ht="15" customHeight="1">
      <c r="B1009" s="3752" t="s">
        <v>881</v>
      </c>
      <c r="C1009" s="3428"/>
      <c r="D1009" s="3428"/>
      <c r="E1009" s="3428"/>
      <c r="F1009" s="3428"/>
      <c r="G1009" s="3444"/>
      <c r="H1009" s="2506" t="s">
        <v>46</v>
      </c>
      <c r="I1009" s="2507" t="s">
        <v>46</v>
      </c>
      <c r="J1009" s="1308" t="s">
        <v>46</v>
      </c>
      <c r="K1009" s="1309">
        <v>517590</v>
      </c>
      <c r="L1009" s="1310">
        <v>355000</v>
      </c>
      <c r="M1009" s="1310">
        <v>313519</v>
      </c>
    </row>
    <row r="1010" spans="2:13" ht="15" customHeight="1">
      <c r="B1010" s="1"/>
      <c r="C1010" s="1"/>
      <c r="D1010" s="1"/>
      <c r="E1010" s="1"/>
      <c r="F1010" s="1"/>
      <c r="G1010" s="1"/>
      <c r="H1010" s="1"/>
      <c r="I1010" s="1"/>
      <c r="J1010" s="1"/>
      <c r="K1010" s="1"/>
      <c r="L1010" s="1"/>
      <c r="M1010" s="1"/>
    </row>
    <row r="1011" spans="2:13" ht="15" customHeight="1">
      <c r="B1011" s="1801" t="s">
        <v>882</v>
      </c>
      <c r="C1011" s="1801"/>
      <c r="D1011" s="1801"/>
      <c r="E1011" s="1801"/>
      <c r="F1011" s="1801"/>
      <c r="G1011" s="1801"/>
      <c r="H1011" s="1801"/>
      <c r="I1011" s="1801"/>
      <c r="J1011" s="1801"/>
      <c r="K1011" s="1801"/>
      <c r="L1011" s="1801"/>
      <c r="M1011" s="1801"/>
    </row>
    <row r="1012" spans="2:13" ht="15" customHeight="1">
      <c r="B1012" s="3509" t="s">
        <v>883</v>
      </c>
      <c r="C1012" s="2992"/>
      <c r="D1012" s="2992"/>
      <c r="E1012" s="2992"/>
      <c r="F1012" s="2992"/>
      <c r="G1012" s="2992"/>
      <c r="H1012" s="2992"/>
      <c r="I1012" s="2992"/>
      <c r="J1012" s="2992"/>
      <c r="K1012" s="2992"/>
      <c r="L1012" s="2992"/>
      <c r="M1012" s="2992"/>
    </row>
    <row r="1013" spans="2:13" ht="15" customHeight="1">
      <c r="B1013" s="2992"/>
      <c r="C1013" s="2992"/>
      <c r="D1013" s="2992"/>
      <c r="E1013" s="2992"/>
      <c r="F1013" s="2992"/>
      <c r="G1013" s="2992"/>
      <c r="H1013" s="2992"/>
      <c r="I1013" s="2992"/>
      <c r="J1013" s="2992"/>
      <c r="K1013" s="2992"/>
      <c r="L1013" s="2992"/>
      <c r="M1013" s="2992"/>
    </row>
    <row r="1014" spans="2:13" ht="15" customHeight="1">
      <c r="B1014" s="2992"/>
      <c r="C1014" s="2992"/>
      <c r="D1014" s="2992"/>
      <c r="E1014" s="2992"/>
      <c r="F1014" s="2992"/>
      <c r="G1014" s="2992"/>
      <c r="H1014" s="2992"/>
      <c r="I1014" s="2992"/>
      <c r="J1014" s="2992"/>
      <c r="K1014" s="2992"/>
      <c r="L1014" s="2992"/>
      <c r="M1014" s="2992"/>
    </row>
    <row r="1015" spans="2:13" ht="15" customHeight="1">
      <c r="B1015" s="2992"/>
      <c r="C1015" s="2992"/>
      <c r="D1015" s="2992"/>
      <c r="E1015" s="2992"/>
      <c r="F1015" s="2992"/>
      <c r="G1015" s="2992"/>
      <c r="H1015" s="2992"/>
      <c r="I1015" s="2992"/>
      <c r="J1015" s="2992"/>
      <c r="K1015" s="2992"/>
      <c r="L1015" s="2992"/>
      <c r="M1015" s="2992"/>
    </row>
    <row r="1016" spans="2:13" ht="15" customHeight="1">
      <c r="B1016" s="2992"/>
      <c r="C1016" s="2992"/>
      <c r="D1016" s="2992"/>
      <c r="E1016" s="2992"/>
      <c r="F1016" s="2992"/>
      <c r="G1016" s="2992"/>
      <c r="H1016" s="2992"/>
      <c r="I1016" s="2992"/>
      <c r="J1016" s="2992"/>
      <c r="K1016" s="2992"/>
      <c r="L1016" s="2992"/>
      <c r="M1016" s="2992"/>
    </row>
    <row r="1017" spans="2:13" ht="15" customHeight="1">
      <c r="B1017" s="2992"/>
      <c r="C1017" s="2992"/>
      <c r="D1017" s="2992"/>
      <c r="E1017" s="2992"/>
      <c r="F1017" s="2992"/>
      <c r="G1017" s="2992"/>
      <c r="H1017" s="2992"/>
      <c r="I1017" s="2992"/>
      <c r="J1017" s="2992"/>
      <c r="K1017" s="2992"/>
      <c r="L1017" s="2992"/>
      <c r="M1017" s="2992"/>
    </row>
    <row r="1018" spans="2:13" ht="15" customHeight="1">
      <c r="B1018" s="2992"/>
      <c r="C1018" s="2992"/>
      <c r="D1018" s="2992"/>
      <c r="E1018" s="2992"/>
      <c r="F1018" s="2992"/>
      <c r="G1018" s="2992"/>
      <c r="H1018" s="2992"/>
      <c r="I1018" s="2992"/>
      <c r="J1018" s="2992"/>
      <c r="K1018" s="2992"/>
      <c r="L1018" s="2992"/>
      <c r="M1018" s="2992"/>
    </row>
    <row r="1019" spans="2:13" ht="15" customHeight="1">
      <c r="B1019" s="1311"/>
      <c r="C1019" s="1311"/>
      <c r="D1019" s="1311"/>
      <c r="E1019" s="1311"/>
      <c r="F1019" s="1311"/>
      <c r="G1019" s="1311"/>
      <c r="H1019" s="1312"/>
      <c r="I1019" s="1312"/>
      <c r="J1019" s="10"/>
      <c r="K1019" s="1312"/>
      <c r="L1019" s="1312"/>
      <c r="M1019" s="1312"/>
    </row>
    <row r="1020" spans="2:13" ht="15" customHeight="1">
      <c r="B1020" s="3503" t="s">
        <v>884</v>
      </c>
      <c r="C1020" s="3207"/>
      <c r="D1020" s="3207"/>
      <c r="E1020" s="3207"/>
      <c r="F1020" s="3207"/>
      <c r="G1020" s="3433"/>
      <c r="H1020" s="3505" t="s">
        <v>587</v>
      </c>
      <c r="I1020" s="3207"/>
      <c r="J1020" s="10"/>
      <c r="K1020" s="3566"/>
      <c r="L1020" s="3207"/>
      <c r="M1020" s="3207"/>
    </row>
    <row r="1021" spans="2:13" ht="15" customHeight="1">
      <c r="B1021" s="3434"/>
      <c r="C1021" s="3434"/>
      <c r="D1021" s="3434"/>
      <c r="E1021" s="3434"/>
      <c r="F1021" s="3434"/>
      <c r="G1021" s="3435"/>
      <c r="H1021" s="2243">
        <v>2024</v>
      </c>
      <c r="I1021" s="2293">
        <v>2025</v>
      </c>
      <c r="J1021" s="2508"/>
      <c r="K1021" s="2298"/>
      <c r="L1021" s="2298"/>
      <c r="M1021" s="2298"/>
    </row>
    <row r="1022" spans="2:13" ht="15" customHeight="1">
      <c r="B1022" s="3753" t="s">
        <v>885</v>
      </c>
      <c r="C1022" s="3754"/>
      <c r="D1022" s="3754"/>
      <c r="E1022" s="3754"/>
      <c r="F1022" s="3754"/>
      <c r="G1022" s="3755"/>
      <c r="H1022" s="1313">
        <v>107</v>
      </c>
      <c r="I1022" s="1314">
        <v>98</v>
      </c>
      <c r="J1022" s="2508"/>
      <c r="K1022" s="2509"/>
      <c r="L1022" s="2509"/>
      <c r="M1022" s="2510"/>
    </row>
    <row r="1023" spans="2:13" ht="15" customHeight="1">
      <c r="B1023" s="3756" t="s">
        <v>886</v>
      </c>
      <c r="C1023" s="3757"/>
      <c r="D1023" s="3757"/>
      <c r="E1023" s="3757"/>
      <c r="F1023" s="3757"/>
      <c r="G1023" s="3758"/>
      <c r="H1023" s="1315">
        <v>11</v>
      </c>
      <c r="I1023" s="1316">
        <v>20</v>
      </c>
      <c r="J1023" s="2508"/>
      <c r="K1023" s="1317"/>
      <c r="L1023" s="2509"/>
      <c r="M1023" s="2511"/>
    </row>
    <row r="1024" spans="2:13" ht="15" customHeight="1">
      <c r="B1024" s="3756" t="s">
        <v>887</v>
      </c>
      <c r="C1024" s="3757"/>
      <c r="D1024" s="3757"/>
      <c r="E1024" s="3757"/>
      <c r="F1024" s="3757"/>
      <c r="G1024" s="3758"/>
      <c r="H1024" s="1315">
        <v>116</v>
      </c>
      <c r="I1024" s="1316">
        <v>998</v>
      </c>
      <c r="J1024" s="2508"/>
      <c r="K1024" s="1318"/>
      <c r="L1024" s="1"/>
      <c r="M1024" s="1"/>
    </row>
    <row r="1025" spans="2:13" ht="15" customHeight="1">
      <c r="B1025" s="3756" t="s">
        <v>888</v>
      </c>
      <c r="C1025" s="3757"/>
      <c r="D1025" s="3757"/>
      <c r="E1025" s="3757"/>
      <c r="F1025" s="3757"/>
      <c r="G1025" s="3758"/>
      <c r="H1025" s="1315">
        <v>10</v>
      </c>
      <c r="I1025" s="1316">
        <v>9</v>
      </c>
      <c r="J1025" s="2508"/>
      <c r="K1025" s="1318"/>
      <c r="L1025" s="1"/>
      <c r="M1025" s="1"/>
    </row>
    <row r="1026" spans="2:13" ht="15" customHeight="1">
      <c r="B1026" s="3756" t="s">
        <v>889</v>
      </c>
      <c r="C1026" s="3757"/>
      <c r="D1026" s="3757"/>
      <c r="E1026" s="3757"/>
      <c r="F1026" s="3757"/>
      <c r="G1026" s="3758"/>
      <c r="H1026" s="1315">
        <v>0</v>
      </c>
      <c r="I1026" s="1316">
        <v>5</v>
      </c>
      <c r="J1026" s="2508"/>
      <c r="K1026" s="1318"/>
    </row>
    <row r="1027" spans="2:13" ht="15" customHeight="1">
      <c r="B1027" s="3756" t="s">
        <v>890</v>
      </c>
      <c r="C1027" s="3757"/>
      <c r="D1027" s="3757"/>
      <c r="E1027" s="3757"/>
      <c r="F1027" s="3757"/>
      <c r="G1027" s="3758"/>
      <c r="H1027" s="1315">
        <v>4</v>
      </c>
      <c r="I1027" s="1316">
        <v>7</v>
      </c>
      <c r="J1027" s="2508"/>
      <c r="K1027" s="1318"/>
    </row>
    <row r="1028" spans="2:13" ht="15" customHeight="1">
      <c r="B1028" s="3756" t="s">
        <v>891</v>
      </c>
      <c r="C1028" s="3757"/>
      <c r="D1028" s="3757"/>
      <c r="E1028" s="3757"/>
      <c r="F1028" s="3757"/>
      <c r="G1028" s="3758"/>
      <c r="H1028" s="1315">
        <v>0</v>
      </c>
      <c r="I1028" s="1316">
        <v>0</v>
      </c>
      <c r="J1028" s="2508"/>
      <c r="K1028" s="1318"/>
    </row>
    <row r="1029" spans="2:13" ht="15" customHeight="1">
      <c r="B1029" s="3756" t="s">
        <v>892</v>
      </c>
      <c r="C1029" s="3757"/>
      <c r="D1029" s="3757"/>
      <c r="E1029" s="3757"/>
      <c r="F1029" s="3757"/>
      <c r="G1029" s="3758"/>
      <c r="H1029" s="1315">
        <v>7</v>
      </c>
      <c r="I1029" s="1316">
        <v>15</v>
      </c>
      <c r="J1029" s="2508"/>
      <c r="K1029" s="1318"/>
    </row>
    <row r="1030" spans="2:13" ht="15" customHeight="1">
      <c r="B1030" s="3756" t="s">
        <v>893</v>
      </c>
      <c r="C1030" s="3757"/>
      <c r="D1030" s="3757"/>
      <c r="E1030" s="3757"/>
      <c r="F1030" s="3757"/>
      <c r="G1030" s="3758"/>
      <c r="H1030" s="1315">
        <v>0</v>
      </c>
      <c r="I1030" s="1316">
        <v>3</v>
      </c>
      <c r="J1030" s="2508"/>
      <c r="K1030" s="1318"/>
    </row>
    <row r="1031" spans="2:13" ht="15" customHeight="1">
      <c r="B1031" s="3756" t="s">
        <v>894</v>
      </c>
      <c r="C1031" s="3757"/>
      <c r="D1031" s="3757"/>
      <c r="E1031" s="3757"/>
      <c r="F1031" s="3757"/>
      <c r="G1031" s="3758"/>
      <c r="H1031" s="1315">
        <v>0</v>
      </c>
      <c r="I1031" s="1316">
        <v>0</v>
      </c>
      <c r="J1031" s="2508"/>
      <c r="K1031" s="1318"/>
    </row>
    <row r="1032" spans="2:13" ht="15" customHeight="1">
      <c r="B1032" s="3756" t="s">
        <v>895</v>
      </c>
      <c r="C1032" s="3757"/>
      <c r="D1032" s="3757"/>
      <c r="E1032" s="3757"/>
      <c r="F1032" s="3757"/>
      <c r="G1032" s="3758"/>
      <c r="H1032" s="1315">
        <v>0</v>
      </c>
      <c r="I1032" s="1316">
        <v>0</v>
      </c>
      <c r="J1032" s="2508"/>
      <c r="K1032" s="1318"/>
    </row>
    <row r="1033" spans="2:13" ht="15" customHeight="1">
      <c r="B1033" s="3759" t="s">
        <v>42</v>
      </c>
      <c r="C1033" s="3757"/>
      <c r="D1033" s="3757"/>
      <c r="E1033" s="3757"/>
      <c r="F1033" s="3757"/>
      <c r="G1033" s="3758"/>
      <c r="H1033" s="1319">
        <v>255</v>
      </c>
      <c r="I1033" s="1320">
        <v>1155</v>
      </c>
      <c r="J1033" s="2508"/>
      <c r="K1033" s="1318"/>
    </row>
    <row r="1034" spans="2:13" ht="15" customHeight="1">
      <c r="B1034" s="3760" t="s">
        <v>896</v>
      </c>
      <c r="C1034" s="3761"/>
      <c r="D1034" s="3761"/>
      <c r="E1034" s="3761"/>
      <c r="F1034" s="3761"/>
      <c r="G1034" s="3762"/>
      <c r="H1034" s="1321">
        <v>100</v>
      </c>
      <c r="I1034" s="1322">
        <v>100</v>
      </c>
      <c r="J1034" s="2508"/>
      <c r="K1034" s="1318"/>
    </row>
    <row r="1035" spans="2:13" ht="15" customHeight="1">
      <c r="I1035" s="1944"/>
      <c r="J1035" s="2508"/>
      <c r="K1035" s="1323"/>
    </row>
    <row r="1036" spans="2:13" ht="15" customHeight="1">
      <c r="B1036" s="3503" t="s">
        <v>897</v>
      </c>
      <c r="C1036" s="3207"/>
      <c r="D1036" s="3207"/>
      <c r="E1036" s="3207"/>
      <c r="F1036" s="3207"/>
      <c r="G1036" s="3433"/>
      <c r="H1036" s="3505" t="s">
        <v>587</v>
      </c>
      <c r="I1036" s="3207"/>
      <c r="J1036" s="1318"/>
      <c r="K1036" s="1318"/>
    </row>
    <row r="1037" spans="2:13" ht="15" customHeight="1">
      <c r="B1037" s="3434"/>
      <c r="C1037" s="3434"/>
      <c r="D1037" s="3434"/>
      <c r="E1037" s="3434"/>
      <c r="F1037" s="3434"/>
      <c r="G1037" s="3435"/>
      <c r="H1037" s="2397">
        <v>2024</v>
      </c>
      <c r="I1037" s="2292">
        <v>2025</v>
      </c>
      <c r="J1037" s="1318"/>
      <c r="K1037" s="1318"/>
    </row>
    <row r="1038" spans="2:13" ht="15" customHeight="1">
      <c r="B1038" s="3753" t="s">
        <v>898</v>
      </c>
      <c r="C1038" s="3754"/>
      <c r="D1038" s="3754"/>
      <c r="E1038" s="3754"/>
      <c r="F1038" s="3754"/>
      <c r="G1038" s="3755"/>
      <c r="H1038" s="1313">
        <v>117</v>
      </c>
      <c r="I1038" s="1314">
        <v>108</v>
      </c>
    </row>
    <row r="1039" spans="2:13" ht="15" customHeight="1">
      <c r="B1039" s="3756" t="s">
        <v>899</v>
      </c>
      <c r="C1039" s="3757"/>
      <c r="D1039" s="3757"/>
      <c r="E1039" s="3757"/>
      <c r="F1039" s="3757"/>
      <c r="G1039" s="3758"/>
      <c r="H1039" s="1315">
        <v>4</v>
      </c>
      <c r="I1039" s="1316">
        <v>13</v>
      </c>
    </row>
    <row r="1040" spans="2:13" ht="15" customHeight="1">
      <c r="B1040" s="3756" t="s">
        <v>900</v>
      </c>
      <c r="C1040" s="3757"/>
      <c r="D1040" s="3757"/>
      <c r="E1040" s="3757"/>
      <c r="F1040" s="3757"/>
      <c r="G1040" s="3758"/>
      <c r="H1040" s="1315">
        <v>17</v>
      </c>
      <c r="I1040" s="1316">
        <v>0</v>
      </c>
    </row>
    <row r="1041" spans="2:9" ht="15" customHeight="1">
      <c r="B1041" s="3756" t="s">
        <v>901</v>
      </c>
      <c r="C1041" s="3757"/>
      <c r="D1041" s="3757"/>
      <c r="E1041" s="3757"/>
      <c r="F1041" s="3757"/>
      <c r="G1041" s="3758"/>
      <c r="H1041" s="1315">
        <v>198</v>
      </c>
      <c r="I1041" s="1316">
        <v>167</v>
      </c>
    </row>
    <row r="1042" spans="2:9" ht="15" customHeight="1">
      <c r="B1042" s="3756" t="s">
        <v>902</v>
      </c>
      <c r="C1042" s="3757"/>
      <c r="D1042" s="3757"/>
      <c r="E1042" s="3757"/>
      <c r="F1042" s="3757"/>
      <c r="G1042" s="3758"/>
      <c r="H1042" s="1315">
        <v>54</v>
      </c>
      <c r="I1042" s="1316">
        <v>43</v>
      </c>
    </row>
    <row r="1043" spans="2:9" ht="15" customHeight="1">
      <c r="B1043" s="3756" t="s">
        <v>895</v>
      </c>
      <c r="C1043" s="3757"/>
      <c r="D1043" s="3757"/>
      <c r="E1043" s="3757"/>
      <c r="F1043" s="3757"/>
      <c r="G1043" s="3758"/>
      <c r="H1043" s="1315">
        <v>10</v>
      </c>
      <c r="I1043" s="1316">
        <v>9</v>
      </c>
    </row>
    <row r="1044" spans="2:9" ht="15" customHeight="1">
      <c r="B1044" s="3756" t="s">
        <v>903</v>
      </c>
      <c r="C1044" s="3757"/>
      <c r="D1044" s="3757"/>
      <c r="E1044" s="3757"/>
      <c r="F1044" s="3757"/>
      <c r="G1044" s="3758"/>
      <c r="H1044" s="1315">
        <v>19</v>
      </c>
      <c r="I1044" s="1316">
        <v>21</v>
      </c>
    </row>
    <row r="1045" spans="2:9" ht="15" customHeight="1">
      <c r="B1045" s="3756" t="s">
        <v>904</v>
      </c>
      <c r="C1045" s="3757"/>
      <c r="D1045" s="3757"/>
      <c r="E1045" s="3757"/>
      <c r="F1045" s="3757"/>
      <c r="G1045" s="3758"/>
      <c r="H1045" s="1315">
        <v>14</v>
      </c>
      <c r="I1045" s="1316">
        <v>12</v>
      </c>
    </row>
    <row r="1046" spans="2:9" ht="15" customHeight="1">
      <c r="B1046" s="3756" t="s">
        <v>905</v>
      </c>
      <c r="C1046" s="3757"/>
      <c r="D1046" s="3757"/>
      <c r="E1046" s="3757"/>
      <c r="F1046" s="3757"/>
      <c r="G1046" s="3758"/>
      <c r="H1046" s="1315">
        <v>3</v>
      </c>
      <c r="I1046" s="1316">
        <v>12</v>
      </c>
    </row>
    <row r="1047" spans="2:9" ht="15" customHeight="1">
      <c r="B1047" s="3756" t="s">
        <v>906</v>
      </c>
      <c r="C1047" s="3757"/>
      <c r="D1047" s="3757"/>
      <c r="E1047" s="3757"/>
      <c r="F1047" s="3757"/>
      <c r="G1047" s="3758"/>
      <c r="H1047" s="1315">
        <v>70</v>
      </c>
      <c r="I1047" s="1316">
        <v>55</v>
      </c>
    </row>
    <row r="1048" spans="2:9" ht="15" customHeight="1">
      <c r="B1048" s="3756" t="s">
        <v>295</v>
      </c>
      <c r="C1048" s="3757"/>
      <c r="D1048" s="3757"/>
      <c r="E1048" s="3757"/>
      <c r="F1048" s="3757"/>
      <c r="G1048" s="3758"/>
      <c r="H1048" s="1315">
        <v>0</v>
      </c>
      <c r="I1048" s="1316">
        <v>0</v>
      </c>
    </row>
    <row r="1049" spans="2:9" ht="15" customHeight="1">
      <c r="B1049" s="3763" t="s">
        <v>42</v>
      </c>
      <c r="C1049" s="3761"/>
      <c r="D1049" s="3761"/>
      <c r="E1049" s="3761"/>
      <c r="F1049" s="3761"/>
      <c r="G1049" s="3762"/>
      <c r="H1049" s="2512">
        <v>506</v>
      </c>
      <c r="I1049" s="1324">
        <v>440</v>
      </c>
    </row>
    <row r="1051" spans="2:9" ht="15" customHeight="1">
      <c r="B1051" s="3503" t="s">
        <v>907</v>
      </c>
      <c r="C1051" s="3207"/>
      <c r="D1051" s="3207"/>
      <c r="E1051" s="3207"/>
      <c r="F1051" s="3207"/>
      <c r="G1051" s="3433"/>
      <c r="H1051" s="3505" t="s">
        <v>587</v>
      </c>
      <c r="I1051" s="3207"/>
    </row>
    <row r="1052" spans="2:9" ht="15" customHeight="1">
      <c r="B1052" s="3434"/>
      <c r="C1052" s="3434"/>
      <c r="D1052" s="3434"/>
      <c r="E1052" s="3434"/>
      <c r="F1052" s="3434"/>
      <c r="G1052" s="3435"/>
      <c r="H1052" s="1325">
        <v>2024</v>
      </c>
      <c r="I1052" s="2292">
        <v>2025</v>
      </c>
    </row>
    <row r="1053" spans="2:9" ht="15" customHeight="1">
      <c r="B1053" s="3753" t="s">
        <v>908</v>
      </c>
      <c r="C1053" s="3754"/>
      <c r="D1053" s="3754"/>
      <c r="E1053" s="3754"/>
      <c r="F1053" s="3754"/>
      <c r="G1053" s="3755"/>
      <c r="H1053" s="1313">
        <v>116</v>
      </c>
      <c r="I1053" s="1314">
        <v>143</v>
      </c>
    </row>
    <row r="1054" spans="2:9" ht="15" customHeight="1">
      <c r="B1054" s="3756" t="s">
        <v>895</v>
      </c>
      <c r="C1054" s="3757"/>
      <c r="D1054" s="3757"/>
      <c r="E1054" s="3757"/>
      <c r="F1054" s="3757"/>
      <c r="G1054" s="3758"/>
      <c r="H1054" s="1315">
        <v>13</v>
      </c>
      <c r="I1054" s="1316">
        <v>17</v>
      </c>
    </row>
    <row r="1055" spans="2:9" ht="15" customHeight="1">
      <c r="B1055" s="3756" t="s">
        <v>909</v>
      </c>
      <c r="C1055" s="3757"/>
      <c r="D1055" s="3757"/>
      <c r="E1055" s="3757"/>
      <c r="F1055" s="3757"/>
      <c r="G1055" s="3758"/>
      <c r="H1055" s="1315">
        <v>85</v>
      </c>
      <c r="I1055" s="1316">
        <v>84</v>
      </c>
    </row>
    <row r="1056" spans="2:9" ht="15" customHeight="1">
      <c r="B1056" s="3756" t="s">
        <v>910</v>
      </c>
      <c r="C1056" s="3757"/>
      <c r="D1056" s="3757"/>
      <c r="E1056" s="3757"/>
      <c r="F1056" s="3757"/>
      <c r="G1056" s="3758"/>
      <c r="H1056" s="1315">
        <v>105</v>
      </c>
      <c r="I1056" s="1316">
        <v>84</v>
      </c>
    </row>
    <row r="1057" spans="2:9" ht="15" customHeight="1">
      <c r="B1057" s="3756" t="s">
        <v>911</v>
      </c>
      <c r="C1057" s="3757"/>
      <c r="D1057" s="3757"/>
      <c r="E1057" s="3757"/>
      <c r="F1057" s="3757"/>
      <c r="G1057" s="3758"/>
      <c r="H1057" s="1315">
        <v>65</v>
      </c>
      <c r="I1057" s="1316">
        <v>33</v>
      </c>
    </row>
    <row r="1058" spans="2:9" ht="15" customHeight="1">
      <c r="B1058" s="3756" t="s">
        <v>912</v>
      </c>
      <c r="C1058" s="3757"/>
      <c r="D1058" s="3757"/>
      <c r="E1058" s="3757"/>
      <c r="F1058" s="3757"/>
      <c r="G1058" s="3758"/>
      <c r="H1058" s="1315">
        <v>59</v>
      </c>
      <c r="I1058" s="1316">
        <v>35</v>
      </c>
    </row>
    <row r="1059" spans="2:9" ht="15" customHeight="1">
      <c r="B1059" s="3756" t="s">
        <v>913</v>
      </c>
      <c r="C1059" s="3757"/>
      <c r="D1059" s="3757"/>
      <c r="E1059" s="3757"/>
      <c r="F1059" s="3757"/>
      <c r="G1059" s="3758"/>
      <c r="H1059" s="1315">
        <v>63</v>
      </c>
      <c r="I1059" s="1316">
        <v>44</v>
      </c>
    </row>
    <row r="1060" spans="2:9" ht="15" customHeight="1">
      <c r="B1060" s="3756" t="s">
        <v>914</v>
      </c>
      <c r="C1060" s="3757"/>
      <c r="D1060" s="3757"/>
      <c r="E1060" s="3757"/>
      <c r="F1060" s="3757"/>
      <c r="G1060" s="3758"/>
      <c r="H1060" s="1326">
        <v>0.25</v>
      </c>
      <c r="I1060" s="1327">
        <v>0.36</v>
      </c>
    </row>
    <row r="1061" spans="2:9" ht="15" customHeight="1">
      <c r="B1061" s="3756" t="s">
        <v>915</v>
      </c>
      <c r="C1061" s="3757"/>
      <c r="D1061" s="3757"/>
      <c r="E1061" s="3757"/>
      <c r="F1061" s="3757"/>
      <c r="G1061" s="3758"/>
      <c r="H1061" s="1326">
        <v>0.17</v>
      </c>
      <c r="I1061" s="1327">
        <v>0.19</v>
      </c>
    </row>
    <row r="1062" spans="2:9" ht="15" customHeight="1">
      <c r="B1062" s="3760" t="s">
        <v>916</v>
      </c>
      <c r="C1062" s="3761"/>
      <c r="D1062" s="3761"/>
      <c r="E1062" s="3761"/>
      <c r="F1062" s="3761"/>
      <c r="G1062" s="3762"/>
      <c r="H1062" s="2513">
        <v>0.57999999999999996</v>
      </c>
      <c r="I1062" s="1328">
        <v>0.45</v>
      </c>
    </row>
    <row r="1064" spans="2:9" ht="15" customHeight="1">
      <c r="B1064" s="3503" t="s">
        <v>917</v>
      </c>
      <c r="C1064" s="3207"/>
      <c r="D1064" s="3207"/>
      <c r="E1064" s="3207"/>
      <c r="F1064" s="3207"/>
      <c r="G1064" s="3433"/>
      <c r="H1064" s="3505" t="s">
        <v>587</v>
      </c>
      <c r="I1064" s="3207"/>
    </row>
    <row r="1065" spans="2:9" ht="15" customHeight="1">
      <c r="B1065" s="3434"/>
      <c r="C1065" s="3434"/>
      <c r="D1065" s="3434"/>
      <c r="E1065" s="3434"/>
      <c r="F1065" s="3434"/>
      <c r="G1065" s="3435"/>
      <c r="H1065" s="2292">
        <v>2024</v>
      </c>
      <c r="I1065" s="2293">
        <v>2025</v>
      </c>
    </row>
    <row r="1066" spans="2:9" ht="15" customHeight="1">
      <c r="B1066" s="3753" t="s">
        <v>918</v>
      </c>
      <c r="C1066" s="3754"/>
      <c r="D1066" s="3754"/>
      <c r="E1066" s="3754"/>
      <c r="F1066" s="3754"/>
      <c r="G1066" s="3755"/>
      <c r="H1066" s="1313">
        <v>5</v>
      </c>
      <c r="I1066" s="1314">
        <v>5</v>
      </c>
    </row>
    <row r="1067" spans="2:9" ht="15" customHeight="1">
      <c r="B1067" s="3756" t="s">
        <v>919</v>
      </c>
      <c r="C1067" s="3757"/>
      <c r="D1067" s="3757"/>
      <c r="E1067" s="3757"/>
      <c r="F1067" s="3757"/>
      <c r="G1067" s="3758"/>
      <c r="H1067" s="1315">
        <v>3</v>
      </c>
      <c r="I1067" s="1316">
        <v>2</v>
      </c>
    </row>
    <row r="1068" spans="2:9" ht="15" customHeight="1">
      <c r="B1068" s="3756" t="s">
        <v>920</v>
      </c>
      <c r="C1068" s="3757"/>
      <c r="D1068" s="3757"/>
      <c r="E1068" s="3757"/>
      <c r="F1068" s="3757"/>
      <c r="G1068" s="3758"/>
      <c r="H1068" s="1315">
        <v>2</v>
      </c>
      <c r="I1068" s="1316">
        <v>2</v>
      </c>
    </row>
    <row r="1069" spans="2:9" ht="15" customHeight="1">
      <c r="B1069" s="3756" t="s">
        <v>921</v>
      </c>
      <c r="C1069" s="3757"/>
      <c r="D1069" s="3757"/>
      <c r="E1069" s="3757"/>
      <c r="F1069" s="3757"/>
      <c r="G1069" s="3758"/>
      <c r="H1069" s="1315">
        <v>9</v>
      </c>
      <c r="I1069" s="1316">
        <v>7</v>
      </c>
    </row>
    <row r="1070" spans="2:9" ht="15" customHeight="1">
      <c r="B1070" s="3756" t="s">
        <v>922</v>
      </c>
      <c r="C1070" s="3757"/>
      <c r="D1070" s="3757"/>
      <c r="E1070" s="3757"/>
      <c r="F1070" s="3757"/>
      <c r="G1070" s="3758"/>
      <c r="H1070" s="1315">
        <v>98</v>
      </c>
      <c r="I1070" s="1316">
        <v>12</v>
      </c>
    </row>
    <row r="1071" spans="2:9" ht="15" customHeight="1">
      <c r="B1071" s="3756" t="s">
        <v>923</v>
      </c>
      <c r="C1071" s="3757"/>
      <c r="D1071" s="3757"/>
      <c r="E1071" s="3757"/>
      <c r="F1071" s="3757"/>
      <c r="G1071" s="3758"/>
      <c r="H1071" s="1315">
        <v>10</v>
      </c>
      <c r="I1071" s="1316">
        <v>2</v>
      </c>
    </row>
    <row r="1072" spans="2:9" ht="15" customHeight="1">
      <c r="B1072" s="3756" t="s">
        <v>924</v>
      </c>
      <c r="C1072" s="3757"/>
      <c r="D1072" s="3757"/>
      <c r="E1072" s="3757"/>
      <c r="F1072" s="3757"/>
      <c r="G1072" s="3758"/>
      <c r="H1072" s="1315">
        <v>9</v>
      </c>
      <c r="I1072" s="1316">
        <v>11</v>
      </c>
    </row>
    <row r="1073" spans="2:14" ht="15" customHeight="1">
      <c r="B1073" s="3756" t="s">
        <v>925</v>
      </c>
      <c r="C1073" s="3757"/>
      <c r="D1073" s="3757"/>
      <c r="E1073" s="3757"/>
      <c r="F1073" s="3757"/>
      <c r="G1073" s="3758"/>
      <c r="H1073" s="1315">
        <v>0</v>
      </c>
      <c r="I1073" s="2514">
        <v>4</v>
      </c>
    </row>
    <row r="1074" spans="2:14" ht="15" customHeight="1">
      <c r="B1074" s="3756" t="s">
        <v>926</v>
      </c>
      <c r="C1074" s="3757"/>
      <c r="D1074" s="3757"/>
      <c r="E1074" s="3757"/>
      <c r="F1074" s="3757"/>
      <c r="G1074" s="3758"/>
      <c r="H1074" s="1315">
        <v>3</v>
      </c>
      <c r="I1074" s="1316">
        <v>0</v>
      </c>
    </row>
    <row r="1075" spans="2:14" ht="15" customHeight="1">
      <c r="B1075" s="3756" t="s">
        <v>295</v>
      </c>
      <c r="C1075" s="3757"/>
      <c r="D1075" s="3757"/>
      <c r="E1075" s="3757"/>
      <c r="F1075" s="3757"/>
      <c r="G1075" s="3758"/>
      <c r="H1075" s="1315">
        <v>14</v>
      </c>
      <c r="I1075" s="1316">
        <v>3</v>
      </c>
    </row>
    <row r="1076" spans="2:14" ht="15" customHeight="1">
      <c r="B1076" s="3763" t="s">
        <v>42</v>
      </c>
      <c r="C1076" s="3761"/>
      <c r="D1076" s="3761"/>
      <c r="E1076" s="3761"/>
      <c r="F1076" s="3761"/>
      <c r="G1076" s="3762"/>
      <c r="H1076" s="2512">
        <v>14</v>
      </c>
      <c r="I1076" s="1324">
        <v>48</v>
      </c>
    </row>
    <row r="1077" spans="2:14" ht="15" customHeight="1">
      <c r="B1077" s="71"/>
      <c r="C1077" s="71"/>
      <c r="D1077" s="71"/>
      <c r="E1077" s="71"/>
      <c r="F1077" s="71"/>
      <c r="G1077" s="71"/>
      <c r="H1077" s="60"/>
      <c r="I1077" s="2515"/>
    </row>
    <row r="1078" spans="2:14" ht="15" customHeight="1">
      <c r="B1078" s="1801" t="s">
        <v>326</v>
      </c>
      <c r="C1078" s="1801"/>
      <c r="D1078" s="1801"/>
      <c r="E1078" s="1801"/>
      <c r="F1078" s="1801"/>
      <c r="G1078" s="1801"/>
      <c r="H1078" s="1801"/>
      <c r="I1078" s="1801"/>
      <c r="J1078" s="1801"/>
      <c r="K1078" s="1801"/>
      <c r="L1078" s="1801"/>
      <c r="M1078" s="1801"/>
    </row>
    <row r="1079" spans="2:14" ht="15" customHeight="1">
      <c r="B1079" s="1"/>
      <c r="C1079" s="1"/>
      <c r="D1079" s="1"/>
      <c r="E1079" s="1"/>
      <c r="F1079" s="1"/>
      <c r="G1079" s="1"/>
      <c r="H1079" s="1"/>
      <c r="I1079" s="1"/>
      <c r="J1079" s="1"/>
      <c r="K1079" s="1"/>
      <c r="L1079" s="1"/>
      <c r="M1079" s="1"/>
    </row>
    <row r="1080" spans="2:14" ht="15" customHeight="1">
      <c r="B1080" s="3503" t="s">
        <v>927</v>
      </c>
      <c r="C1080" s="3207"/>
      <c r="D1080" s="3207"/>
      <c r="E1080" s="3207"/>
      <c r="F1080" s="3207"/>
      <c r="G1080" s="3433"/>
      <c r="H1080" s="3438" t="s">
        <v>693</v>
      </c>
      <c r="I1080" s="3207"/>
      <c r="J1080" s="3433"/>
      <c r="K1080" s="3438" t="s">
        <v>588</v>
      </c>
      <c r="L1080" s="3207"/>
      <c r="M1080" s="3207"/>
      <c r="N1080" s="10"/>
    </row>
    <row r="1081" spans="2:14" ht="15" customHeight="1">
      <c r="B1081" s="3434"/>
      <c r="C1081" s="3434"/>
      <c r="D1081" s="3434"/>
      <c r="E1081" s="3434"/>
      <c r="F1081" s="3434"/>
      <c r="G1081" s="3435"/>
      <c r="H1081" s="2243">
        <v>2023</v>
      </c>
      <c r="I1081" s="1142">
        <v>2024</v>
      </c>
      <c r="J1081" s="1230">
        <v>2025</v>
      </c>
      <c r="K1081" s="2243">
        <v>2023</v>
      </c>
      <c r="L1081" s="1142">
        <v>2024</v>
      </c>
      <c r="M1081" s="1134">
        <v>2025</v>
      </c>
      <c r="N1081" s="10"/>
    </row>
    <row r="1082" spans="2:14" ht="15" customHeight="1">
      <c r="B1082" s="3688" t="s">
        <v>328</v>
      </c>
      <c r="C1082" s="2992"/>
      <c r="D1082" s="2992"/>
      <c r="E1082" s="2992"/>
      <c r="F1082" s="2992"/>
      <c r="G1082" s="2992"/>
      <c r="H1082" s="2992"/>
      <c r="I1082" s="2992"/>
      <c r="J1082" s="2992"/>
      <c r="K1082" s="2992"/>
      <c r="L1082" s="2992"/>
      <c r="M1082" s="2992"/>
    </row>
    <row r="1083" spans="2:14" ht="15" customHeight="1">
      <c r="B1083" s="3764" t="s">
        <v>329</v>
      </c>
      <c r="C1083" s="3765"/>
      <c r="D1083" s="3765"/>
      <c r="E1083" s="3765"/>
      <c r="F1083" s="3765"/>
      <c r="G1083" s="3766"/>
      <c r="H1083" s="1329">
        <v>1666.46</v>
      </c>
      <c r="I1083" s="1330">
        <v>1607.3</v>
      </c>
      <c r="J1083" s="1331">
        <v>1424.08</v>
      </c>
      <c r="K1083" s="1332">
        <v>0</v>
      </c>
      <c r="L1083" s="1330">
        <v>0</v>
      </c>
      <c r="M1083" s="1333">
        <v>0</v>
      </c>
    </row>
    <row r="1084" spans="2:14" ht="15" customHeight="1">
      <c r="B1084" s="3149" t="s">
        <v>330</v>
      </c>
      <c r="C1084" s="3257"/>
      <c r="D1084" s="3257"/>
      <c r="E1084" s="3257"/>
      <c r="F1084" s="3257"/>
      <c r="G1084" s="3442"/>
      <c r="H1084" s="576">
        <v>9493.67</v>
      </c>
      <c r="I1084" s="577">
        <v>11354.3</v>
      </c>
      <c r="J1084" s="1334">
        <v>10167.49</v>
      </c>
      <c r="K1084" s="1248">
        <v>665.7</v>
      </c>
      <c r="L1084" s="577">
        <v>604.86</v>
      </c>
      <c r="M1084" s="1335">
        <v>375.1</v>
      </c>
    </row>
    <row r="1085" spans="2:14" ht="15" customHeight="1">
      <c r="B1085" s="3149" t="s">
        <v>331</v>
      </c>
      <c r="C1085" s="3257"/>
      <c r="D1085" s="3257"/>
      <c r="E1085" s="3257"/>
      <c r="F1085" s="3257"/>
      <c r="G1085" s="3442"/>
      <c r="H1085" s="576">
        <v>5510.25</v>
      </c>
      <c r="I1085" s="577">
        <v>0</v>
      </c>
      <c r="J1085" s="1334">
        <v>0</v>
      </c>
      <c r="K1085" s="1248">
        <v>0</v>
      </c>
      <c r="L1085" s="577">
        <v>0</v>
      </c>
      <c r="M1085" s="1335">
        <v>0</v>
      </c>
    </row>
    <row r="1086" spans="2:14" ht="15" customHeight="1">
      <c r="B1086" s="3149" t="s">
        <v>332</v>
      </c>
      <c r="C1086" s="3257"/>
      <c r="D1086" s="3257"/>
      <c r="E1086" s="3257"/>
      <c r="F1086" s="3257"/>
      <c r="G1086" s="3442"/>
      <c r="H1086" s="576">
        <v>141.81</v>
      </c>
      <c r="I1086" s="577">
        <v>136.9</v>
      </c>
      <c r="J1086" s="1334">
        <v>181.52</v>
      </c>
      <c r="K1086" s="1248">
        <v>1.61</v>
      </c>
      <c r="L1086" s="577">
        <v>1.21</v>
      </c>
      <c r="M1086" s="1335">
        <v>0.83</v>
      </c>
    </row>
    <row r="1087" spans="2:14" ht="15" customHeight="1">
      <c r="B1087" s="3270" t="s">
        <v>333</v>
      </c>
      <c r="C1087" s="3215"/>
      <c r="D1087" s="3215"/>
      <c r="E1087" s="3215"/>
      <c r="F1087" s="3215"/>
      <c r="G1087" s="3492"/>
      <c r="H1087" s="2516">
        <v>16812.190000000002</v>
      </c>
      <c r="I1087" s="2517">
        <v>13098.5</v>
      </c>
      <c r="J1087" s="2518">
        <v>11773.09</v>
      </c>
      <c r="K1087" s="2519">
        <v>667.31000000000006</v>
      </c>
      <c r="L1087" s="2517">
        <v>606.07000000000005</v>
      </c>
      <c r="M1087" s="1336">
        <v>375.93</v>
      </c>
    </row>
    <row r="1088" spans="2:14" ht="15" customHeight="1">
      <c r="B1088" s="3767" t="s">
        <v>334</v>
      </c>
      <c r="C1088" s="3561"/>
      <c r="D1088" s="3561"/>
      <c r="E1088" s="3561"/>
      <c r="F1088" s="3561"/>
      <c r="G1088" s="3561"/>
      <c r="H1088" s="3561"/>
      <c r="I1088" s="3561"/>
      <c r="J1088" s="3561"/>
      <c r="K1088" s="3561"/>
      <c r="L1088" s="3561"/>
      <c r="M1088" s="3561"/>
    </row>
    <row r="1089" spans="2:13" ht="15" customHeight="1">
      <c r="B1089" s="3260" t="s">
        <v>332</v>
      </c>
      <c r="C1089" s="3261"/>
      <c r="D1089" s="3261"/>
      <c r="E1089" s="3261"/>
      <c r="F1089" s="3261"/>
      <c r="G1089" s="3440"/>
      <c r="H1089" s="2127">
        <v>141.81</v>
      </c>
      <c r="I1089" s="2130">
        <v>0</v>
      </c>
      <c r="J1089" s="2130">
        <v>0</v>
      </c>
      <c r="K1089" s="2469">
        <v>0</v>
      </c>
      <c r="L1089" s="2520">
        <v>0</v>
      </c>
      <c r="M1089" s="2130">
        <v>0</v>
      </c>
    </row>
    <row r="1090" spans="2:13" ht="15" customHeight="1">
      <c r="B1090" s="3270" t="s">
        <v>552</v>
      </c>
      <c r="C1090" s="3215"/>
      <c r="D1090" s="3215"/>
      <c r="E1090" s="3215"/>
      <c r="F1090" s="3215"/>
      <c r="G1090" s="3492"/>
      <c r="H1090" s="2516">
        <v>141.81</v>
      </c>
      <c r="I1090" s="2517">
        <v>0</v>
      </c>
      <c r="J1090" s="2517">
        <v>0</v>
      </c>
      <c r="K1090" s="2519">
        <v>0</v>
      </c>
      <c r="L1090" s="2521">
        <v>0</v>
      </c>
      <c r="M1090" s="2517">
        <v>0</v>
      </c>
    </row>
    <row r="1091" spans="2:13" ht="15" customHeight="1">
      <c r="B1091" s="3537" t="s">
        <v>928</v>
      </c>
      <c r="C1091" s="3529"/>
      <c r="D1091" s="3529"/>
      <c r="E1091" s="3529"/>
      <c r="F1091" s="3529"/>
      <c r="G1091" s="3529"/>
      <c r="H1091" s="3529"/>
      <c r="I1091" s="3529"/>
      <c r="J1091" s="3529"/>
      <c r="K1091" s="3529"/>
      <c r="L1091" s="3529"/>
      <c r="M1091" s="3529"/>
    </row>
    <row r="1092" spans="2:13" ht="15" customHeight="1">
      <c r="B1092" s="2992"/>
      <c r="C1092" s="2992"/>
      <c r="D1092" s="2992"/>
      <c r="E1092" s="2992"/>
      <c r="F1092" s="2992"/>
      <c r="G1092" s="2992"/>
      <c r="H1092" s="2992"/>
      <c r="I1092" s="2992"/>
      <c r="J1092" s="2992"/>
      <c r="K1092" s="2992"/>
      <c r="L1092" s="2992"/>
      <c r="M1092" s="2992"/>
    </row>
    <row r="1093" spans="2:13" ht="27" customHeight="1">
      <c r="B1093" s="3446"/>
      <c r="C1093" s="3446"/>
      <c r="D1093" s="3446"/>
      <c r="E1093" s="3446"/>
      <c r="F1093" s="3446"/>
      <c r="G1093" s="3446"/>
      <c r="H1093" s="3446"/>
      <c r="I1093" s="3446"/>
      <c r="J1093" s="3446"/>
      <c r="K1093" s="3446"/>
      <c r="L1093" s="3446"/>
      <c r="M1093" s="3446"/>
    </row>
    <row r="1094" spans="2:13" ht="15" customHeight="1">
      <c r="B1094" s="1"/>
      <c r="C1094" s="1"/>
      <c r="D1094" s="1"/>
      <c r="E1094" s="1"/>
      <c r="F1094" s="1"/>
      <c r="G1094" s="1"/>
      <c r="H1094" s="1"/>
      <c r="I1094" s="1"/>
      <c r="J1094" s="1"/>
      <c r="K1094" s="1"/>
      <c r="L1094" s="1"/>
      <c r="M1094" s="1"/>
    </row>
    <row r="1095" spans="2:13" ht="15" customHeight="1">
      <c r="B1095" s="1801" t="s">
        <v>336</v>
      </c>
      <c r="C1095" s="1801"/>
      <c r="D1095" s="1801"/>
      <c r="E1095" s="1801"/>
      <c r="F1095" s="1801"/>
      <c r="G1095" s="1801"/>
      <c r="H1095" s="1801"/>
      <c r="I1095" s="1801"/>
      <c r="J1095" s="1801"/>
      <c r="K1095" s="1801"/>
      <c r="L1095" s="1801"/>
      <c r="M1095" s="1801"/>
    </row>
    <row r="1096" spans="2:13" ht="15" customHeight="1">
      <c r="B1096" s="1"/>
      <c r="C1096" s="1"/>
      <c r="D1096" s="1"/>
      <c r="E1096" s="1"/>
      <c r="F1096" s="1"/>
      <c r="G1096" s="1"/>
      <c r="H1096" s="1"/>
      <c r="I1096" s="1"/>
      <c r="J1096" s="1"/>
      <c r="K1096" s="1"/>
      <c r="L1096" s="1"/>
      <c r="M1096" s="1"/>
    </row>
    <row r="1097" spans="2:13" ht="15" customHeight="1">
      <c r="B1097" s="3503" t="s">
        <v>929</v>
      </c>
      <c r="C1097" s="3207"/>
      <c r="D1097" s="3207"/>
      <c r="E1097" s="3207"/>
      <c r="F1097" s="3207"/>
      <c r="G1097" s="3433"/>
      <c r="H1097" s="3438" t="s">
        <v>693</v>
      </c>
      <c r="I1097" s="3207"/>
      <c r="J1097" s="3433"/>
      <c r="K1097" s="3438" t="s">
        <v>588</v>
      </c>
      <c r="L1097" s="3207"/>
      <c r="M1097" s="3207"/>
    </row>
    <row r="1098" spans="2:13" ht="15" customHeight="1">
      <c r="B1098" s="3434"/>
      <c r="C1098" s="3434"/>
      <c r="D1098" s="3434"/>
      <c r="E1098" s="3434"/>
      <c r="F1098" s="3434"/>
      <c r="G1098" s="3435"/>
      <c r="H1098" s="2230">
        <v>2023</v>
      </c>
      <c r="I1098" s="2231">
        <v>2024</v>
      </c>
      <c r="J1098" s="1230">
        <v>2025</v>
      </c>
      <c r="K1098" s="2230">
        <v>2023</v>
      </c>
      <c r="L1098" s="2231">
        <v>2024</v>
      </c>
      <c r="M1098" s="1134">
        <v>2025</v>
      </c>
    </row>
    <row r="1099" spans="2:13" ht="15" customHeight="1">
      <c r="B1099" s="3688" t="s">
        <v>338</v>
      </c>
      <c r="C1099" s="2992"/>
      <c r="D1099" s="2992"/>
      <c r="E1099" s="2992"/>
      <c r="F1099" s="2992"/>
      <c r="G1099" s="2992"/>
      <c r="H1099" s="2992"/>
      <c r="I1099" s="2992"/>
      <c r="J1099" s="2992"/>
      <c r="K1099" s="2992"/>
      <c r="L1099" s="2992"/>
      <c r="M1099" s="2992"/>
    </row>
    <row r="1100" spans="2:13" ht="15" customHeight="1">
      <c r="B1100" s="3563" t="s">
        <v>329</v>
      </c>
      <c r="C1100" s="3534"/>
      <c r="D1100" s="3534"/>
      <c r="E1100" s="3534"/>
      <c r="F1100" s="3534"/>
      <c r="G1100" s="3535"/>
      <c r="H1100" s="1246">
        <v>8425.69</v>
      </c>
      <c r="I1100" s="2465">
        <v>5034.3</v>
      </c>
      <c r="J1100" s="2465">
        <v>4190.54</v>
      </c>
      <c r="K1100" s="1247">
        <v>11.65</v>
      </c>
      <c r="L1100" s="2465">
        <v>11.68</v>
      </c>
      <c r="M1100" s="2465">
        <v>11.68</v>
      </c>
    </row>
    <row r="1101" spans="2:13" ht="15" customHeight="1">
      <c r="B1101" s="3149" t="s">
        <v>330</v>
      </c>
      <c r="C1101" s="3257"/>
      <c r="D1101" s="3257"/>
      <c r="E1101" s="3257"/>
      <c r="F1101" s="3257"/>
      <c r="G1101" s="3442"/>
      <c r="H1101" s="576">
        <v>2.52</v>
      </c>
      <c r="I1101" s="577">
        <v>2.5</v>
      </c>
      <c r="J1101" s="577">
        <v>2.52</v>
      </c>
      <c r="K1101" s="1248">
        <v>17.420000000000002</v>
      </c>
      <c r="L1101" s="577">
        <v>21.35</v>
      </c>
      <c r="M1101" s="577">
        <v>15.75</v>
      </c>
    </row>
    <row r="1102" spans="2:13" ht="15" customHeight="1">
      <c r="B1102" s="3149" t="s">
        <v>339</v>
      </c>
      <c r="C1102" s="3257"/>
      <c r="D1102" s="3257"/>
      <c r="E1102" s="3257"/>
      <c r="F1102" s="3257"/>
      <c r="G1102" s="3442"/>
      <c r="H1102" s="2470">
        <v>111.13</v>
      </c>
      <c r="I1102" s="703">
        <v>100.7</v>
      </c>
      <c r="J1102" s="703">
        <v>145.22</v>
      </c>
      <c r="K1102" s="2471">
        <v>0</v>
      </c>
      <c r="L1102" s="2380">
        <v>0</v>
      </c>
      <c r="M1102" s="2380">
        <v>0</v>
      </c>
    </row>
    <row r="1103" spans="2:13" ht="15" customHeight="1">
      <c r="B1103" s="3564" t="s">
        <v>340</v>
      </c>
      <c r="C1103" s="3482"/>
      <c r="D1103" s="3482"/>
      <c r="E1103" s="3482"/>
      <c r="F1103" s="3482"/>
      <c r="G1103" s="3483"/>
      <c r="H1103" s="1249">
        <v>8539.34</v>
      </c>
      <c r="I1103" s="2466">
        <v>5137.5</v>
      </c>
      <c r="J1103" s="2466">
        <v>4338.28</v>
      </c>
      <c r="K1103" s="1250">
        <v>29.07</v>
      </c>
      <c r="L1103" s="2466">
        <v>33.03</v>
      </c>
      <c r="M1103" s="2466">
        <v>27.43</v>
      </c>
    </row>
    <row r="1104" spans="2:13" ht="15" customHeight="1">
      <c r="B1104" s="3690" t="s">
        <v>341</v>
      </c>
      <c r="C1104" s="3207"/>
      <c r="D1104" s="3207"/>
      <c r="E1104" s="3207"/>
      <c r="F1104" s="3207"/>
      <c r="G1104" s="3207"/>
      <c r="H1104" s="3207"/>
      <c r="I1104" s="3207"/>
      <c r="J1104" s="3207"/>
      <c r="K1104" s="3207"/>
      <c r="L1104" s="3207"/>
      <c r="M1104" s="3207"/>
    </row>
    <row r="1105" spans="2:13" ht="15" customHeight="1">
      <c r="B1105" s="3563" t="s">
        <v>339</v>
      </c>
      <c r="C1105" s="3534"/>
      <c r="D1105" s="3534"/>
      <c r="E1105" s="3534"/>
      <c r="F1105" s="3534"/>
      <c r="G1105" s="3535"/>
      <c r="H1105" s="1246">
        <v>111.13</v>
      </c>
      <c r="I1105" s="2465">
        <v>0</v>
      </c>
      <c r="J1105" s="2465">
        <v>0</v>
      </c>
      <c r="K1105" s="1247">
        <v>0</v>
      </c>
      <c r="L1105" s="1265">
        <v>0</v>
      </c>
      <c r="M1105" s="2465">
        <v>0</v>
      </c>
    </row>
    <row r="1106" spans="2:13" ht="15" customHeight="1">
      <c r="B1106" s="3149" t="s">
        <v>330</v>
      </c>
      <c r="C1106" s="3257"/>
      <c r="D1106" s="3257"/>
      <c r="E1106" s="3257"/>
      <c r="F1106" s="3257"/>
      <c r="G1106" s="3442"/>
      <c r="H1106" s="2522">
        <v>2.52</v>
      </c>
      <c r="I1106" s="703">
        <v>0</v>
      </c>
      <c r="J1106" s="703">
        <v>0</v>
      </c>
      <c r="K1106" s="1337">
        <v>0</v>
      </c>
      <c r="L1106" s="1338">
        <v>0</v>
      </c>
      <c r="M1106" s="577">
        <v>0</v>
      </c>
    </row>
    <row r="1107" spans="2:13" ht="15" customHeight="1">
      <c r="B1107" s="3564" t="s">
        <v>556</v>
      </c>
      <c r="C1107" s="3482"/>
      <c r="D1107" s="3482"/>
      <c r="E1107" s="3482"/>
      <c r="F1107" s="3482"/>
      <c r="G1107" s="3483"/>
      <c r="H1107" s="1249">
        <v>113.64999999999999</v>
      </c>
      <c r="I1107" s="2466">
        <v>0</v>
      </c>
      <c r="J1107" s="2466">
        <v>0</v>
      </c>
      <c r="K1107" s="1250">
        <v>0</v>
      </c>
      <c r="L1107" s="1259">
        <v>0</v>
      </c>
      <c r="M1107" s="2466">
        <v>0</v>
      </c>
    </row>
    <row r="1108" spans="2:13" ht="15" customHeight="1">
      <c r="B1108" s="3537" t="s">
        <v>930</v>
      </c>
      <c r="C1108" s="3529"/>
      <c r="D1108" s="3529"/>
      <c r="E1108" s="3529"/>
      <c r="F1108" s="3529"/>
      <c r="G1108" s="3529"/>
      <c r="H1108" s="3529"/>
      <c r="I1108" s="3529"/>
      <c r="J1108" s="3529"/>
      <c r="K1108" s="3529"/>
      <c r="L1108" s="3529"/>
      <c r="M1108" s="3529"/>
    </row>
    <row r="1109" spans="2:13" ht="15" customHeight="1">
      <c r="B1109" s="2992"/>
      <c r="C1109" s="2992"/>
      <c r="D1109" s="2992"/>
      <c r="E1109" s="2992"/>
      <c r="F1109" s="2992"/>
      <c r="G1109" s="2992"/>
      <c r="H1109" s="2992"/>
      <c r="I1109" s="2992"/>
      <c r="J1109" s="2992"/>
      <c r="K1109" s="2992"/>
      <c r="L1109" s="2992"/>
      <c r="M1109" s="2992"/>
    </row>
    <row r="1110" spans="2:13" ht="26.25" customHeight="1">
      <c r="B1110" s="3446"/>
      <c r="C1110" s="3446"/>
      <c r="D1110" s="3446"/>
      <c r="E1110" s="3446"/>
      <c r="F1110" s="3446"/>
      <c r="G1110" s="3446"/>
      <c r="H1110" s="3446"/>
      <c r="I1110" s="3446"/>
      <c r="J1110" s="3446"/>
      <c r="K1110" s="3446"/>
      <c r="L1110" s="3446"/>
      <c r="M1110" s="3446"/>
    </row>
    <row r="1111" spans="2:13" ht="15" customHeight="1">
      <c r="B1111" s="1"/>
      <c r="C1111" s="1"/>
      <c r="D1111" s="1"/>
      <c r="E1111" s="1"/>
      <c r="F1111" s="1"/>
      <c r="G1111" s="1"/>
      <c r="H1111" s="1"/>
      <c r="I1111" s="1"/>
      <c r="J1111" s="1"/>
      <c r="K1111" s="1"/>
      <c r="L1111" s="1"/>
      <c r="M1111" s="1"/>
    </row>
    <row r="1112" spans="2:13" ht="15" customHeight="1">
      <c r="B1112" s="1801" t="s">
        <v>343</v>
      </c>
      <c r="C1112" s="1801"/>
      <c r="D1112" s="1801"/>
      <c r="E1112" s="1801"/>
      <c r="F1112" s="1801"/>
      <c r="G1112" s="1801"/>
      <c r="H1112" s="1801"/>
      <c r="I1112" s="1801"/>
      <c r="J1112" s="1801"/>
      <c r="K1112" s="1801"/>
      <c r="L1112" s="1801"/>
      <c r="M1112" s="1801"/>
    </row>
    <row r="1113" spans="2:13" ht="15" customHeight="1">
      <c r="B1113" s="1"/>
      <c r="C1113" s="1"/>
      <c r="D1113" s="1"/>
      <c r="E1113" s="1"/>
      <c r="F1113" s="1"/>
      <c r="G1113" s="1"/>
      <c r="H1113" s="1"/>
      <c r="I1113" s="1"/>
      <c r="J1113" s="1"/>
      <c r="K1113" s="1"/>
      <c r="L1113" s="1"/>
      <c r="M1113" s="1"/>
    </row>
    <row r="1114" spans="2:13" ht="15" customHeight="1">
      <c r="B1114" s="3503" t="s">
        <v>931</v>
      </c>
      <c r="C1114" s="3207"/>
      <c r="D1114" s="3207"/>
      <c r="E1114" s="3207"/>
      <c r="F1114" s="3207"/>
      <c r="G1114" s="3433"/>
      <c r="H1114" s="3505" t="s">
        <v>587</v>
      </c>
      <c r="I1114" s="3207"/>
      <c r="J1114" s="3433"/>
      <c r="K1114" s="3505" t="s">
        <v>588</v>
      </c>
      <c r="L1114" s="3207"/>
      <c r="M1114" s="3207"/>
    </row>
    <row r="1115" spans="2:13" ht="15" customHeight="1">
      <c r="B1115" s="3434"/>
      <c r="C1115" s="3434"/>
      <c r="D1115" s="3434"/>
      <c r="E1115" s="3434"/>
      <c r="F1115" s="3434"/>
      <c r="G1115" s="3435"/>
      <c r="H1115" s="2397">
        <v>2023</v>
      </c>
      <c r="I1115" s="2243">
        <v>2024</v>
      </c>
      <c r="J1115" s="1230">
        <v>2025</v>
      </c>
      <c r="K1115" s="2243">
        <v>2023</v>
      </c>
      <c r="L1115" s="1142">
        <v>2024</v>
      </c>
      <c r="M1115" s="1134">
        <v>2025</v>
      </c>
    </row>
    <row r="1116" spans="2:13" ht="15" customHeight="1">
      <c r="B1116" s="3384" t="s">
        <v>42</v>
      </c>
      <c r="C1116" s="3261"/>
      <c r="D1116" s="3261"/>
      <c r="E1116" s="3261"/>
      <c r="F1116" s="3261"/>
      <c r="G1116" s="3440"/>
      <c r="H1116" s="2523">
        <v>8272.85</v>
      </c>
      <c r="I1116" s="2524">
        <v>7960.9</v>
      </c>
      <c r="J1116" s="2525">
        <v>7434.81</v>
      </c>
      <c r="K1116" s="2526">
        <v>638.24</v>
      </c>
      <c r="L1116" s="2525">
        <v>573.1</v>
      </c>
      <c r="M1116" s="2525">
        <v>348.5</v>
      </c>
    </row>
    <row r="1117" spans="2:13" ht="15" customHeight="1">
      <c r="B1117" s="3597" t="s">
        <v>345</v>
      </c>
      <c r="C1117" s="3215"/>
      <c r="D1117" s="3215"/>
      <c r="E1117" s="3215"/>
      <c r="F1117" s="3215"/>
      <c r="G1117" s="3492"/>
      <c r="H1117" s="2527">
        <v>28.160000000000011</v>
      </c>
      <c r="I1117" s="2528">
        <v>0</v>
      </c>
      <c r="J1117" s="2380">
        <v>0</v>
      </c>
      <c r="K1117" s="2471">
        <v>0</v>
      </c>
      <c r="L1117" s="2380">
        <v>0</v>
      </c>
      <c r="M1117" s="2380">
        <v>0</v>
      </c>
    </row>
    <row r="1118" spans="2:13" ht="15" customHeight="1">
      <c r="B1118" s="3537" t="s">
        <v>932</v>
      </c>
      <c r="C1118" s="3529"/>
      <c r="D1118" s="3529"/>
      <c r="E1118" s="3529"/>
      <c r="F1118" s="3529"/>
      <c r="G1118" s="3529"/>
      <c r="H1118" s="3529"/>
      <c r="I1118" s="3529"/>
      <c r="J1118" s="3529"/>
      <c r="K1118" s="3529"/>
      <c r="L1118" s="3529"/>
      <c r="M1118" s="3529"/>
    </row>
    <row r="1119" spans="2:13" ht="25.5" customHeight="1">
      <c r="B1119" s="3446"/>
      <c r="C1119" s="3446"/>
      <c r="D1119" s="3446"/>
      <c r="E1119" s="3446"/>
      <c r="F1119" s="3446"/>
      <c r="G1119" s="3446"/>
      <c r="H1119" s="3446"/>
      <c r="I1119" s="3446"/>
      <c r="J1119" s="3446"/>
      <c r="K1119" s="3446"/>
      <c r="L1119" s="3446"/>
      <c r="M1119" s="3446"/>
    </row>
    <row r="1120" spans="2:13" ht="15" customHeight="1">
      <c r="B1120" s="1"/>
      <c r="C1120" s="1"/>
      <c r="D1120" s="1"/>
      <c r="E1120" s="1"/>
      <c r="F1120" s="1"/>
      <c r="G1120" s="1"/>
      <c r="H1120" s="1"/>
      <c r="I1120" s="1"/>
      <c r="J1120" s="1"/>
      <c r="K1120" s="1"/>
      <c r="L1120" s="1"/>
      <c r="M1120" s="1"/>
    </row>
    <row r="1121" spans="2:13" ht="15" customHeight="1">
      <c r="B1121" s="3383" t="s">
        <v>933</v>
      </c>
      <c r="C1121" s="3207"/>
      <c r="D1121" s="3207"/>
      <c r="E1121" s="3207"/>
      <c r="F1121" s="3207"/>
      <c r="G1121" s="3207"/>
      <c r="H1121" s="3207"/>
      <c r="I1121" s="3207"/>
      <c r="J1121" s="3207"/>
      <c r="K1121" s="3207"/>
      <c r="L1121" s="3207"/>
      <c r="M1121" s="3207"/>
    </row>
    <row r="1122" spans="2:13" ht="15" customHeight="1">
      <c r="B1122" s="3207"/>
      <c r="C1122" s="3207"/>
      <c r="D1122" s="3207"/>
      <c r="E1122" s="3207"/>
      <c r="F1122" s="3207"/>
      <c r="G1122" s="3207"/>
      <c r="H1122" s="3207"/>
      <c r="I1122" s="3207"/>
      <c r="J1122" s="3207"/>
      <c r="K1122" s="3207"/>
      <c r="L1122" s="3207"/>
      <c r="M1122" s="3207"/>
    </row>
    <row r="1123" spans="2:13" ht="15" customHeight="1">
      <c r="B1123" s="1"/>
      <c r="C1123" s="1"/>
      <c r="D1123" s="1"/>
      <c r="E1123" s="1"/>
      <c r="F1123" s="1"/>
      <c r="G1123" s="1"/>
      <c r="H1123" s="1"/>
      <c r="I1123" s="1"/>
      <c r="J1123" s="1"/>
      <c r="K1123" s="1"/>
      <c r="L1123" s="1"/>
      <c r="M1123" s="1"/>
    </row>
    <row r="1124" spans="2:13" ht="15" customHeight="1">
      <c r="B1124" s="3505" t="s">
        <v>934</v>
      </c>
      <c r="C1124" s="3207"/>
      <c r="D1124" s="3207"/>
      <c r="E1124" s="3207"/>
      <c r="F1124" s="3207"/>
      <c r="G1124" s="3433"/>
      <c r="H1124" s="3505" t="s">
        <v>935</v>
      </c>
      <c r="I1124" s="3207"/>
      <c r="J1124" s="3433"/>
      <c r="K1124" s="3505" t="s">
        <v>588</v>
      </c>
      <c r="L1124" s="3207"/>
      <c r="M1124" s="3207"/>
    </row>
    <row r="1125" spans="2:13" ht="15" customHeight="1">
      <c r="B1125" s="3434"/>
      <c r="C1125" s="3434"/>
      <c r="D1125" s="3434"/>
      <c r="E1125" s="3434"/>
      <c r="F1125" s="3434"/>
      <c r="G1125" s="3435"/>
      <c r="H1125" s="2243">
        <v>2023</v>
      </c>
      <c r="I1125" s="1339" t="s">
        <v>936</v>
      </c>
      <c r="J1125" s="1340" t="s">
        <v>350</v>
      </c>
      <c r="K1125" s="2243">
        <v>2023</v>
      </c>
      <c r="L1125" s="1142">
        <v>2024</v>
      </c>
      <c r="M1125" s="1231">
        <v>2025</v>
      </c>
    </row>
    <row r="1126" spans="2:13" ht="15" customHeight="1">
      <c r="B1126" s="3384" t="s">
        <v>937</v>
      </c>
      <c r="C1126" s="3261"/>
      <c r="D1126" s="3261"/>
      <c r="E1126" s="3261"/>
      <c r="F1126" s="3261"/>
      <c r="G1126" s="3440"/>
      <c r="H1126" s="2529">
        <v>16812.190000000002</v>
      </c>
      <c r="I1126" s="2530">
        <v>13098.5</v>
      </c>
      <c r="J1126" s="2531">
        <v>11773.13</v>
      </c>
      <c r="K1126" s="2532">
        <v>667.31000000000006</v>
      </c>
      <c r="L1126" s="2531">
        <v>606.1</v>
      </c>
      <c r="M1126" s="1341">
        <v>375.93</v>
      </c>
    </row>
    <row r="1127" spans="2:13" ht="15" customHeight="1">
      <c r="B1127" s="3104" t="s">
        <v>938</v>
      </c>
      <c r="C1127" s="3257"/>
      <c r="D1127" s="3257"/>
      <c r="E1127" s="3257"/>
      <c r="F1127" s="3257"/>
      <c r="G1127" s="3442"/>
      <c r="H1127" s="2533">
        <v>141.81</v>
      </c>
      <c r="I1127" s="2534">
        <v>0</v>
      </c>
      <c r="J1127" s="694">
        <v>0</v>
      </c>
      <c r="K1127" s="1342">
        <v>0</v>
      </c>
      <c r="L1127" s="694">
        <v>0</v>
      </c>
      <c r="M1127" s="1343">
        <v>0</v>
      </c>
    </row>
    <row r="1128" spans="2:13" ht="15" customHeight="1">
      <c r="B1128" s="3104" t="s">
        <v>939</v>
      </c>
      <c r="C1128" s="3257"/>
      <c r="D1128" s="3257"/>
      <c r="E1128" s="3257"/>
      <c r="F1128" s="3257"/>
      <c r="G1128" s="3442"/>
      <c r="H1128" s="2073">
        <v>8.4349510682427443E-3</v>
      </c>
      <c r="I1128" s="2074">
        <v>0</v>
      </c>
      <c r="J1128" s="719">
        <v>0</v>
      </c>
      <c r="K1128" s="888">
        <v>0</v>
      </c>
      <c r="L1128" s="719">
        <v>0</v>
      </c>
      <c r="M1128" s="1344">
        <v>0</v>
      </c>
    </row>
    <row r="1129" spans="2:13" ht="15" customHeight="1">
      <c r="B1129" s="3161" t="s">
        <v>940</v>
      </c>
      <c r="C1129" s="3257"/>
      <c r="D1129" s="3257"/>
      <c r="E1129" s="3257"/>
      <c r="F1129" s="3257"/>
      <c r="G1129" s="3442"/>
      <c r="H1129" s="2535">
        <v>8272.8500000000022</v>
      </c>
      <c r="I1129" s="2536">
        <v>7960.9</v>
      </c>
      <c r="J1129" s="1345">
        <v>7434.82</v>
      </c>
      <c r="K1129" s="1346">
        <v>638.24</v>
      </c>
      <c r="L1129" s="1345">
        <v>573</v>
      </c>
      <c r="M1129" s="1347">
        <v>348.5</v>
      </c>
    </row>
    <row r="1130" spans="2:13" ht="15" customHeight="1">
      <c r="B1130" s="3104" t="s">
        <v>941</v>
      </c>
      <c r="C1130" s="3257"/>
      <c r="D1130" s="3257"/>
      <c r="E1130" s="3257"/>
      <c r="F1130" s="3257"/>
      <c r="G1130" s="3442"/>
      <c r="H1130" s="2533">
        <v>28.160000000000011</v>
      </c>
      <c r="I1130" s="2534">
        <v>0</v>
      </c>
      <c r="J1130" s="694">
        <v>0</v>
      </c>
      <c r="K1130" s="1342">
        <v>0</v>
      </c>
      <c r="L1130" s="694">
        <v>0</v>
      </c>
      <c r="M1130" s="1343">
        <v>0</v>
      </c>
    </row>
    <row r="1131" spans="2:13" ht="15" customHeight="1">
      <c r="B1131" s="3104" t="s">
        <v>942</v>
      </c>
      <c r="C1131" s="3257"/>
      <c r="D1131" s="3257"/>
      <c r="E1131" s="3257"/>
      <c r="F1131" s="3257"/>
      <c r="G1131" s="3442"/>
      <c r="H1131" s="2073">
        <v>3.4039055464561794E-3</v>
      </c>
      <c r="I1131" s="2074">
        <v>0</v>
      </c>
      <c r="J1131" s="719">
        <v>0</v>
      </c>
      <c r="K1131" s="888">
        <v>0</v>
      </c>
      <c r="L1131" s="719">
        <v>0</v>
      </c>
      <c r="M1131" s="1344">
        <v>0</v>
      </c>
    </row>
    <row r="1132" spans="2:13" ht="15" customHeight="1">
      <c r="B1132" s="3597" t="s">
        <v>943</v>
      </c>
      <c r="C1132" s="3215"/>
      <c r="D1132" s="3215"/>
      <c r="E1132" s="3215"/>
      <c r="F1132" s="3215"/>
      <c r="G1132" s="3492"/>
      <c r="H1132" s="2268">
        <v>0.88200000000000001</v>
      </c>
      <c r="I1132" s="2270">
        <v>0.91900000000000004</v>
      </c>
      <c r="J1132" s="2272">
        <v>0.93</v>
      </c>
      <c r="K1132" s="2271">
        <v>0.996</v>
      </c>
      <c r="L1132" s="2272">
        <v>0.93</v>
      </c>
      <c r="M1132" s="1348">
        <v>0.95</v>
      </c>
    </row>
    <row r="1133" spans="2:13" ht="15" customHeight="1">
      <c r="B1133" s="3528" t="s">
        <v>944</v>
      </c>
      <c r="C1133" s="3529"/>
      <c r="D1133" s="3529"/>
      <c r="E1133" s="3529"/>
      <c r="F1133" s="3529"/>
      <c r="G1133" s="3529"/>
      <c r="H1133" s="3529"/>
      <c r="I1133" s="3529"/>
      <c r="J1133" s="3529"/>
      <c r="K1133" s="3529"/>
      <c r="L1133" s="3529"/>
      <c r="M1133" s="3529"/>
    </row>
    <row r="1134" spans="2:13" ht="15" customHeight="1">
      <c r="B1134" s="3446"/>
      <c r="C1134" s="3446"/>
      <c r="D1134" s="3446"/>
      <c r="E1134" s="3446"/>
      <c r="F1134" s="3446"/>
      <c r="G1134" s="3446"/>
      <c r="H1134" s="3446"/>
      <c r="I1134" s="3446"/>
      <c r="J1134" s="3446"/>
      <c r="K1134" s="3446"/>
      <c r="L1134" s="3446"/>
      <c r="M1134" s="3446"/>
    </row>
  </sheetData>
  <sheetProtection algorithmName="SHA-512" hashValue="a/qngxi3O+Jbjhj7qFUULc8OZsfEg2AouJNfnNE0mtJpjg9rmkWh/OwPp7hI1b3vVa6n5hs6RKCmyVZXK1ZQNQ==" saltValue="pfDNIdne/wqPttHBiYIyUQ==" spinCount="100000" sheet="1" objects="1" scenarios="1"/>
  <mergeCells count="1131">
    <mergeCell ref="J952:K952"/>
    <mergeCell ref="L952:M952"/>
    <mergeCell ref="B952:I952"/>
    <mergeCell ref="B953:I953"/>
    <mergeCell ref="J953:M953"/>
    <mergeCell ref="B955:I956"/>
    <mergeCell ref="J955:K956"/>
    <mergeCell ref="L955:M956"/>
    <mergeCell ref="B957:I957"/>
    <mergeCell ref="N920:N922"/>
    <mergeCell ref="B924:M924"/>
    <mergeCell ref="B925:M926"/>
    <mergeCell ref="B928:M928"/>
    <mergeCell ref="L948:M948"/>
    <mergeCell ref="L949:M949"/>
    <mergeCell ref="B946:I946"/>
    <mergeCell ref="B947:I947"/>
    <mergeCell ref="J947:K947"/>
    <mergeCell ref="L947:M947"/>
    <mergeCell ref="B948:I948"/>
    <mergeCell ref="J948:K948"/>
    <mergeCell ref="B949:I949"/>
    <mergeCell ref="B950:I950"/>
    <mergeCell ref="L950:M950"/>
    <mergeCell ref="B951:I951"/>
    <mergeCell ref="J951:K951"/>
    <mergeCell ref="L951:M951"/>
    <mergeCell ref="B943:I944"/>
    <mergeCell ref="J943:K944"/>
    <mergeCell ref="L943:M944"/>
    <mergeCell ref="B945:I945"/>
    <mergeCell ref="B935:I935"/>
    <mergeCell ref="O915:O916"/>
    <mergeCell ref="G917:H919"/>
    <mergeCell ref="I917:M919"/>
    <mergeCell ref="B907:C907"/>
    <mergeCell ref="B915:C916"/>
    <mergeCell ref="D915:F916"/>
    <mergeCell ref="G915:H916"/>
    <mergeCell ref="I915:M916"/>
    <mergeCell ref="B917:C919"/>
    <mergeCell ref="D917:F919"/>
    <mergeCell ref="B874:G874"/>
    <mergeCell ref="B875:G875"/>
    <mergeCell ref="B856:M857"/>
    <mergeCell ref="B861:M863"/>
    <mergeCell ref="B871:G872"/>
    <mergeCell ref="H871:J871"/>
    <mergeCell ref="K871:M871"/>
    <mergeCell ref="N871:N875"/>
    <mergeCell ref="B873:G873"/>
    <mergeCell ref="B876:M876"/>
    <mergeCell ref="B878:M880"/>
    <mergeCell ref="B882:C882"/>
    <mergeCell ref="D882:E882"/>
    <mergeCell ref="G882:H882"/>
    <mergeCell ref="D883:E883"/>
    <mergeCell ref="G883:H883"/>
    <mergeCell ref="B883:C883"/>
    <mergeCell ref="B884:C884"/>
    <mergeCell ref="D884:E884"/>
    <mergeCell ref="G884:H884"/>
    <mergeCell ref="B885:C885"/>
    <mergeCell ref="D885:E885"/>
    <mergeCell ref="O904:O905"/>
    <mergeCell ref="B895:C895"/>
    <mergeCell ref="D895:E895"/>
    <mergeCell ref="G895:H895"/>
    <mergeCell ref="B896:M896"/>
    <mergeCell ref="B902:M902"/>
    <mergeCell ref="B904:C905"/>
    <mergeCell ref="D904:F905"/>
    <mergeCell ref="G904:H905"/>
    <mergeCell ref="I904:I905"/>
    <mergeCell ref="B906:C906"/>
    <mergeCell ref="D906:F906"/>
    <mergeCell ref="G906:H906"/>
    <mergeCell ref="J906:K906"/>
    <mergeCell ref="L906:M906"/>
    <mergeCell ref="D907:F907"/>
    <mergeCell ref="G907:H907"/>
    <mergeCell ref="J907:K907"/>
    <mergeCell ref="L907:M907"/>
    <mergeCell ref="N907:N911"/>
    <mergeCell ref="B908:M910"/>
    <mergeCell ref="B1091:M1093"/>
    <mergeCell ref="B1090:G1090"/>
    <mergeCell ref="B1097:G1098"/>
    <mergeCell ref="H1097:J1097"/>
    <mergeCell ref="K1097:M1097"/>
    <mergeCell ref="B1099:M1099"/>
    <mergeCell ref="B1100:G1100"/>
    <mergeCell ref="B1101:G1101"/>
    <mergeCell ref="B1102:G1102"/>
    <mergeCell ref="B1103:G1103"/>
    <mergeCell ref="B1104:M1104"/>
    <mergeCell ref="B1105:G1105"/>
    <mergeCell ref="B1106:G1106"/>
    <mergeCell ref="B1107:G1107"/>
    <mergeCell ref="B1108:M1110"/>
    <mergeCell ref="B890:C890"/>
    <mergeCell ref="D890:E890"/>
    <mergeCell ref="B891:C891"/>
    <mergeCell ref="D891:E891"/>
    <mergeCell ref="G891:H891"/>
    <mergeCell ref="D892:E892"/>
    <mergeCell ref="G892:H892"/>
    <mergeCell ref="B892:C892"/>
    <mergeCell ref="B893:C893"/>
    <mergeCell ref="D893:E893"/>
    <mergeCell ref="G893:H893"/>
    <mergeCell ref="B894:C894"/>
    <mergeCell ref="D894:E894"/>
    <mergeCell ref="G894:H894"/>
    <mergeCell ref="J904:K905"/>
    <mergeCell ref="L904:M905"/>
    <mergeCell ref="B913:M913"/>
    <mergeCell ref="B1071:G1071"/>
    <mergeCell ref="B1072:G1072"/>
    <mergeCell ref="B1073:G1073"/>
    <mergeCell ref="B1074:G1074"/>
    <mergeCell ref="B1075:G1075"/>
    <mergeCell ref="B1076:G1076"/>
    <mergeCell ref="B1080:G1081"/>
    <mergeCell ref="H1080:J1080"/>
    <mergeCell ref="K1080:M1080"/>
    <mergeCell ref="B1082:M1082"/>
    <mergeCell ref="B1083:G1083"/>
    <mergeCell ref="B1084:G1084"/>
    <mergeCell ref="B1085:G1085"/>
    <mergeCell ref="B1086:G1086"/>
    <mergeCell ref="B1087:G1087"/>
    <mergeCell ref="B1088:M1088"/>
    <mergeCell ref="B1089:G1089"/>
    <mergeCell ref="B1053:G1053"/>
    <mergeCell ref="B1054:G1054"/>
    <mergeCell ref="B1055:G1055"/>
    <mergeCell ref="B1056:G1056"/>
    <mergeCell ref="B1057:G1057"/>
    <mergeCell ref="B1058:G1058"/>
    <mergeCell ref="B1059:G1059"/>
    <mergeCell ref="B1060:G1060"/>
    <mergeCell ref="B1061:G1061"/>
    <mergeCell ref="B1062:G1062"/>
    <mergeCell ref="B1064:G1065"/>
    <mergeCell ref="H1064:I1064"/>
    <mergeCell ref="B1066:G1066"/>
    <mergeCell ref="B1067:G1067"/>
    <mergeCell ref="B1068:G1068"/>
    <mergeCell ref="B1069:G1069"/>
    <mergeCell ref="B1070:G1070"/>
    <mergeCell ref="B1114:G1115"/>
    <mergeCell ref="H1114:J1114"/>
    <mergeCell ref="K1114:M1114"/>
    <mergeCell ref="B1116:G1116"/>
    <mergeCell ref="B1117:G1117"/>
    <mergeCell ref="B1118:M1119"/>
    <mergeCell ref="B1121:M1122"/>
    <mergeCell ref="B1130:G1130"/>
    <mergeCell ref="B1131:G1131"/>
    <mergeCell ref="B1132:G1132"/>
    <mergeCell ref="B1133:M1134"/>
    <mergeCell ref="B1124:G1125"/>
    <mergeCell ref="H1124:J1124"/>
    <mergeCell ref="K1124:M1124"/>
    <mergeCell ref="B1126:G1126"/>
    <mergeCell ref="B1127:G1127"/>
    <mergeCell ref="B1128:G1128"/>
    <mergeCell ref="B1129:G1129"/>
    <mergeCell ref="B1033:G1033"/>
    <mergeCell ref="B1034:G1034"/>
    <mergeCell ref="B1036:G1037"/>
    <mergeCell ref="H1036:I1036"/>
    <mergeCell ref="B1038:G1038"/>
    <mergeCell ref="B1039:G1039"/>
    <mergeCell ref="B1040:G1040"/>
    <mergeCell ref="B1041:G1041"/>
    <mergeCell ref="B1042:G1042"/>
    <mergeCell ref="B1043:G1043"/>
    <mergeCell ref="B1044:G1044"/>
    <mergeCell ref="B1045:G1045"/>
    <mergeCell ref="B1046:G1046"/>
    <mergeCell ref="B1047:G1047"/>
    <mergeCell ref="B1048:G1048"/>
    <mergeCell ref="B1049:G1049"/>
    <mergeCell ref="B1051:G1052"/>
    <mergeCell ref="H1051:I1051"/>
    <mergeCell ref="B1008:G1008"/>
    <mergeCell ref="B1009:G1009"/>
    <mergeCell ref="B1012:M1018"/>
    <mergeCell ref="B1020:G1021"/>
    <mergeCell ref="H1020:I1020"/>
    <mergeCell ref="K1020:M1020"/>
    <mergeCell ref="B1022:G1022"/>
    <mergeCell ref="B1023:G1023"/>
    <mergeCell ref="B1024:G1024"/>
    <mergeCell ref="B1025:G1025"/>
    <mergeCell ref="B1026:G1026"/>
    <mergeCell ref="B1027:G1027"/>
    <mergeCell ref="B1028:G1028"/>
    <mergeCell ref="B1029:G1029"/>
    <mergeCell ref="B1030:G1030"/>
    <mergeCell ref="B1031:G1031"/>
    <mergeCell ref="B1032:G1032"/>
    <mergeCell ref="L968:M968"/>
    <mergeCell ref="B969:I969"/>
    <mergeCell ref="J969:K969"/>
    <mergeCell ref="H1006:J1006"/>
    <mergeCell ref="K1006:M1006"/>
    <mergeCell ref="B981:G981"/>
    <mergeCell ref="B982:G982"/>
    <mergeCell ref="B983:M986"/>
    <mergeCell ref="B988:H988"/>
    <mergeCell ref="B990:M991"/>
    <mergeCell ref="H996:J996"/>
    <mergeCell ref="K996:M996"/>
    <mergeCell ref="B996:G997"/>
    <mergeCell ref="B998:G998"/>
    <mergeCell ref="B999:G999"/>
    <mergeCell ref="B1000:G1000"/>
    <mergeCell ref="B1001:G1001"/>
    <mergeCell ref="B1002:G1002"/>
    <mergeCell ref="B1006:G1007"/>
    <mergeCell ref="J964:K965"/>
    <mergeCell ref="L964:M965"/>
    <mergeCell ref="B959:I959"/>
    <mergeCell ref="B960:I960"/>
    <mergeCell ref="J960:K960"/>
    <mergeCell ref="L960:M960"/>
    <mergeCell ref="B961:I962"/>
    <mergeCell ref="J961:M962"/>
    <mergeCell ref="N964:N971"/>
    <mergeCell ref="L969:M969"/>
    <mergeCell ref="B970:I971"/>
    <mergeCell ref="J970:M971"/>
    <mergeCell ref="B979:G980"/>
    <mergeCell ref="H979:I979"/>
    <mergeCell ref="J979:K979"/>
    <mergeCell ref="L979:M979"/>
    <mergeCell ref="J957:K957"/>
    <mergeCell ref="L957:M957"/>
    <mergeCell ref="B958:I958"/>
    <mergeCell ref="J958:K958"/>
    <mergeCell ref="L958:M958"/>
    <mergeCell ref="J959:K959"/>
    <mergeCell ref="L959:M959"/>
    <mergeCell ref="B964:I965"/>
    <mergeCell ref="B966:I966"/>
    <mergeCell ref="J966:K966"/>
    <mergeCell ref="L966:M966"/>
    <mergeCell ref="B967:I967"/>
    <mergeCell ref="J967:K967"/>
    <mergeCell ref="L967:M967"/>
    <mergeCell ref="B968:I968"/>
    <mergeCell ref="J968:K968"/>
    <mergeCell ref="L935:M935"/>
    <mergeCell ref="B936:I936"/>
    <mergeCell ref="J936:K936"/>
    <mergeCell ref="L936:M936"/>
    <mergeCell ref="J939:K939"/>
    <mergeCell ref="L939:M939"/>
    <mergeCell ref="B937:I937"/>
    <mergeCell ref="J937:K937"/>
    <mergeCell ref="L937:M937"/>
    <mergeCell ref="B938:I938"/>
    <mergeCell ref="J938:K938"/>
    <mergeCell ref="L938:M938"/>
    <mergeCell ref="B939:I939"/>
    <mergeCell ref="B940:I940"/>
    <mergeCell ref="J940:M940"/>
    <mergeCell ref="B941:M941"/>
    <mergeCell ref="B851:G852"/>
    <mergeCell ref="H851:J851"/>
    <mergeCell ref="K851:M851"/>
    <mergeCell ref="B853:G853"/>
    <mergeCell ref="B854:G854"/>
    <mergeCell ref="B855:G855"/>
    <mergeCell ref="J933:K933"/>
    <mergeCell ref="L933:M933"/>
    <mergeCell ref="B930:I931"/>
    <mergeCell ref="J930:K931"/>
    <mergeCell ref="L930:M931"/>
    <mergeCell ref="B932:I932"/>
    <mergeCell ref="J932:K932"/>
    <mergeCell ref="L932:M932"/>
    <mergeCell ref="B933:I933"/>
    <mergeCell ref="B934:I934"/>
    <mergeCell ref="L934:M934"/>
    <mergeCell ref="G885:H885"/>
    <mergeCell ref="G888:H888"/>
    <mergeCell ref="G889:H889"/>
    <mergeCell ref="L889:L890"/>
    <mergeCell ref="G890:H890"/>
    <mergeCell ref="B886:C886"/>
    <mergeCell ref="D886:E886"/>
    <mergeCell ref="G886:H886"/>
    <mergeCell ref="B888:C888"/>
    <mergeCell ref="D888:E888"/>
    <mergeCell ref="B889:C889"/>
    <mergeCell ref="D889:E889"/>
    <mergeCell ref="B920:C922"/>
    <mergeCell ref="D920:H922"/>
    <mergeCell ref="I920:M922"/>
    <mergeCell ref="O825:T825"/>
    <mergeCell ref="B826:G826"/>
    <mergeCell ref="B828:M829"/>
    <mergeCell ref="B827:G827"/>
    <mergeCell ref="B833:G834"/>
    <mergeCell ref="H833:J833"/>
    <mergeCell ref="K833:M833"/>
    <mergeCell ref="B835:M835"/>
    <mergeCell ref="B836:G836"/>
    <mergeCell ref="B837:G837"/>
    <mergeCell ref="B838:G838"/>
    <mergeCell ref="B839:G839"/>
    <mergeCell ref="B840:M840"/>
    <mergeCell ref="B841:G841"/>
    <mergeCell ref="B842:G842"/>
    <mergeCell ref="B843:G843"/>
    <mergeCell ref="B845:M845"/>
    <mergeCell ref="B844:G844"/>
    <mergeCell ref="B806:M806"/>
    <mergeCell ref="B807:G807"/>
    <mergeCell ref="B808:G808"/>
    <mergeCell ref="B809:G809"/>
    <mergeCell ref="B810:G810"/>
    <mergeCell ref="B812:M813"/>
    <mergeCell ref="B811:G811"/>
    <mergeCell ref="B817:G818"/>
    <mergeCell ref="H817:J817"/>
    <mergeCell ref="K817:M817"/>
    <mergeCell ref="B819:M819"/>
    <mergeCell ref="B820:G820"/>
    <mergeCell ref="B821:G821"/>
    <mergeCell ref="B822:G822"/>
    <mergeCell ref="B823:G823"/>
    <mergeCell ref="B824:M824"/>
    <mergeCell ref="B825:G825"/>
    <mergeCell ref="H782:J782"/>
    <mergeCell ref="K782:M782"/>
    <mergeCell ref="B782:G783"/>
    <mergeCell ref="B784:G784"/>
    <mergeCell ref="B785:G785"/>
    <mergeCell ref="B786:G786"/>
    <mergeCell ref="B787:G787"/>
    <mergeCell ref="B788:G788"/>
    <mergeCell ref="B789:M790"/>
    <mergeCell ref="B799:G800"/>
    <mergeCell ref="H799:J799"/>
    <mergeCell ref="K799:M799"/>
    <mergeCell ref="B801:M801"/>
    <mergeCell ref="B802:G802"/>
    <mergeCell ref="B803:G803"/>
    <mergeCell ref="B804:G804"/>
    <mergeCell ref="B805:G805"/>
    <mergeCell ref="B762:H762"/>
    <mergeCell ref="L762:M762"/>
    <mergeCell ref="B763:H763"/>
    <mergeCell ref="L763:M763"/>
    <mergeCell ref="B764:M764"/>
    <mergeCell ref="B768:G769"/>
    <mergeCell ref="H768:J768"/>
    <mergeCell ref="K768:M768"/>
    <mergeCell ref="B770:G770"/>
    <mergeCell ref="B771:G771"/>
    <mergeCell ref="B772:G772"/>
    <mergeCell ref="B773:G773"/>
    <mergeCell ref="B774:G774"/>
    <mergeCell ref="B775:G775"/>
    <mergeCell ref="B776:G776"/>
    <mergeCell ref="B777:G777"/>
    <mergeCell ref="B778:G778"/>
    <mergeCell ref="B753:H753"/>
    <mergeCell ref="L753:M753"/>
    <mergeCell ref="B754:H754"/>
    <mergeCell ref="L754:M754"/>
    <mergeCell ref="B755:H755"/>
    <mergeCell ref="L755:M755"/>
    <mergeCell ref="L756:M756"/>
    <mergeCell ref="L759:M759"/>
    <mergeCell ref="L760:M760"/>
    <mergeCell ref="B756:H756"/>
    <mergeCell ref="B757:H757"/>
    <mergeCell ref="L757:M757"/>
    <mergeCell ref="B758:H758"/>
    <mergeCell ref="L758:M758"/>
    <mergeCell ref="B759:H759"/>
    <mergeCell ref="B760:H760"/>
    <mergeCell ref="B761:H761"/>
    <mergeCell ref="L761:M761"/>
    <mergeCell ref="J726:M726"/>
    <mergeCell ref="J728:J729"/>
    <mergeCell ref="K728:K729"/>
    <mergeCell ref="L728:L729"/>
    <mergeCell ref="M728:M729"/>
    <mergeCell ref="F739:F740"/>
    <mergeCell ref="G739:G740"/>
    <mergeCell ref="B742:G744"/>
    <mergeCell ref="B728:I729"/>
    <mergeCell ref="B730:I730"/>
    <mergeCell ref="B731:I731"/>
    <mergeCell ref="B732:I732"/>
    <mergeCell ref="B733:M735"/>
    <mergeCell ref="B739:D740"/>
    <mergeCell ref="E739:E740"/>
    <mergeCell ref="L750:M751"/>
    <mergeCell ref="L752:M752"/>
    <mergeCell ref="B741:D741"/>
    <mergeCell ref="B747:M748"/>
    <mergeCell ref="B750:H751"/>
    <mergeCell ref="I750:I751"/>
    <mergeCell ref="J750:J751"/>
    <mergeCell ref="K750:K751"/>
    <mergeCell ref="B752:H752"/>
    <mergeCell ref="B706:G706"/>
    <mergeCell ref="B707:G707"/>
    <mergeCell ref="B708:G708"/>
    <mergeCell ref="B709:G709"/>
    <mergeCell ref="B710:G710"/>
    <mergeCell ref="B711:G711"/>
    <mergeCell ref="B713:G715"/>
    <mergeCell ref="H713:H714"/>
    <mergeCell ref="B716:G716"/>
    <mergeCell ref="B717:G717"/>
    <mergeCell ref="B718:G718"/>
    <mergeCell ref="B719:G719"/>
    <mergeCell ref="B720:G720"/>
    <mergeCell ref="B721:G721"/>
    <mergeCell ref="B722:G722"/>
    <mergeCell ref="B723:G723"/>
    <mergeCell ref="B724:G724"/>
    <mergeCell ref="B686:G687"/>
    <mergeCell ref="H686:J686"/>
    <mergeCell ref="K686:M686"/>
    <mergeCell ref="B688:G688"/>
    <mergeCell ref="B689:G689"/>
    <mergeCell ref="B690:G690"/>
    <mergeCell ref="B691:M694"/>
    <mergeCell ref="B696:G697"/>
    <mergeCell ref="H696:J696"/>
    <mergeCell ref="K696:M696"/>
    <mergeCell ref="B698:G698"/>
    <mergeCell ref="B699:G699"/>
    <mergeCell ref="B700:M700"/>
    <mergeCell ref="B702:G703"/>
    <mergeCell ref="H702:J702"/>
    <mergeCell ref="B704:G704"/>
    <mergeCell ref="B705:G705"/>
    <mergeCell ref="B666:D666"/>
    <mergeCell ref="B667:D667"/>
    <mergeCell ref="B668:G669"/>
    <mergeCell ref="B671:M671"/>
    <mergeCell ref="E673:E674"/>
    <mergeCell ref="F673:F674"/>
    <mergeCell ref="G673:G674"/>
    <mergeCell ref="B673:D674"/>
    <mergeCell ref="B675:D676"/>
    <mergeCell ref="E675:E676"/>
    <mergeCell ref="F675:F676"/>
    <mergeCell ref="G675:G676"/>
    <mergeCell ref="B677:G679"/>
    <mergeCell ref="B681:M681"/>
    <mergeCell ref="B682:M682"/>
    <mergeCell ref="B683:M683"/>
    <mergeCell ref="B684:M684"/>
    <mergeCell ref="B648:G648"/>
    <mergeCell ref="B649:G649"/>
    <mergeCell ref="B650:G650"/>
    <mergeCell ref="B651:G651"/>
    <mergeCell ref="B652:G652"/>
    <mergeCell ref="B653:G653"/>
    <mergeCell ref="B654:M654"/>
    <mergeCell ref="B655:G655"/>
    <mergeCell ref="B656:G656"/>
    <mergeCell ref="B657:G657"/>
    <mergeCell ref="B658:G658"/>
    <mergeCell ref="B659:M660"/>
    <mergeCell ref="B662:M662"/>
    <mergeCell ref="B664:D665"/>
    <mergeCell ref="E664:E665"/>
    <mergeCell ref="F664:F665"/>
    <mergeCell ref="G664:G665"/>
    <mergeCell ref="H664:H665"/>
    <mergeCell ref="E533:G533"/>
    <mergeCell ref="H533:J533"/>
    <mergeCell ref="K533:M533"/>
    <mergeCell ref="J536:J537"/>
    <mergeCell ref="K536:K537"/>
    <mergeCell ref="L536:L537"/>
    <mergeCell ref="M536:M537"/>
    <mergeCell ref="B535:D535"/>
    <mergeCell ref="B536:D537"/>
    <mergeCell ref="E536:E537"/>
    <mergeCell ref="F536:F537"/>
    <mergeCell ref="G536:G537"/>
    <mergeCell ref="H536:H537"/>
    <mergeCell ref="I536:I537"/>
    <mergeCell ref="B645:M645"/>
    <mergeCell ref="B646:G646"/>
    <mergeCell ref="B647:G647"/>
    <mergeCell ref="B627:M627"/>
    <mergeCell ref="B628:G628"/>
    <mergeCell ref="H643:J643"/>
    <mergeCell ref="K643:M643"/>
    <mergeCell ref="B629:G629"/>
    <mergeCell ref="B630:G630"/>
    <mergeCell ref="L630:M630"/>
    <mergeCell ref="B631:K631"/>
    <mergeCell ref="B635:M635"/>
    <mergeCell ref="B641:M641"/>
    <mergeCell ref="B643:G644"/>
    <mergeCell ref="B615:G615"/>
    <mergeCell ref="B616:G616"/>
    <mergeCell ref="B625:G626"/>
    <mergeCell ref="H625:I625"/>
    <mergeCell ref="B519:D519"/>
    <mergeCell ref="B520:D520"/>
    <mergeCell ref="B521:D522"/>
    <mergeCell ref="E521:E522"/>
    <mergeCell ref="F521:F522"/>
    <mergeCell ref="G521:G522"/>
    <mergeCell ref="H521:H522"/>
    <mergeCell ref="K523:K524"/>
    <mergeCell ref="L523:L524"/>
    <mergeCell ref="M523:M524"/>
    <mergeCell ref="B523:D524"/>
    <mergeCell ref="E523:E524"/>
    <mergeCell ref="F523:F524"/>
    <mergeCell ref="G523:G524"/>
    <mergeCell ref="H523:H524"/>
    <mergeCell ref="I523:I524"/>
    <mergeCell ref="J523:J524"/>
    <mergeCell ref="I521:I522"/>
    <mergeCell ref="J521:J522"/>
    <mergeCell ref="K521:K522"/>
    <mergeCell ref="L521:L522"/>
    <mergeCell ref="M521:M522"/>
    <mergeCell ref="B525:D525"/>
    <mergeCell ref="B526:D526"/>
    <mergeCell ref="B527:M531"/>
    <mergeCell ref="B533:D534"/>
    <mergeCell ref="B595:G595"/>
    <mergeCell ref="B596:M596"/>
    <mergeCell ref="B600:G601"/>
    <mergeCell ref="H600:J600"/>
    <mergeCell ref="K600:M600"/>
    <mergeCell ref="B602:G602"/>
    <mergeCell ref="B603:G603"/>
    <mergeCell ref="B604:G604"/>
    <mergeCell ref="B605:J608"/>
    <mergeCell ref="B612:G613"/>
    <mergeCell ref="H612:J612"/>
    <mergeCell ref="K612:M612"/>
    <mergeCell ref="B614:G614"/>
    <mergeCell ref="H562:I562"/>
    <mergeCell ref="J562:K562"/>
    <mergeCell ref="B547:D547"/>
    <mergeCell ref="B548:D548"/>
    <mergeCell ref="B549:M551"/>
    <mergeCell ref="B555:M556"/>
    <mergeCell ref="B558:M558"/>
    <mergeCell ref="B559:M560"/>
    <mergeCell ref="L562:M562"/>
    <mergeCell ref="B562:G563"/>
    <mergeCell ref="B564:G564"/>
    <mergeCell ref="B565:G565"/>
    <mergeCell ref="B566:G566"/>
    <mergeCell ref="B567:G567"/>
    <mergeCell ref="B568:M568"/>
    <mergeCell ref="J625:K625"/>
    <mergeCell ref="H583:J583"/>
    <mergeCell ref="K583:M583"/>
    <mergeCell ref="B570:G571"/>
    <mergeCell ref="B572:G572"/>
    <mergeCell ref="B573:G573"/>
    <mergeCell ref="B574:G574"/>
    <mergeCell ref="B575:G575"/>
    <mergeCell ref="B576:M576"/>
    <mergeCell ref="B583:G584"/>
    <mergeCell ref="B585:G585"/>
    <mergeCell ref="B586:G586"/>
    <mergeCell ref="B587:M587"/>
    <mergeCell ref="B591:G592"/>
    <mergeCell ref="H591:J591"/>
    <mergeCell ref="K591:M591"/>
    <mergeCell ref="B593:G593"/>
    <mergeCell ref="B594:G594"/>
    <mergeCell ref="H570:I570"/>
    <mergeCell ref="J570:K570"/>
    <mergeCell ref="L570:M570"/>
    <mergeCell ref="K543:K544"/>
    <mergeCell ref="L543:L544"/>
    <mergeCell ref="M543:M544"/>
    <mergeCell ref="B543:D544"/>
    <mergeCell ref="E543:E544"/>
    <mergeCell ref="F543:F544"/>
    <mergeCell ref="G543:G544"/>
    <mergeCell ref="H543:H544"/>
    <mergeCell ref="I543:I544"/>
    <mergeCell ref="J543:J544"/>
    <mergeCell ref="K545:K546"/>
    <mergeCell ref="L545:L546"/>
    <mergeCell ref="M545:M546"/>
    <mergeCell ref="B545:D546"/>
    <mergeCell ref="E545:E546"/>
    <mergeCell ref="F545:F546"/>
    <mergeCell ref="G545:G546"/>
    <mergeCell ref="H545:H546"/>
    <mergeCell ref="I545:I546"/>
    <mergeCell ref="J545:J546"/>
    <mergeCell ref="K538:K539"/>
    <mergeCell ref="L538:L539"/>
    <mergeCell ref="M538:M539"/>
    <mergeCell ref="B538:D539"/>
    <mergeCell ref="E538:E539"/>
    <mergeCell ref="F538:F539"/>
    <mergeCell ref="G538:G539"/>
    <mergeCell ref="H538:H539"/>
    <mergeCell ref="I538:I539"/>
    <mergeCell ref="J538:J539"/>
    <mergeCell ref="J541:J542"/>
    <mergeCell ref="K541:K542"/>
    <mergeCell ref="L541:L542"/>
    <mergeCell ref="M541:M542"/>
    <mergeCell ref="B540:D540"/>
    <mergeCell ref="B541:D542"/>
    <mergeCell ref="E541:E542"/>
    <mergeCell ref="F541:F542"/>
    <mergeCell ref="G541:G542"/>
    <mergeCell ref="H541:H542"/>
    <mergeCell ref="I541:I542"/>
    <mergeCell ref="B392:G392"/>
    <mergeCell ref="B393:G393"/>
    <mergeCell ref="B394:G394"/>
    <mergeCell ref="B395:G395"/>
    <mergeCell ref="B396:G396"/>
    <mergeCell ref="B397:G397"/>
    <mergeCell ref="B398:G398"/>
    <mergeCell ref="H406:H407"/>
    <mergeCell ref="I406:I407"/>
    <mergeCell ref="J406:J407"/>
    <mergeCell ref="K406:K407"/>
    <mergeCell ref="L406:L407"/>
    <mergeCell ref="M406:M407"/>
    <mergeCell ref="B399:G399"/>
    <mergeCell ref="B400:G400"/>
    <mergeCell ref="B401:G401"/>
    <mergeCell ref="B402:G402"/>
    <mergeCell ref="B403:G403"/>
    <mergeCell ref="B404:M404"/>
    <mergeCell ref="B406:G407"/>
    <mergeCell ref="B376:G376"/>
    <mergeCell ref="B377:G377"/>
    <mergeCell ref="B378:G378"/>
    <mergeCell ref="B379:G379"/>
    <mergeCell ref="B380:G380"/>
    <mergeCell ref="B381:G381"/>
    <mergeCell ref="B382:G382"/>
    <mergeCell ref="B383:G383"/>
    <mergeCell ref="B384:G384"/>
    <mergeCell ref="B385:G385"/>
    <mergeCell ref="B386:G386"/>
    <mergeCell ref="B387:G387"/>
    <mergeCell ref="B388:M388"/>
    <mergeCell ref="B390:G391"/>
    <mergeCell ref="H390:H391"/>
    <mergeCell ref="I390:I391"/>
    <mergeCell ref="J390:J391"/>
    <mergeCell ref="K390:K391"/>
    <mergeCell ref="L390:L391"/>
    <mergeCell ref="M390:M391"/>
    <mergeCell ref="B363:D363"/>
    <mergeCell ref="B364:D364"/>
    <mergeCell ref="B365:D365"/>
    <mergeCell ref="B366:D366"/>
    <mergeCell ref="B367:D367"/>
    <mergeCell ref="B368:D368"/>
    <mergeCell ref="B369:D369"/>
    <mergeCell ref="K374:K375"/>
    <mergeCell ref="L374:L375"/>
    <mergeCell ref="B370:D370"/>
    <mergeCell ref="B371:D371"/>
    <mergeCell ref="B372:M372"/>
    <mergeCell ref="H374:H375"/>
    <mergeCell ref="I374:I375"/>
    <mergeCell ref="J374:J375"/>
    <mergeCell ref="M374:M375"/>
    <mergeCell ref="B374:G375"/>
    <mergeCell ref="B355:G355"/>
    <mergeCell ref="B356:G356"/>
    <mergeCell ref="B357:M357"/>
    <mergeCell ref="H359:J359"/>
    <mergeCell ref="K359:M359"/>
    <mergeCell ref="B348:G348"/>
    <mergeCell ref="B349:G349"/>
    <mergeCell ref="B350:G350"/>
    <mergeCell ref="B351:G351"/>
    <mergeCell ref="B352:G352"/>
    <mergeCell ref="B353:G353"/>
    <mergeCell ref="B354:G354"/>
    <mergeCell ref="J360:J362"/>
    <mergeCell ref="K360:K362"/>
    <mergeCell ref="L360:L362"/>
    <mergeCell ref="M360:M362"/>
    <mergeCell ref="B359:D362"/>
    <mergeCell ref="E359:G359"/>
    <mergeCell ref="E360:E362"/>
    <mergeCell ref="F360:F362"/>
    <mergeCell ref="G360:G362"/>
    <mergeCell ref="H360:H362"/>
    <mergeCell ref="I360:I362"/>
    <mergeCell ref="B316:D316"/>
    <mergeCell ref="B317:D317"/>
    <mergeCell ref="B318:D318"/>
    <mergeCell ref="B319:D319"/>
    <mergeCell ref="B320:D320"/>
    <mergeCell ref="B321:D321"/>
    <mergeCell ref="K330:K332"/>
    <mergeCell ref="L330:L332"/>
    <mergeCell ref="M330:M332"/>
    <mergeCell ref="B329:D332"/>
    <mergeCell ref="E330:E332"/>
    <mergeCell ref="F330:F332"/>
    <mergeCell ref="G330:G332"/>
    <mergeCell ref="H330:H332"/>
    <mergeCell ref="I330:I332"/>
    <mergeCell ref="J330:J332"/>
    <mergeCell ref="B333:D333"/>
    <mergeCell ref="J346:K346"/>
    <mergeCell ref="L346:M346"/>
    <mergeCell ref="B340:D340"/>
    <mergeCell ref="B341:D341"/>
    <mergeCell ref="B342:D342"/>
    <mergeCell ref="B343:D343"/>
    <mergeCell ref="B344:M344"/>
    <mergeCell ref="B346:G347"/>
    <mergeCell ref="H346:I346"/>
    <mergeCell ref="H329:J329"/>
    <mergeCell ref="K329:M329"/>
    <mergeCell ref="B322:D322"/>
    <mergeCell ref="B323:D323"/>
    <mergeCell ref="B324:D324"/>
    <mergeCell ref="B325:D325"/>
    <mergeCell ref="B326:D326"/>
    <mergeCell ref="B327:J327"/>
    <mergeCell ref="E329:G329"/>
    <mergeCell ref="B334:D334"/>
    <mergeCell ref="B335:D335"/>
    <mergeCell ref="B336:D336"/>
    <mergeCell ref="B337:D337"/>
    <mergeCell ref="B338:D338"/>
    <mergeCell ref="B339:D339"/>
    <mergeCell ref="B280:D280"/>
    <mergeCell ref="B281:D281"/>
    <mergeCell ref="B282:D282"/>
    <mergeCell ref="B283:D283"/>
    <mergeCell ref="G314:H314"/>
    <mergeCell ref="I314:J314"/>
    <mergeCell ref="L314:M314"/>
    <mergeCell ref="B302:D302"/>
    <mergeCell ref="B303:D303"/>
    <mergeCell ref="B304:D304"/>
    <mergeCell ref="B305:D305"/>
    <mergeCell ref="B306:D306"/>
    <mergeCell ref="B308:J310"/>
    <mergeCell ref="E314:F314"/>
    <mergeCell ref="B291:D293"/>
    <mergeCell ref="B295:D295"/>
    <mergeCell ref="B296:D296"/>
    <mergeCell ref="B298:D298"/>
    <mergeCell ref="B299:D299"/>
    <mergeCell ref="B300:D300"/>
    <mergeCell ref="B301:D301"/>
    <mergeCell ref="B314:D315"/>
    <mergeCell ref="B225:G225"/>
    <mergeCell ref="B226:M226"/>
    <mergeCell ref="L228:M228"/>
    <mergeCell ref="B228:G230"/>
    <mergeCell ref="H229:H230"/>
    <mergeCell ref="I229:I230"/>
    <mergeCell ref="J229:J230"/>
    <mergeCell ref="K229:K230"/>
    <mergeCell ref="L229:L230"/>
    <mergeCell ref="M229:M230"/>
    <mergeCell ref="E267:G267"/>
    <mergeCell ref="H267:J267"/>
    <mergeCell ref="K267:K268"/>
    <mergeCell ref="L267:L268"/>
    <mergeCell ref="M267:M268"/>
    <mergeCell ref="H269:M269"/>
    <mergeCell ref="H272:M272"/>
    <mergeCell ref="B251:F252"/>
    <mergeCell ref="B253:F254"/>
    <mergeCell ref="B255:F256"/>
    <mergeCell ref="B257:F258"/>
    <mergeCell ref="B259:F260"/>
    <mergeCell ref="B261:I263"/>
    <mergeCell ref="B267:D268"/>
    <mergeCell ref="B269:G269"/>
    <mergeCell ref="B270:D270"/>
    <mergeCell ref="B271:D271"/>
    <mergeCell ref="B272:G272"/>
    <mergeCell ref="B199:M199"/>
    <mergeCell ref="B200:G200"/>
    <mergeCell ref="B201:G201"/>
    <mergeCell ref="B202:M202"/>
    <mergeCell ref="B203:G203"/>
    <mergeCell ref="B204:G204"/>
    <mergeCell ref="B205:G205"/>
    <mergeCell ref="B206:M206"/>
    <mergeCell ref="B207:G207"/>
    <mergeCell ref="B208:G208"/>
    <mergeCell ref="B209:M211"/>
    <mergeCell ref="H213:I213"/>
    <mergeCell ref="J213:K213"/>
    <mergeCell ref="L213:M213"/>
    <mergeCell ref="B213:G214"/>
    <mergeCell ref="B215:M215"/>
    <mergeCell ref="B216:G216"/>
    <mergeCell ref="B217:G217"/>
    <mergeCell ref="B218:M218"/>
    <mergeCell ref="B219:G219"/>
    <mergeCell ref="B220:G220"/>
    <mergeCell ref="H228:I228"/>
    <mergeCell ref="J228:K228"/>
    <mergeCell ref="B221:G221"/>
    <mergeCell ref="B222:M222"/>
    <mergeCell ref="B223:G223"/>
    <mergeCell ref="B224:G224"/>
    <mergeCell ref="B487:M490"/>
    <mergeCell ref="B495:M499"/>
    <mergeCell ref="B500:M500"/>
    <mergeCell ref="B502:M505"/>
    <mergeCell ref="B512:D513"/>
    <mergeCell ref="E512:G512"/>
    <mergeCell ref="J515:J516"/>
    <mergeCell ref="K515:K516"/>
    <mergeCell ref="L515:L516"/>
    <mergeCell ref="M515:M516"/>
    <mergeCell ref="B514:D514"/>
    <mergeCell ref="B515:D516"/>
    <mergeCell ref="E515:E516"/>
    <mergeCell ref="F515:F516"/>
    <mergeCell ref="G515:G516"/>
    <mergeCell ref="H515:H516"/>
    <mergeCell ref="I515:I516"/>
    <mergeCell ref="B444:G444"/>
    <mergeCell ref="B445:G445"/>
    <mergeCell ref="B446:G446"/>
    <mergeCell ref="B447:G447"/>
    <mergeCell ref="B448:G448"/>
    <mergeCell ref="K517:K518"/>
    <mergeCell ref="L517:L518"/>
    <mergeCell ref="M517:M518"/>
    <mergeCell ref="B517:D518"/>
    <mergeCell ref="E517:E518"/>
    <mergeCell ref="F517:F518"/>
    <mergeCell ref="G517:G518"/>
    <mergeCell ref="H517:H518"/>
    <mergeCell ref="I517:I518"/>
    <mergeCell ref="J517:J518"/>
    <mergeCell ref="B449:G449"/>
    <mergeCell ref="B450:G450"/>
    <mergeCell ref="B451:G451"/>
    <mergeCell ref="B452:G452"/>
    <mergeCell ref="B453:M455"/>
    <mergeCell ref="H459:J459"/>
    <mergeCell ref="K459:M459"/>
    <mergeCell ref="B459:G460"/>
    <mergeCell ref="B461:G461"/>
    <mergeCell ref="B462:G462"/>
    <mergeCell ref="B463:G463"/>
    <mergeCell ref="B468:M469"/>
    <mergeCell ref="B476:M478"/>
    <mergeCell ref="B482:M483"/>
    <mergeCell ref="H512:J512"/>
    <mergeCell ref="K512:M512"/>
    <mergeCell ref="B485:M485"/>
    <mergeCell ref="N422:N423"/>
    <mergeCell ref="B415:G415"/>
    <mergeCell ref="B416:G416"/>
    <mergeCell ref="B417:G417"/>
    <mergeCell ref="B418:G418"/>
    <mergeCell ref="B419:G419"/>
    <mergeCell ref="B420:M420"/>
    <mergeCell ref="B422:G423"/>
    <mergeCell ref="B424:G424"/>
    <mergeCell ref="B425:G425"/>
    <mergeCell ref="B426:G426"/>
    <mergeCell ref="B427:G427"/>
    <mergeCell ref="B428:G428"/>
    <mergeCell ref="B429:G429"/>
    <mergeCell ref="B430:G430"/>
    <mergeCell ref="B442:G442"/>
    <mergeCell ref="B443:G443"/>
    <mergeCell ref="H440:J440"/>
    <mergeCell ref="K440:M440"/>
    <mergeCell ref="B431:G431"/>
    <mergeCell ref="B432:G432"/>
    <mergeCell ref="B433:G433"/>
    <mergeCell ref="B434:G434"/>
    <mergeCell ref="B435:G435"/>
    <mergeCell ref="B436:M436"/>
    <mergeCell ref="B440:G441"/>
    <mergeCell ref="B408:G408"/>
    <mergeCell ref="B409:G409"/>
    <mergeCell ref="B410:G410"/>
    <mergeCell ref="B411:G411"/>
    <mergeCell ref="B412:G412"/>
    <mergeCell ref="B413:G413"/>
    <mergeCell ref="B414:G414"/>
    <mergeCell ref="H422:H423"/>
    <mergeCell ref="I422:I423"/>
    <mergeCell ref="J422:J423"/>
    <mergeCell ref="K422:K423"/>
    <mergeCell ref="L422:L423"/>
    <mergeCell ref="M422:M423"/>
    <mergeCell ref="B231:M231"/>
    <mergeCell ref="B232:G232"/>
    <mergeCell ref="B233:G233"/>
    <mergeCell ref="B234:M234"/>
    <mergeCell ref="B235:G235"/>
    <mergeCell ref="B236:G236"/>
    <mergeCell ref="B237:G237"/>
    <mergeCell ref="B274:D274"/>
    <mergeCell ref="B275:D275"/>
    <mergeCell ref="B276:D276"/>
    <mergeCell ref="B284:D284"/>
    <mergeCell ref="B285:D285"/>
    <mergeCell ref="B286:J287"/>
    <mergeCell ref="E291:G292"/>
    <mergeCell ref="H291:J292"/>
    <mergeCell ref="K291:M291"/>
    <mergeCell ref="B277:D277"/>
    <mergeCell ref="B278:D278"/>
    <mergeCell ref="B279:D279"/>
    <mergeCell ref="P267:AA267"/>
    <mergeCell ref="P268:U268"/>
    <mergeCell ref="P269:U269"/>
    <mergeCell ref="P270:AA270"/>
    <mergeCell ref="B238:M238"/>
    <mergeCell ref="B239:G239"/>
    <mergeCell ref="B240:G240"/>
    <mergeCell ref="B241:G241"/>
    <mergeCell ref="B242:M244"/>
    <mergeCell ref="B248:G248"/>
    <mergeCell ref="B249:F250"/>
    <mergeCell ref="B184:M184"/>
    <mergeCell ref="B185:G185"/>
    <mergeCell ref="B186:G186"/>
    <mergeCell ref="B187:M187"/>
    <mergeCell ref="B188:G188"/>
    <mergeCell ref="B189:G189"/>
    <mergeCell ref="J196:K196"/>
    <mergeCell ref="L196:M196"/>
    <mergeCell ref="N196:O196"/>
    <mergeCell ref="H197:H198"/>
    <mergeCell ref="I197:I198"/>
    <mergeCell ref="J197:J198"/>
    <mergeCell ref="K197:K198"/>
    <mergeCell ref="L197:L198"/>
    <mergeCell ref="M197:M198"/>
    <mergeCell ref="B190:G190"/>
    <mergeCell ref="B191:M191"/>
    <mergeCell ref="B192:G192"/>
    <mergeCell ref="B193:G193"/>
    <mergeCell ref="B194:M194"/>
    <mergeCell ref="B196:G198"/>
    <mergeCell ref="H196:I196"/>
    <mergeCell ref="E133:G133"/>
    <mergeCell ref="H133:J133"/>
    <mergeCell ref="K133:M133"/>
    <mergeCell ref="B135:D135"/>
    <mergeCell ref="B136:D136"/>
    <mergeCell ref="K137:K138"/>
    <mergeCell ref="L137:L138"/>
    <mergeCell ref="M137:M138"/>
    <mergeCell ref="H182:I182"/>
    <mergeCell ref="J182:K182"/>
    <mergeCell ref="B165:D165"/>
    <mergeCell ref="B166:G169"/>
    <mergeCell ref="B173:J173"/>
    <mergeCell ref="B174:J174"/>
    <mergeCell ref="B175:J175"/>
    <mergeCell ref="B176:M178"/>
    <mergeCell ref="L182:M182"/>
    <mergeCell ref="B182:G183"/>
    <mergeCell ref="B144:M144"/>
    <mergeCell ref="B145:D145"/>
    <mergeCell ref="B146:D146"/>
    <mergeCell ref="B147:D147"/>
    <mergeCell ref="B148:M148"/>
    <mergeCell ref="B149:D149"/>
    <mergeCell ref="B150:D150"/>
    <mergeCell ref="B152:M152"/>
    <mergeCell ref="B157:M158"/>
    <mergeCell ref="B151:D151"/>
    <mergeCell ref="B153:D153"/>
    <mergeCell ref="B154:D154"/>
    <mergeCell ref="B155:D155"/>
    <mergeCell ref="B156:D156"/>
    <mergeCell ref="B163:D163"/>
    <mergeCell ref="B164:D164"/>
    <mergeCell ref="B70:F70"/>
    <mergeCell ref="B71:F71"/>
    <mergeCell ref="B72:F72"/>
    <mergeCell ref="B73:F73"/>
    <mergeCell ref="B74:F74"/>
    <mergeCell ref="B75:F75"/>
    <mergeCell ref="B78:F79"/>
    <mergeCell ref="B80:F80"/>
    <mergeCell ref="B81:F81"/>
    <mergeCell ref="B82:F82"/>
    <mergeCell ref="B83:F83"/>
    <mergeCell ref="B84:F84"/>
    <mergeCell ref="B85:F85"/>
    <mergeCell ref="E87:F87"/>
    <mergeCell ref="B87:D88"/>
    <mergeCell ref="B89:D89"/>
    <mergeCell ref="G78:G79"/>
    <mergeCell ref="H78:H79"/>
    <mergeCell ref="I78:I79"/>
    <mergeCell ref="J78:J79"/>
    <mergeCell ref="K78:K79"/>
    <mergeCell ref="B137:D138"/>
    <mergeCell ref="E137:E138"/>
    <mergeCell ref="F137:F138"/>
    <mergeCell ref="G137:G138"/>
    <mergeCell ref="H137:H138"/>
    <mergeCell ref="I137:I138"/>
    <mergeCell ref="J137:J138"/>
    <mergeCell ref="B139:D139"/>
    <mergeCell ref="B140:M140"/>
    <mergeCell ref="B142:D143"/>
    <mergeCell ref="E142:G142"/>
    <mergeCell ref="H142:J142"/>
    <mergeCell ref="K142:M142"/>
    <mergeCell ref="B90:D90"/>
    <mergeCell ref="B92:D93"/>
    <mergeCell ref="E92:F92"/>
    <mergeCell ref="B94:D94"/>
    <mergeCell ref="B95:D95"/>
    <mergeCell ref="B96:D96"/>
    <mergeCell ref="B98:D99"/>
    <mergeCell ref="E98:F98"/>
    <mergeCell ref="B100:D100"/>
    <mergeCell ref="B101:D101"/>
    <mergeCell ref="B104:M106"/>
    <mergeCell ref="B109:M119"/>
    <mergeCell ref="B122:M126"/>
    <mergeCell ref="B133:D134"/>
    <mergeCell ref="G59:G60"/>
    <mergeCell ref="H59:H60"/>
    <mergeCell ref="I59:I60"/>
    <mergeCell ref="J59:J60"/>
    <mergeCell ref="K59:K60"/>
    <mergeCell ref="B52:F52"/>
    <mergeCell ref="B53:F53"/>
    <mergeCell ref="B54:F54"/>
    <mergeCell ref="B55:F55"/>
    <mergeCell ref="B56:F56"/>
    <mergeCell ref="B57:F57"/>
    <mergeCell ref="B59:F60"/>
    <mergeCell ref="G68:G69"/>
    <mergeCell ref="H68:H69"/>
    <mergeCell ref="I68:I69"/>
    <mergeCell ref="J68:J69"/>
    <mergeCell ref="K68:K69"/>
    <mergeCell ref="B61:F61"/>
    <mergeCell ref="B62:F62"/>
    <mergeCell ref="B63:F63"/>
    <mergeCell ref="B64:F64"/>
    <mergeCell ref="B65:F65"/>
    <mergeCell ref="B66:F66"/>
    <mergeCell ref="B68:F69"/>
    <mergeCell ref="B33:G33"/>
    <mergeCell ref="B34:G34"/>
    <mergeCell ref="B35:G35"/>
    <mergeCell ref="B36:G36"/>
    <mergeCell ref="B37:G37"/>
    <mergeCell ref="B38:G38"/>
    <mergeCell ref="J51:K51"/>
    <mergeCell ref="L51:M51"/>
    <mergeCell ref="B39:G39"/>
    <mergeCell ref="B40:G40"/>
    <mergeCell ref="B41:M41"/>
    <mergeCell ref="H43:I43"/>
    <mergeCell ref="J43:K43"/>
    <mergeCell ref="B43:G44"/>
    <mergeCell ref="B45:G45"/>
    <mergeCell ref="H45:I45"/>
    <mergeCell ref="B46:G46"/>
    <mergeCell ref="B47:K47"/>
    <mergeCell ref="B49:M49"/>
    <mergeCell ref="B51:F51"/>
    <mergeCell ref="B17:E17"/>
    <mergeCell ref="B18:E18"/>
    <mergeCell ref="B19:E19"/>
    <mergeCell ref="B20:K21"/>
    <mergeCell ref="B23:I23"/>
    <mergeCell ref="B25:G26"/>
    <mergeCell ref="H25:I25"/>
    <mergeCell ref="J25:K25"/>
    <mergeCell ref="L25:M25"/>
    <mergeCell ref="B27:G27"/>
    <mergeCell ref="H27:K27"/>
    <mergeCell ref="B28:G28"/>
    <mergeCell ref="B29:G29"/>
    <mergeCell ref="H29:K29"/>
    <mergeCell ref="B30:G30"/>
    <mergeCell ref="B31:G31"/>
    <mergeCell ref="B32:G32"/>
    <mergeCell ref="H1:H2"/>
    <mergeCell ref="I1:I2"/>
    <mergeCell ref="J1:J2"/>
    <mergeCell ref="K1:K2"/>
    <mergeCell ref="L1:L2"/>
    <mergeCell ref="M1:M2"/>
    <mergeCell ref="N1:O2"/>
    <mergeCell ref="A1:A2"/>
    <mergeCell ref="B1:B2"/>
    <mergeCell ref="C1:C2"/>
    <mergeCell ref="D1:D2"/>
    <mergeCell ref="E1:E2"/>
    <mergeCell ref="F1:F2"/>
    <mergeCell ref="G1:G2"/>
    <mergeCell ref="B4:D4"/>
    <mergeCell ref="B9:M13"/>
    <mergeCell ref="B15:E16"/>
    <mergeCell ref="F15:H15"/>
    <mergeCell ref="I15:K15"/>
  </mergeCells>
  <hyperlinks>
    <hyperlink ref="B742" r:id="rId1" xr:uid="{00000000-0004-0000-0300-000000000000}"/>
  </hyperlinks>
  <pageMargins left="0.25" right="0.25" top="0.75" bottom="0.75" header="0" footer="0"/>
  <pageSetup paperSize="9" orientation="landscape"/>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681"/>
  <sheetViews>
    <sheetView showGridLines="0" workbookViewId="0">
      <pane ySplit="2" topLeftCell="A3" activePane="bottomLeft" state="frozen"/>
      <selection pane="bottomLeft" activeCell="I8" sqref="I8"/>
    </sheetView>
  </sheetViews>
  <sheetFormatPr defaultColWidth="11.19921875" defaultRowHeight="15" customHeight="1"/>
  <cols>
    <col min="1" max="1" width="5.69921875" customWidth="1"/>
    <col min="2" max="2" width="7" customWidth="1"/>
    <col min="3" max="3" width="18.796875" customWidth="1"/>
    <col min="4" max="4" width="10.296875" customWidth="1"/>
    <col min="5" max="5" width="11.796875" customWidth="1"/>
    <col min="6" max="6" width="12.69921875" customWidth="1"/>
    <col min="7" max="7" width="9.8984375" customWidth="1"/>
    <col min="9" max="9" width="11.69921875" customWidth="1"/>
    <col min="10" max="10" width="11.296875" customWidth="1"/>
    <col min="11" max="11" width="11.69921875" customWidth="1"/>
    <col min="12" max="12" width="12.19921875" customWidth="1"/>
    <col min="13" max="13" width="11.296875" customWidth="1"/>
    <col min="14" max="14" width="7.09765625" customWidth="1"/>
    <col min="15" max="21" width="8.8984375" customWidth="1"/>
    <col min="22" max="26" width="10.69921875" customWidth="1"/>
  </cols>
  <sheetData>
    <row r="1" spans="1:17" ht="12.75" customHeight="1">
      <c r="A1" s="3045"/>
      <c r="B1" s="3208"/>
      <c r="C1" s="3208"/>
      <c r="D1" s="3210"/>
      <c r="E1" s="3211"/>
      <c r="F1" s="3212"/>
      <c r="G1" s="3213"/>
      <c r="H1" s="3206"/>
      <c r="I1" s="3208"/>
      <c r="J1" s="3208"/>
      <c r="K1" s="3080"/>
      <c r="L1" s="3080"/>
      <c r="M1" s="3209"/>
      <c r="N1" s="2988"/>
      <c r="O1" s="2984"/>
      <c r="P1" s="2956"/>
      <c r="Q1" s="2956"/>
    </row>
    <row r="2" spans="1:17" ht="12.75" customHeight="1">
      <c r="A2" s="3207"/>
      <c r="B2" s="3207"/>
      <c r="C2" s="3207"/>
      <c r="D2" s="3207"/>
      <c r="E2" s="3207"/>
      <c r="F2" s="3207"/>
      <c r="G2" s="3207"/>
      <c r="H2" s="3207"/>
      <c r="I2" s="3207"/>
      <c r="J2" s="3207"/>
      <c r="K2" s="3207"/>
      <c r="L2" s="3207"/>
      <c r="M2" s="3207"/>
      <c r="N2" s="2984"/>
      <c r="O2" s="2984"/>
      <c r="P2" s="2956"/>
      <c r="Q2" s="2956"/>
    </row>
    <row r="3" spans="1:17" ht="12.75" customHeight="1">
      <c r="A3" s="1877"/>
      <c r="B3" s="1877"/>
      <c r="C3" s="1877"/>
      <c r="D3" s="1877"/>
      <c r="E3" s="1877"/>
      <c r="F3" s="1877"/>
      <c r="G3" s="1877"/>
      <c r="H3" s="1877"/>
      <c r="I3" s="1877"/>
      <c r="J3" s="1877"/>
      <c r="K3" s="1877"/>
      <c r="L3" s="1877"/>
      <c r="M3" s="1877"/>
      <c r="N3" s="1877"/>
      <c r="O3" s="1877"/>
    </row>
    <row r="4" spans="1:17" ht="12.75" customHeight="1">
      <c r="A4" s="1877"/>
      <c r="B4" s="1877"/>
      <c r="C4" s="1877"/>
      <c r="D4" s="1877"/>
      <c r="E4" s="1877"/>
      <c r="F4" s="1877"/>
      <c r="G4" s="1877"/>
      <c r="H4" s="1877"/>
      <c r="I4" s="1877"/>
      <c r="J4" s="1877"/>
      <c r="K4" s="1877"/>
      <c r="L4" s="1877"/>
      <c r="M4" s="1877"/>
      <c r="N4" s="1877"/>
      <c r="O4" s="1877"/>
    </row>
    <row r="5" spans="1:17" ht="23.25" customHeight="1">
      <c r="A5" s="9"/>
      <c r="B5" s="2537" t="s">
        <v>945</v>
      </c>
      <c r="C5" s="1349"/>
      <c r="D5" s="6"/>
      <c r="E5" s="6"/>
      <c r="F5" s="6"/>
      <c r="G5" s="6"/>
      <c r="H5" s="6"/>
      <c r="I5" s="6"/>
      <c r="J5" s="6"/>
      <c r="K5" s="6"/>
      <c r="L5" s="6"/>
      <c r="M5" s="6"/>
      <c r="N5" s="6"/>
      <c r="O5" s="1350"/>
    </row>
    <row r="6" spans="1:17" ht="12.75" customHeight="1">
      <c r="A6" s="1"/>
      <c r="B6" s="1"/>
      <c r="C6" s="1"/>
      <c r="D6" s="1"/>
      <c r="E6" s="1"/>
      <c r="F6" s="1"/>
      <c r="G6" s="1"/>
      <c r="H6" s="1"/>
      <c r="I6" s="1"/>
      <c r="J6" s="1"/>
      <c r="K6" s="1"/>
      <c r="L6" s="1"/>
      <c r="M6" s="1"/>
      <c r="N6" s="1"/>
      <c r="O6" s="1"/>
    </row>
    <row r="7" spans="1:17" ht="12.75" customHeight="1">
      <c r="A7" s="1"/>
      <c r="B7" s="1"/>
      <c r="C7" s="1"/>
      <c r="D7" s="1"/>
      <c r="E7" s="1"/>
      <c r="F7" s="1"/>
      <c r="G7" s="1"/>
      <c r="H7" s="1"/>
      <c r="I7" s="1"/>
      <c r="J7" s="1"/>
      <c r="K7" s="1"/>
      <c r="L7" s="1"/>
      <c r="M7" s="1"/>
      <c r="N7" s="1"/>
      <c r="O7" s="1"/>
    </row>
    <row r="8" spans="1:17" ht="12.75" customHeight="1">
      <c r="A8" s="730"/>
      <c r="B8" s="1801" t="s">
        <v>14</v>
      </c>
      <c r="C8" s="1801"/>
      <c r="D8" s="1801"/>
      <c r="E8" s="1801"/>
      <c r="F8" s="1801"/>
      <c r="G8" s="1801"/>
      <c r="H8" s="1801"/>
      <c r="I8" s="1801"/>
      <c r="J8" s="1801"/>
      <c r="K8" s="1801"/>
      <c r="L8" s="1801"/>
      <c r="M8" s="1801"/>
      <c r="N8" s="1"/>
      <c r="O8" s="1"/>
    </row>
    <row r="9" spans="1:17" ht="15" customHeight="1">
      <c r="A9" s="730"/>
      <c r="B9" s="3383" t="s">
        <v>946</v>
      </c>
      <c r="C9" s="3207"/>
      <c r="D9" s="3207"/>
      <c r="E9" s="3207"/>
      <c r="F9" s="3207"/>
      <c r="G9" s="3207"/>
      <c r="H9" s="3207"/>
      <c r="I9" s="3207"/>
      <c r="J9" s="3207"/>
      <c r="K9" s="3207"/>
      <c r="L9" s="3207"/>
      <c r="M9" s="3207"/>
      <c r="N9" s="1"/>
      <c r="O9" s="1"/>
    </row>
    <row r="10" spans="1:17" ht="1.5" customHeight="1">
      <c r="A10" s="730"/>
      <c r="B10" s="3207"/>
      <c r="C10" s="3207"/>
      <c r="D10" s="3207"/>
      <c r="E10" s="3207"/>
      <c r="F10" s="3207"/>
      <c r="G10" s="3207"/>
      <c r="H10" s="3207"/>
      <c r="I10" s="3207"/>
      <c r="J10" s="3207"/>
      <c r="K10" s="3207"/>
      <c r="L10" s="3207"/>
      <c r="M10" s="3207"/>
      <c r="N10" s="1"/>
      <c r="O10" s="1"/>
    </row>
    <row r="11" spans="1:17" ht="12.75" customHeight="1">
      <c r="A11" s="1"/>
      <c r="B11" s="1"/>
      <c r="C11" s="1"/>
      <c r="D11" s="1"/>
      <c r="E11" s="1"/>
      <c r="F11" s="1"/>
      <c r="G11" s="1"/>
      <c r="H11" s="1"/>
      <c r="I11" s="1"/>
      <c r="J11" s="1"/>
      <c r="K11" s="1"/>
      <c r="L11" s="1"/>
      <c r="M11" s="1"/>
      <c r="N11" s="1"/>
      <c r="O11" s="1"/>
    </row>
    <row r="12" spans="1:17" ht="15" customHeight="1">
      <c r="A12" s="1"/>
      <c r="B12" s="3811" t="s">
        <v>947</v>
      </c>
      <c r="C12" s="3207"/>
      <c r="D12" s="3207"/>
      <c r="E12" s="3207"/>
      <c r="F12" s="3207"/>
      <c r="G12" s="3207"/>
      <c r="H12" s="3207"/>
      <c r="I12" s="2538"/>
      <c r="J12" s="2538"/>
      <c r="K12" s="2538"/>
      <c r="L12" s="2538"/>
      <c r="M12" s="2538"/>
      <c r="N12" s="1"/>
      <c r="O12" s="1"/>
    </row>
    <row r="13" spans="1:17" ht="12.75" customHeight="1">
      <c r="A13" s="1"/>
      <c r="B13" s="1"/>
      <c r="C13" s="1"/>
      <c r="D13" s="1"/>
      <c r="E13" s="1"/>
      <c r="F13" s="1"/>
      <c r="G13" s="1"/>
      <c r="H13" s="1"/>
      <c r="I13" s="1"/>
      <c r="J13" s="1"/>
      <c r="K13" s="1"/>
      <c r="L13" s="1"/>
      <c r="M13" s="1"/>
      <c r="N13" s="1"/>
      <c r="O13" s="1"/>
    </row>
    <row r="14" spans="1:17" ht="15" customHeight="1">
      <c r="A14" s="1"/>
      <c r="B14" s="3812" t="s">
        <v>948</v>
      </c>
      <c r="C14" s="3207"/>
      <c r="D14" s="3207"/>
      <c r="E14" s="3813">
        <v>2023</v>
      </c>
      <c r="F14" s="3813">
        <v>2024</v>
      </c>
      <c r="G14" s="3814">
        <v>2025</v>
      </c>
      <c r="H14" s="1"/>
      <c r="I14" s="1"/>
      <c r="J14" s="1"/>
      <c r="K14" s="1"/>
      <c r="L14" s="1"/>
      <c r="M14" s="1"/>
      <c r="N14" s="1"/>
      <c r="O14" s="1"/>
    </row>
    <row r="15" spans="1:17" ht="15" customHeight="1">
      <c r="B15" s="3207"/>
      <c r="C15" s="3207"/>
      <c r="D15" s="3207"/>
      <c r="E15" s="3403"/>
      <c r="F15" s="3403"/>
      <c r="G15" s="3295"/>
      <c r="H15" s="1"/>
      <c r="I15" s="1"/>
      <c r="J15" s="1"/>
      <c r="K15" s="1"/>
      <c r="L15" s="1"/>
      <c r="M15" s="1"/>
    </row>
    <row r="16" spans="1:17" ht="15" customHeight="1">
      <c r="B16" s="3102" t="s">
        <v>361</v>
      </c>
      <c r="C16" s="3223"/>
      <c r="D16" s="3223"/>
      <c r="E16" s="1927">
        <v>0</v>
      </c>
      <c r="F16" s="1351">
        <v>0</v>
      </c>
      <c r="G16" s="2540">
        <v>0</v>
      </c>
      <c r="H16" s="1"/>
      <c r="I16" s="1"/>
      <c r="J16" s="1"/>
      <c r="K16" s="1"/>
      <c r="L16" s="1"/>
      <c r="M16" s="1"/>
    </row>
    <row r="17" spans="2:13" ht="15" customHeight="1">
      <c r="B17" s="3092" t="s">
        <v>362</v>
      </c>
      <c r="C17" s="3215"/>
      <c r="D17" s="3215"/>
      <c r="E17" s="3815">
        <v>0</v>
      </c>
      <c r="F17" s="3816">
        <v>0</v>
      </c>
      <c r="G17" s="3818">
        <v>0</v>
      </c>
      <c r="H17" s="1"/>
      <c r="I17" s="1"/>
      <c r="J17" s="1"/>
      <c r="K17" s="1"/>
      <c r="L17" s="1"/>
      <c r="M17" s="1"/>
    </row>
    <row r="18" spans="2:13" ht="15" customHeight="1">
      <c r="B18" s="2992"/>
      <c r="C18" s="2992"/>
      <c r="D18" s="2992"/>
      <c r="E18" s="3295"/>
      <c r="F18" s="3817"/>
      <c r="G18" s="3817"/>
      <c r="H18" s="1"/>
      <c r="I18" s="857"/>
      <c r="J18" s="1"/>
      <c r="K18" s="1"/>
      <c r="L18" s="1"/>
      <c r="M18" s="1"/>
    </row>
    <row r="19" spans="2:13" ht="15" customHeight="1">
      <c r="B19" s="3106" t="s">
        <v>363</v>
      </c>
      <c r="C19" s="3229"/>
      <c r="D19" s="3229"/>
      <c r="E19" s="366">
        <v>3</v>
      </c>
      <c r="F19" s="1352">
        <v>0</v>
      </c>
      <c r="G19" s="2541">
        <v>0</v>
      </c>
      <c r="H19" s="1"/>
      <c r="I19" s="1"/>
      <c r="J19" s="1"/>
      <c r="K19" s="1"/>
      <c r="L19" s="1"/>
      <c r="M19" s="1"/>
    </row>
    <row r="20" spans="2:13" ht="14.25" customHeight="1">
      <c r="B20" s="3157" t="s">
        <v>949</v>
      </c>
      <c r="C20" s="3254"/>
      <c r="D20" s="3254"/>
      <c r="E20" s="3254"/>
      <c r="F20" s="3254"/>
      <c r="G20" s="3254"/>
      <c r="H20" s="1"/>
      <c r="I20" s="1"/>
      <c r="J20" s="1"/>
      <c r="K20" s="1"/>
      <c r="L20" s="1"/>
      <c r="M20" s="1"/>
    </row>
    <row r="21" spans="2:13" ht="9.75" customHeight="1">
      <c r="B21" s="3277"/>
      <c r="C21" s="3277"/>
      <c r="D21" s="3277"/>
      <c r="E21" s="3277"/>
      <c r="F21" s="3277"/>
      <c r="G21" s="3277"/>
      <c r="H21" s="1"/>
      <c r="I21" s="1"/>
      <c r="J21" s="1"/>
      <c r="K21" s="1"/>
      <c r="L21" s="1"/>
      <c r="M21" s="1"/>
    </row>
    <row r="22" spans="2:13" ht="15" customHeight="1">
      <c r="B22" s="104"/>
      <c r="C22" s="104"/>
      <c r="D22" s="104"/>
      <c r="E22" s="104"/>
      <c r="F22" s="104"/>
      <c r="G22" s="104"/>
      <c r="H22" s="104"/>
      <c r="I22" s="104"/>
      <c r="J22" s="104"/>
      <c r="K22" s="104"/>
      <c r="L22" s="104"/>
      <c r="M22" s="104"/>
    </row>
    <row r="23" spans="2:13" ht="12.75" customHeight="1">
      <c r="B23" s="1"/>
      <c r="C23" s="1"/>
      <c r="D23" s="1"/>
      <c r="E23" s="1"/>
      <c r="F23" s="1"/>
      <c r="G23" s="1"/>
      <c r="H23" s="1"/>
      <c r="I23" s="1"/>
      <c r="J23" s="1"/>
      <c r="K23" s="1"/>
      <c r="L23" s="1"/>
      <c r="M23" s="1"/>
    </row>
    <row r="24" spans="2:13" ht="12.75" customHeight="1">
      <c r="B24" s="1801" t="s">
        <v>78</v>
      </c>
      <c r="C24" s="1801"/>
      <c r="D24" s="1801"/>
      <c r="E24" s="1801"/>
      <c r="F24" s="1801"/>
      <c r="G24" s="1801"/>
      <c r="H24" s="1801"/>
      <c r="I24" s="1801"/>
      <c r="J24" s="1801"/>
      <c r="K24" s="1801"/>
      <c r="L24" s="1801"/>
      <c r="M24" s="1801"/>
    </row>
    <row r="25" spans="2:13" ht="12.75" customHeight="1">
      <c r="B25" s="1"/>
      <c r="C25" s="1"/>
      <c r="D25" s="1"/>
      <c r="E25" s="1"/>
      <c r="F25" s="1"/>
      <c r="G25" s="1"/>
      <c r="H25" s="1"/>
      <c r="I25" s="1"/>
      <c r="J25" s="1"/>
      <c r="K25" s="1"/>
      <c r="L25" s="1"/>
      <c r="M25" s="1"/>
    </row>
    <row r="26" spans="2:13" ht="15" customHeight="1">
      <c r="B26" s="3109" t="s">
        <v>950</v>
      </c>
      <c r="C26" s="3207"/>
      <c r="D26" s="3207"/>
      <c r="E26" s="3207"/>
      <c r="F26" s="3207"/>
      <c r="G26" s="3207"/>
      <c r="H26" s="3207"/>
      <c r="I26" s="3207"/>
      <c r="J26" s="3207"/>
      <c r="K26" s="3207"/>
      <c r="L26" s="3207"/>
      <c r="M26" s="3207"/>
    </row>
    <row r="27" spans="2:13" ht="15" customHeight="1">
      <c r="B27" s="2436"/>
      <c r="C27" s="2436"/>
      <c r="D27" s="2436"/>
      <c r="E27" s="2436"/>
      <c r="F27" s="2436"/>
      <c r="G27" s="2436"/>
      <c r="H27" s="2436"/>
      <c r="I27" s="2436"/>
      <c r="J27" s="2436"/>
      <c r="K27" s="2436"/>
      <c r="L27" s="2436"/>
      <c r="M27" s="2436"/>
    </row>
    <row r="28" spans="2:13" ht="12.75" customHeight="1">
      <c r="B28" s="1"/>
      <c r="C28" s="1"/>
      <c r="D28" s="1"/>
      <c r="E28" s="1"/>
      <c r="F28" s="1"/>
      <c r="G28" s="1"/>
      <c r="H28" s="1"/>
      <c r="I28" s="1"/>
      <c r="J28" s="1"/>
      <c r="K28" s="1"/>
      <c r="L28" s="1"/>
      <c r="M28" s="1"/>
    </row>
    <row r="29" spans="2:13" ht="21.75" customHeight="1">
      <c r="B29" s="1353" t="s">
        <v>80</v>
      </c>
      <c r="C29" s="6"/>
      <c r="D29" s="6"/>
      <c r="E29" s="6"/>
      <c r="F29" s="6"/>
      <c r="G29" s="6"/>
      <c r="H29" s="6"/>
      <c r="I29" s="6"/>
      <c r="J29" s="6"/>
      <c r="K29" s="6"/>
      <c r="L29" s="6"/>
      <c r="M29" s="6"/>
    </row>
    <row r="32" spans="2:13" ht="12.75" customHeight="1">
      <c r="B32" s="1801" t="s">
        <v>81</v>
      </c>
      <c r="C32" s="1801"/>
      <c r="D32" s="1801"/>
      <c r="E32" s="1801"/>
      <c r="F32" s="1801"/>
      <c r="G32" s="1801"/>
      <c r="H32" s="1801"/>
      <c r="I32" s="1801"/>
      <c r="J32" s="1801"/>
      <c r="K32" s="1801"/>
      <c r="L32" s="1801"/>
      <c r="M32" s="1801"/>
    </row>
    <row r="33" spans="1:13" ht="12.75" customHeight="1">
      <c r="B33" s="2921"/>
      <c r="C33" s="2921"/>
      <c r="D33" s="2921"/>
      <c r="E33" s="1"/>
      <c r="F33" s="1"/>
      <c r="G33" s="1"/>
      <c r="H33" s="1"/>
      <c r="I33" s="1"/>
      <c r="J33" s="1"/>
      <c r="K33" s="1"/>
      <c r="L33" s="1"/>
      <c r="M33" s="1"/>
    </row>
    <row r="34" spans="1:13" ht="15" customHeight="1">
      <c r="A34" s="2920"/>
      <c r="B34" s="3812" t="s">
        <v>951</v>
      </c>
      <c r="C34" s="3207"/>
      <c r="D34" s="3247"/>
      <c r="E34" s="3827">
        <v>2023</v>
      </c>
      <c r="F34" s="3207"/>
      <c r="G34" s="3247"/>
      <c r="H34" s="3830">
        <v>2024</v>
      </c>
      <c r="I34" s="3207"/>
      <c r="J34" s="3247"/>
      <c r="K34" s="3814">
        <v>2025</v>
      </c>
      <c r="L34" s="3207"/>
      <c r="M34" s="3207"/>
    </row>
    <row r="35" spans="1:13" ht="12.75" customHeight="1">
      <c r="A35" s="2920"/>
      <c r="B35" s="3207"/>
      <c r="C35" s="3273"/>
      <c r="D35" s="3247"/>
      <c r="E35" s="3828"/>
      <c r="F35" s="3828"/>
      <c r="G35" s="3829"/>
      <c r="H35" s="3831"/>
      <c r="I35" s="3828"/>
      <c r="J35" s="3829"/>
      <c r="K35" s="3831"/>
      <c r="L35" s="3828"/>
      <c r="M35" s="3828"/>
    </row>
    <row r="36" spans="1:13" ht="12.75" customHeight="1">
      <c r="A36" s="2920"/>
      <c r="B36" s="3207"/>
      <c r="C36" s="3273"/>
      <c r="D36" s="3247"/>
      <c r="E36" s="3832" t="s">
        <v>83</v>
      </c>
      <c r="F36" s="3821" t="s">
        <v>84</v>
      </c>
      <c r="G36" s="3823" t="s">
        <v>42</v>
      </c>
      <c r="H36" s="3819" t="s">
        <v>83</v>
      </c>
      <c r="I36" s="3821" t="s">
        <v>84</v>
      </c>
      <c r="J36" s="3823" t="s">
        <v>42</v>
      </c>
      <c r="K36" s="3819" t="s">
        <v>83</v>
      </c>
      <c r="L36" s="3821" t="s">
        <v>84</v>
      </c>
      <c r="M36" s="3825" t="s">
        <v>42</v>
      </c>
    </row>
    <row r="37" spans="1:13" ht="12.75" customHeight="1">
      <c r="A37" s="2920"/>
      <c r="B37" s="3248"/>
      <c r="C37" s="3248"/>
      <c r="D37" s="3279"/>
      <c r="E37" s="3833"/>
      <c r="F37" s="3822"/>
      <c r="G37" s="3824"/>
      <c r="H37" s="3820"/>
      <c r="I37" s="3822"/>
      <c r="J37" s="3824"/>
      <c r="K37" s="3820"/>
      <c r="L37" s="3822"/>
      <c r="M37" s="3826"/>
    </row>
    <row r="38" spans="1:13" ht="13.5" customHeight="1">
      <c r="B38" s="3834" t="s">
        <v>85</v>
      </c>
      <c r="C38" s="3277"/>
      <c r="D38" s="3277"/>
      <c r="E38" s="3283"/>
      <c r="F38" s="3283"/>
      <c r="G38" s="3283"/>
      <c r="H38" s="3283"/>
      <c r="I38" s="3283"/>
      <c r="J38" s="3283"/>
      <c r="K38" s="3283"/>
      <c r="L38" s="3283"/>
      <c r="M38" s="3283"/>
    </row>
    <row r="39" spans="1:13" ht="12.75" customHeight="1">
      <c r="B39" s="3147" t="s">
        <v>24</v>
      </c>
      <c r="C39" s="3284"/>
      <c r="D39" s="3285"/>
      <c r="E39" s="89">
        <v>501</v>
      </c>
      <c r="F39" s="90">
        <v>70</v>
      </c>
      <c r="G39" s="91">
        <f t="shared" ref="G39:G41" si="0">SUM(E39:F39)</f>
        <v>571</v>
      </c>
      <c r="H39" s="89">
        <v>563</v>
      </c>
      <c r="I39" s="90">
        <v>102</v>
      </c>
      <c r="J39" s="91">
        <v>665</v>
      </c>
      <c r="K39" s="89">
        <v>580</v>
      </c>
      <c r="L39" s="90">
        <v>118</v>
      </c>
      <c r="M39" s="91">
        <v>698</v>
      </c>
    </row>
    <row r="40" spans="1:13" ht="12.75" customHeight="1">
      <c r="B40" s="3149" t="s">
        <v>25</v>
      </c>
      <c r="C40" s="3257"/>
      <c r="D40" s="3287"/>
      <c r="E40" s="1853">
        <v>50</v>
      </c>
      <c r="F40" s="1855">
        <v>6</v>
      </c>
      <c r="G40" s="92">
        <f t="shared" si="0"/>
        <v>56</v>
      </c>
      <c r="H40" s="1853">
        <v>65</v>
      </c>
      <c r="I40" s="1855">
        <v>5</v>
      </c>
      <c r="J40" s="92">
        <v>70</v>
      </c>
      <c r="K40" s="1853">
        <v>73</v>
      </c>
      <c r="L40" s="1855">
        <v>11</v>
      </c>
      <c r="M40" s="92">
        <v>84</v>
      </c>
    </row>
    <row r="41" spans="1:13" ht="12.75" customHeight="1">
      <c r="B41" s="3149" t="s">
        <v>26</v>
      </c>
      <c r="C41" s="3257"/>
      <c r="D41" s="3287"/>
      <c r="E41" s="93">
        <v>1789</v>
      </c>
      <c r="F41" s="94">
        <v>473</v>
      </c>
      <c r="G41" s="92">
        <f t="shared" si="0"/>
        <v>2262</v>
      </c>
      <c r="H41" s="93">
        <v>2196</v>
      </c>
      <c r="I41" s="94">
        <v>530</v>
      </c>
      <c r="J41" s="92">
        <v>2726</v>
      </c>
      <c r="K41" s="93">
        <v>2317</v>
      </c>
      <c r="L41" s="94">
        <v>619</v>
      </c>
      <c r="M41" s="92">
        <v>2936</v>
      </c>
    </row>
    <row r="42" spans="1:13" ht="12.75" customHeight="1">
      <c r="B42" s="3151" t="s">
        <v>42</v>
      </c>
      <c r="C42" s="3229"/>
      <c r="D42" s="3276"/>
      <c r="E42" s="122">
        <f t="shared" ref="E42:G42" si="1">SUM(E39:E41)</f>
        <v>2340</v>
      </c>
      <c r="F42" s="364">
        <f t="shared" si="1"/>
        <v>549</v>
      </c>
      <c r="G42" s="123">
        <f t="shared" si="1"/>
        <v>2889</v>
      </c>
      <c r="H42" s="122">
        <v>2824</v>
      </c>
      <c r="I42" s="364">
        <v>637</v>
      </c>
      <c r="J42" s="123">
        <v>3461</v>
      </c>
      <c r="K42" s="122">
        <v>2970</v>
      </c>
      <c r="L42" s="364">
        <v>748</v>
      </c>
      <c r="M42" s="123">
        <v>3718</v>
      </c>
    </row>
    <row r="43" spans="1:13" ht="12.75" customHeight="1">
      <c r="B43" s="3835" t="s">
        <v>87</v>
      </c>
      <c r="C43" s="3231"/>
      <c r="D43" s="3231"/>
      <c r="E43" s="3231"/>
      <c r="F43" s="3231"/>
      <c r="G43" s="3231"/>
      <c r="H43" s="3231"/>
      <c r="I43" s="3231"/>
      <c r="J43" s="3231"/>
      <c r="K43" s="3231"/>
      <c r="L43" s="3231"/>
      <c r="M43" s="3231"/>
    </row>
    <row r="44" spans="1:13" ht="12.75" customHeight="1">
      <c r="B44" s="3147" t="s">
        <v>24</v>
      </c>
      <c r="C44" s="3284"/>
      <c r="D44" s="3284"/>
      <c r="E44" s="89">
        <v>0</v>
      </c>
      <c r="F44" s="90">
        <v>12</v>
      </c>
      <c r="G44" s="91">
        <f t="shared" ref="G44:G46" si="2">SUM(E44:F44)</f>
        <v>12</v>
      </c>
      <c r="H44" s="89">
        <v>3</v>
      </c>
      <c r="I44" s="90">
        <v>1</v>
      </c>
      <c r="J44" s="91">
        <v>4</v>
      </c>
      <c r="K44" s="89">
        <v>1</v>
      </c>
      <c r="L44" s="90">
        <v>1</v>
      </c>
      <c r="M44" s="91">
        <v>2</v>
      </c>
    </row>
    <row r="45" spans="1:13" ht="12.75" customHeight="1">
      <c r="B45" s="3149" t="s">
        <v>25</v>
      </c>
      <c r="C45" s="3257"/>
      <c r="D45" s="3257"/>
      <c r="E45" s="1853">
        <v>0</v>
      </c>
      <c r="F45" s="1855">
        <v>0</v>
      </c>
      <c r="G45" s="92">
        <f t="shared" si="2"/>
        <v>0</v>
      </c>
      <c r="H45" s="1853">
        <v>1</v>
      </c>
      <c r="I45" s="1855">
        <v>0</v>
      </c>
      <c r="J45" s="92">
        <v>1</v>
      </c>
      <c r="K45" s="1853">
        <v>0</v>
      </c>
      <c r="L45" s="1855">
        <v>0</v>
      </c>
      <c r="M45" s="92">
        <v>0</v>
      </c>
    </row>
    <row r="46" spans="1:13" ht="12.75" customHeight="1">
      <c r="B46" s="3149" t="s">
        <v>26</v>
      </c>
      <c r="C46" s="3257"/>
      <c r="D46" s="3257"/>
      <c r="E46" s="93">
        <v>15</v>
      </c>
      <c r="F46" s="94">
        <v>13</v>
      </c>
      <c r="G46" s="92">
        <f t="shared" si="2"/>
        <v>28</v>
      </c>
      <c r="H46" s="93">
        <v>32</v>
      </c>
      <c r="I46" s="94">
        <v>20</v>
      </c>
      <c r="J46" s="92">
        <v>52</v>
      </c>
      <c r="K46" s="93">
        <v>13</v>
      </c>
      <c r="L46" s="94">
        <v>27</v>
      </c>
      <c r="M46" s="92">
        <v>40</v>
      </c>
    </row>
    <row r="47" spans="1:13" ht="12.75" customHeight="1">
      <c r="B47" s="3151" t="s">
        <v>42</v>
      </c>
      <c r="C47" s="3229"/>
      <c r="D47" s="3229"/>
      <c r="E47" s="122">
        <f t="shared" ref="E47:G47" si="3">SUM(E44:E46)</f>
        <v>15</v>
      </c>
      <c r="F47" s="364">
        <f t="shared" si="3"/>
        <v>25</v>
      </c>
      <c r="G47" s="123">
        <f t="shared" si="3"/>
        <v>40</v>
      </c>
      <c r="H47" s="122">
        <v>36</v>
      </c>
      <c r="I47" s="364">
        <v>21</v>
      </c>
      <c r="J47" s="123">
        <v>57</v>
      </c>
      <c r="K47" s="122">
        <v>14</v>
      </c>
      <c r="L47" s="364">
        <v>28</v>
      </c>
      <c r="M47" s="123">
        <v>42</v>
      </c>
    </row>
    <row r="48" spans="1:13" ht="12.75" customHeight="1">
      <c r="B48" s="3835" t="s">
        <v>88</v>
      </c>
      <c r="C48" s="3231"/>
      <c r="D48" s="3231"/>
      <c r="E48" s="3231"/>
      <c r="F48" s="3231"/>
      <c r="G48" s="3231"/>
      <c r="H48" s="3231"/>
      <c r="I48" s="3231"/>
      <c r="J48" s="3231"/>
      <c r="K48" s="3231"/>
      <c r="L48" s="3231"/>
      <c r="M48" s="3231"/>
    </row>
    <row r="49" spans="2:13" ht="12.75" customHeight="1">
      <c r="B49" s="3147" t="s">
        <v>24</v>
      </c>
      <c r="C49" s="3284"/>
      <c r="D49" s="3284"/>
      <c r="E49" s="89">
        <v>3</v>
      </c>
      <c r="F49" s="90">
        <v>17</v>
      </c>
      <c r="G49" s="91">
        <f t="shared" ref="G49:G51" si="4">SUM(E49:F49)</f>
        <v>20</v>
      </c>
      <c r="H49" s="1354">
        <v>0</v>
      </c>
      <c r="I49" s="1355">
        <v>21</v>
      </c>
      <c r="J49" s="1356">
        <v>21</v>
      </c>
      <c r="K49" s="1354">
        <v>3</v>
      </c>
      <c r="L49" s="1355">
        <v>18</v>
      </c>
      <c r="M49" s="1356">
        <v>21</v>
      </c>
    </row>
    <row r="50" spans="2:13" ht="12.75" customHeight="1">
      <c r="B50" s="3149" t="s">
        <v>25</v>
      </c>
      <c r="C50" s="3257"/>
      <c r="D50" s="3257"/>
      <c r="E50" s="1853">
        <v>1</v>
      </c>
      <c r="F50" s="1855">
        <v>0</v>
      </c>
      <c r="G50" s="92">
        <f t="shared" si="4"/>
        <v>1</v>
      </c>
      <c r="H50" s="1357">
        <v>0</v>
      </c>
      <c r="I50" s="1358">
        <v>1</v>
      </c>
      <c r="J50" s="1359">
        <v>1</v>
      </c>
      <c r="K50" s="1357">
        <v>0</v>
      </c>
      <c r="L50" s="1358">
        <v>2</v>
      </c>
      <c r="M50" s="1359">
        <v>2</v>
      </c>
    </row>
    <row r="51" spans="2:13" ht="12.75" customHeight="1">
      <c r="B51" s="3149" t="s">
        <v>26</v>
      </c>
      <c r="C51" s="3257"/>
      <c r="D51" s="3257"/>
      <c r="E51" s="93">
        <v>13</v>
      </c>
      <c r="F51" s="94">
        <v>26</v>
      </c>
      <c r="G51" s="92">
        <f t="shared" si="4"/>
        <v>39</v>
      </c>
      <c r="H51" s="1357">
        <v>10</v>
      </c>
      <c r="I51" s="1358">
        <v>85</v>
      </c>
      <c r="J51" s="1359">
        <v>95</v>
      </c>
      <c r="K51" s="1357">
        <v>10</v>
      </c>
      <c r="L51" s="1358">
        <v>133</v>
      </c>
      <c r="M51" s="1359">
        <v>143</v>
      </c>
    </row>
    <row r="52" spans="2:13" ht="12.75" customHeight="1">
      <c r="B52" s="3270" t="s">
        <v>42</v>
      </c>
      <c r="C52" s="3215"/>
      <c r="D52" s="3215"/>
      <c r="E52" s="1857">
        <f t="shared" ref="E52:G52" si="5">SUM(E49:E51)</f>
        <v>17</v>
      </c>
      <c r="F52" s="1858">
        <f t="shared" si="5"/>
        <v>43</v>
      </c>
      <c r="G52" s="1859">
        <f t="shared" si="5"/>
        <v>60</v>
      </c>
      <c r="H52" s="1360">
        <v>10</v>
      </c>
      <c r="I52" s="1361">
        <v>107</v>
      </c>
      <c r="J52" s="1359">
        <v>117</v>
      </c>
      <c r="K52" s="1360">
        <v>13</v>
      </c>
      <c r="L52" s="1361">
        <v>153</v>
      </c>
      <c r="M52" s="1359">
        <v>166</v>
      </c>
    </row>
    <row r="53" spans="2:13" ht="12.75" customHeight="1">
      <c r="B53" s="3271" t="s">
        <v>952</v>
      </c>
      <c r="C53" s="3229"/>
      <c r="D53" s="3229"/>
      <c r="E53" s="1993">
        <f t="shared" ref="E53:G53" si="6">E42+E47+E52</f>
        <v>2372</v>
      </c>
      <c r="F53" s="1994">
        <f t="shared" si="6"/>
        <v>617</v>
      </c>
      <c r="G53" s="1997">
        <f t="shared" si="6"/>
        <v>2989</v>
      </c>
      <c r="H53" s="2543">
        <v>2870</v>
      </c>
      <c r="I53" s="2544">
        <v>765</v>
      </c>
      <c r="J53" s="2545">
        <v>3635</v>
      </c>
      <c r="K53" s="2543">
        <v>2997</v>
      </c>
      <c r="L53" s="2544">
        <v>929</v>
      </c>
      <c r="M53" s="2545">
        <v>3926</v>
      </c>
    </row>
    <row r="54" spans="2:13" ht="15" customHeight="1">
      <c r="B54" s="3130" t="s">
        <v>953</v>
      </c>
      <c r="C54" s="3254"/>
      <c r="D54" s="3254"/>
      <c r="E54" s="3254"/>
      <c r="F54" s="3254"/>
      <c r="G54" s="3254"/>
      <c r="H54" s="3254"/>
      <c r="I54" s="3254"/>
      <c r="J54" s="3254"/>
      <c r="K54" s="3254"/>
      <c r="L54" s="3254"/>
      <c r="M54" s="3254"/>
    </row>
    <row r="55" spans="2:13" ht="4.5" customHeight="1">
      <c r="B55" s="3207"/>
      <c r="C55" s="2992"/>
      <c r="D55" s="2992"/>
      <c r="E55" s="2992"/>
      <c r="F55" s="2992"/>
      <c r="G55" s="2992"/>
      <c r="H55" s="2992"/>
      <c r="I55" s="2992"/>
      <c r="J55" s="2992"/>
      <c r="K55" s="2992"/>
      <c r="L55" s="2992"/>
      <c r="M55" s="3207"/>
    </row>
    <row r="56" spans="2:13" ht="12.75" customHeight="1">
      <c r="B56" s="3277"/>
      <c r="C56" s="3277"/>
      <c r="D56" s="3277"/>
      <c r="E56" s="3277"/>
      <c r="F56" s="3277"/>
      <c r="G56" s="3277"/>
      <c r="H56" s="3277"/>
      <c r="I56" s="3277"/>
      <c r="J56" s="3277"/>
      <c r="K56" s="3277"/>
      <c r="L56" s="3277"/>
      <c r="M56" s="3277"/>
    </row>
    <row r="57" spans="2:13" ht="12.75" customHeight="1">
      <c r="B57" s="1"/>
      <c r="C57" s="1"/>
      <c r="D57" s="1"/>
      <c r="E57" s="1"/>
      <c r="F57" s="1"/>
      <c r="G57" s="1"/>
      <c r="H57" s="1"/>
      <c r="I57" s="1"/>
      <c r="J57" s="1"/>
      <c r="K57" s="1"/>
      <c r="L57" s="1"/>
      <c r="M57" s="1"/>
    </row>
    <row r="58" spans="2:13" ht="20.25" customHeight="1">
      <c r="B58" s="1"/>
      <c r="C58" s="1"/>
      <c r="D58" s="1"/>
      <c r="E58" s="1"/>
      <c r="F58" s="1"/>
      <c r="G58" s="1"/>
      <c r="H58" s="1"/>
      <c r="I58" s="1"/>
      <c r="J58" s="1"/>
      <c r="K58" s="1"/>
      <c r="L58" s="1"/>
      <c r="M58" s="1"/>
    </row>
    <row r="59" spans="2:13" ht="16.5" customHeight="1">
      <c r="B59" s="1801" t="s">
        <v>91</v>
      </c>
      <c r="C59" s="1801"/>
      <c r="D59" s="1801"/>
      <c r="E59" s="1801"/>
      <c r="F59" s="1801"/>
      <c r="G59" s="1801"/>
      <c r="H59" s="1801"/>
      <c r="I59" s="1801"/>
      <c r="J59" s="1801"/>
      <c r="K59" s="1801"/>
      <c r="L59" s="1801"/>
      <c r="M59" s="1801"/>
    </row>
    <row r="60" spans="2:13" ht="13.5" customHeight="1">
      <c r="B60" s="1"/>
      <c r="C60" s="1"/>
      <c r="D60" s="1"/>
      <c r="E60" s="1"/>
      <c r="F60" s="1"/>
      <c r="G60" s="1"/>
      <c r="H60" s="1"/>
      <c r="I60" s="1"/>
      <c r="J60" s="1"/>
      <c r="K60" s="1"/>
      <c r="L60" s="1"/>
      <c r="M60" s="1"/>
    </row>
    <row r="61" spans="2:13" ht="27" customHeight="1">
      <c r="B61" s="3836" t="s">
        <v>954</v>
      </c>
      <c r="C61" s="3248"/>
      <c r="D61" s="3248"/>
      <c r="E61" s="1362">
        <v>2023</v>
      </c>
      <c r="F61" s="2546">
        <v>2024</v>
      </c>
      <c r="G61" s="2547">
        <v>2025</v>
      </c>
      <c r="H61" s="8"/>
      <c r="I61" s="8"/>
      <c r="J61" s="8"/>
      <c r="K61" s="8"/>
      <c r="L61" s="8"/>
      <c r="M61" s="8"/>
    </row>
    <row r="62" spans="2:13" ht="18.75" customHeight="1">
      <c r="B62" s="3837" t="s">
        <v>955</v>
      </c>
      <c r="C62" s="3277"/>
      <c r="D62" s="3420"/>
      <c r="E62" s="1363">
        <v>3004</v>
      </c>
      <c r="F62" s="1363">
        <v>3790</v>
      </c>
      <c r="G62" s="1364">
        <v>3131</v>
      </c>
      <c r="H62" s="1365"/>
      <c r="I62" s="8"/>
      <c r="J62" s="8"/>
      <c r="K62" s="8"/>
      <c r="L62" s="8"/>
      <c r="M62" s="8"/>
    </row>
    <row r="63" spans="2:13" ht="39.75" customHeight="1">
      <c r="B63" s="3338" t="s">
        <v>956</v>
      </c>
      <c r="C63" s="2992"/>
      <c r="D63" s="2992"/>
      <c r="E63" s="2992"/>
      <c r="F63" s="2992"/>
      <c r="G63" s="2992"/>
      <c r="H63" s="8"/>
      <c r="I63" s="8"/>
      <c r="J63" s="8"/>
      <c r="K63" s="8"/>
      <c r="L63" s="8"/>
      <c r="M63" s="8"/>
    </row>
    <row r="64" spans="2:13" ht="33" customHeight="1">
      <c r="B64" s="3277"/>
      <c r="C64" s="3277"/>
      <c r="D64" s="3277"/>
      <c r="E64" s="3277"/>
      <c r="F64" s="3277"/>
      <c r="G64" s="3277"/>
      <c r="H64" s="1"/>
      <c r="I64" s="1"/>
      <c r="J64" s="1"/>
      <c r="K64" s="1"/>
      <c r="L64" s="1"/>
      <c r="M64" s="1"/>
    </row>
    <row r="65" spans="2:13" ht="35.25" customHeight="1">
      <c r="B65" s="1"/>
      <c r="C65" s="1"/>
      <c r="D65" s="1"/>
      <c r="E65" s="1"/>
      <c r="F65" s="1"/>
      <c r="G65" s="1"/>
      <c r="H65" s="1"/>
      <c r="I65" s="1"/>
      <c r="J65" s="1"/>
      <c r="K65" s="1"/>
      <c r="L65" s="1"/>
      <c r="M65" s="1"/>
    </row>
    <row r="66" spans="2:13" ht="20.25" customHeight="1">
      <c r="B66" s="1801" t="s">
        <v>101</v>
      </c>
      <c r="C66" s="1801"/>
      <c r="D66" s="1801"/>
      <c r="E66" s="1801"/>
      <c r="F66" s="1801"/>
      <c r="G66" s="1801"/>
      <c r="H66" s="1801"/>
      <c r="I66" s="1801"/>
      <c r="J66" s="1801"/>
      <c r="K66" s="1801"/>
      <c r="L66" s="1801"/>
      <c r="M66" s="1801"/>
    </row>
    <row r="67" spans="2:13" ht="10.5" customHeight="1">
      <c r="B67" s="1"/>
      <c r="C67" s="1"/>
      <c r="D67" s="1"/>
      <c r="E67" s="1"/>
      <c r="F67" s="1"/>
      <c r="G67" s="1"/>
      <c r="H67" s="1"/>
      <c r="I67" s="1"/>
      <c r="J67" s="1"/>
      <c r="K67" s="1"/>
      <c r="L67" s="1"/>
      <c r="M67" s="1"/>
    </row>
    <row r="68" spans="2:13" ht="21" customHeight="1">
      <c r="B68" s="3812" t="s">
        <v>957</v>
      </c>
      <c r="C68" s="3207"/>
      <c r="D68" s="3207"/>
      <c r="E68" s="3207"/>
      <c r="F68" s="3207"/>
      <c r="G68" s="3207"/>
      <c r="H68" s="3830">
        <v>2023</v>
      </c>
      <c r="I68" s="3247"/>
      <c r="J68" s="3830">
        <v>2024</v>
      </c>
      <c r="K68" s="3281"/>
      <c r="L68" s="3830">
        <v>2025</v>
      </c>
      <c r="M68" s="3281"/>
    </row>
    <row r="69" spans="2:13" ht="24.75" customHeight="1">
      <c r="B69" s="3248"/>
      <c r="C69" s="3248"/>
      <c r="D69" s="3248"/>
      <c r="E69" s="3248"/>
      <c r="F69" s="3248"/>
      <c r="G69" s="3248"/>
      <c r="H69" s="2548" t="s">
        <v>103</v>
      </c>
      <c r="I69" s="2549" t="s">
        <v>104</v>
      </c>
      <c r="J69" s="2548" t="s">
        <v>103</v>
      </c>
      <c r="K69" s="2550" t="s">
        <v>104</v>
      </c>
      <c r="L69" s="2548" t="s">
        <v>103</v>
      </c>
      <c r="M69" s="2550" t="s">
        <v>104</v>
      </c>
    </row>
    <row r="70" spans="2:13" ht="20.25" customHeight="1">
      <c r="B70" s="3834" t="s">
        <v>105</v>
      </c>
      <c r="C70" s="3277"/>
      <c r="D70" s="3277"/>
      <c r="E70" s="3277"/>
      <c r="F70" s="3277"/>
      <c r="G70" s="3277"/>
      <c r="H70" s="3277"/>
      <c r="I70" s="3277"/>
      <c r="J70" s="3277"/>
      <c r="K70" s="3277"/>
      <c r="L70" s="3277"/>
      <c r="M70" s="3277"/>
    </row>
    <row r="71" spans="2:13" ht="13.5" customHeight="1">
      <c r="B71" s="3147" t="s">
        <v>83</v>
      </c>
      <c r="C71" s="3284"/>
      <c r="D71" s="3284"/>
      <c r="E71" s="3284"/>
      <c r="F71" s="3284"/>
      <c r="G71" s="3284"/>
      <c r="H71" s="1366">
        <v>198</v>
      </c>
      <c r="I71" s="2551">
        <v>157</v>
      </c>
      <c r="J71" s="89">
        <v>833</v>
      </c>
      <c r="K71" s="112">
        <v>367</v>
      </c>
      <c r="L71" s="89">
        <v>603</v>
      </c>
      <c r="M71" s="112">
        <v>485</v>
      </c>
    </row>
    <row r="72" spans="2:13" ht="18.75" customHeight="1">
      <c r="B72" s="3184" t="s">
        <v>84</v>
      </c>
      <c r="C72" s="3229"/>
      <c r="D72" s="3229"/>
      <c r="E72" s="3229"/>
      <c r="F72" s="3229"/>
      <c r="G72" s="3229"/>
      <c r="H72" s="1367">
        <v>144</v>
      </c>
      <c r="I72" s="1368">
        <v>83</v>
      </c>
      <c r="J72" s="115">
        <v>320</v>
      </c>
      <c r="K72" s="116">
        <v>167</v>
      </c>
      <c r="L72" s="115">
        <v>386</v>
      </c>
      <c r="M72" s="116">
        <v>228</v>
      </c>
    </row>
    <row r="73" spans="2:13" ht="12.75" customHeight="1">
      <c r="B73" s="3835" t="s">
        <v>106</v>
      </c>
      <c r="C73" s="3231"/>
      <c r="D73" s="3231"/>
      <c r="E73" s="3231"/>
      <c r="F73" s="3231"/>
      <c r="G73" s="3231"/>
      <c r="H73" s="3231"/>
      <c r="I73" s="3231"/>
      <c r="J73" s="3231"/>
      <c r="K73" s="3231"/>
      <c r="L73" s="3231"/>
      <c r="M73" s="3231"/>
    </row>
    <row r="74" spans="2:13" ht="12.75" customHeight="1">
      <c r="B74" s="3147" t="s">
        <v>107</v>
      </c>
      <c r="C74" s="3284"/>
      <c r="D74" s="3284"/>
      <c r="E74" s="3284"/>
      <c r="F74" s="3284"/>
      <c r="G74" s="3284"/>
      <c r="H74" s="1366">
        <v>159</v>
      </c>
      <c r="I74" s="2551">
        <v>94</v>
      </c>
      <c r="J74" s="89">
        <v>425</v>
      </c>
      <c r="K74" s="112">
        <v>181</v>
      </c>
      <c r="L74" s="89">
        <v>433</v>
      </c>
      <c r="M74" s="112">
        <v>252</v>
      </c>
    </row>
    <row r="75" spans="2:13" ht="12.75" customHeight="1">
      <c r="B75" s="3149" t="s">
        <v>108</v>
      </c>
      <c r="C75" s="3257"/>
      <c r="D75" s="3257"/>
      <c r="E75" s="3257"/>
      <c r="F75" s="3257"/>
      <c r="G75" s="3257"/>
      <c r="H75" s="2552">
        <v>172</v>
      </c>
      <c r="I75" s="1369">
        <v>133</v>
      </c>
      <c r="J75" s="93">
        <v>622</v>
      </c>
      <c r="K75" s="119">
        <v>287</v>
      </c>
      <c r="L75" s="93">
        <v>482</v>
      </c>
      <c r="M75" s="119">
        <v>382</v>
      </c>
    </row>
    <row r="76" spans="2:13" ht="12.75" customHeight="1">
      <c r="B76" s="3184" t="s">
        <v>109</v>
      </c>
      <c r="C76" s="3229"/>
      <c r="D76" s="3229"/>
      <c r="E76" s="3229"/>
      <c r="F76" s="3229"/>
      <c r="G76" s="3229"/>
      <c r="H76" s="1367">
        <v>11</v>
      </c>
      <c r="I76" s="1368">
        <v>13</v>
      </c>
      <c r="J76" s="115">
        <v>106</v>
      </c>
      <c r="K76" s="116">
        <v>66</v>
      </c>
      <c r="L76" s="115">
        <v>74</v>
      </c>
      <c r="M76" s="116">
        <v>79</v>
      </c>
    </row>
    <row r="77" spans="2:13" ht="12.75" customHeight="1">
      <c r="B77" s="3835" t="s">
        <v>22</v>
      </c>
      <c r="C77" s="3231"/>
      <c r="D77" s="3231"/>
      <c r="E77" s="3231"/>
      <c r="F77" s="3231"/>
      <c r="G77" s="3231"/>
      <c r="H77" s="3231"/>
      <c r="I77" s="3231"/>
      <c r="J77" s="3231"/>
      <c r="K77" s="3231"/>
      <c r="L77" s="3231"/>
      <c r="M77" s="3231"/>
    </row>
    <row r="78" spans="2:13" ht="12.75" customHeight="1">
      <c r="B78" s="3147" t="s">
        <v>24</v>
      </c>
      <c r="C78" s="3284"/>
      <c r="D78" s="3284"/>
      <c r="E78" s="3284"/>
      <c r="F78" s="3284"/>
      <c r="G78" s="3284"/>
      <c r="H78" s="1366">
        <v>58</v>
      </c>
      <c r="I78" s="2551">
        <v>36</v>
      </c>
      <c r="J78" s="89">
        <v>157</v>
      </c>
      <c r="K78" s="112">
        <v>79</v>
      </c>
      <c r="L78" s="89">
        <v>178</v>
      </c>
      <c r="M78" s="112">
        <v>117</v>
      </c>
    </row>
    <row r="79" spans="2:13" ht="12.75" customHeight="1">
      <c r="B79" s="3149" t="s">
        <v>25</v>
      </c>
      <c r="C79" s="3257"/>
      <c r="D79" s="3257"/>
      <c r="E79" s="3257"/>
      <c r="F79" s="3257"/>
      <c r="G79" s="3257"/>
      <c r="H79" s="2552">
        <v>2</v>
      </c>
      <c r="I79" s="1369">
        <v>1</v>
      </c>
      <c r="J79" s="93">
        <v>22</v>
      </c>
      <c r="K79" s="119">
        <v>5</v>
      </c>
      <c r="L79" s="93">
        <v>22</v>
      </c>
      <c r="M79" s="119">
        <v>8</v>
      </c>
    </row>
    <row r="80" spans="2:13" ht="12.75" customHeight="1">
      <c r="B80" s="3149" t="s">
        <v>26</v>
      </c>
      <c r="C80" s="3257"/>
      <c r="D80" s="3257"/>
      <c r="E80" s="3257"/>
      <c r="F80" s="3257"/>
      <c r="G80" s="3257"/>
      <c r="H80" s="2552">
        <v>282</v>
      </c>
      <c r="I80" s="1369">
        <v>203</v>
      </c>
      <c r="J80" s="93">
        <v>974</v>
      </c>
      <c r="K80" s="119">
        <v>450</v>
      </c>
      <c r="L80" s="93">
        <v>789</v>
      </c>
      <c r="M80" s="119">
        <v>588</v>
      </c>
    </row>
    <row r="81" spans="2:13" ht="12.75" customHeight="1">
      <c r="B81" s="3151" t="s">
        <v>42</v>
      </c>
      <c r="C81" s="3229"/>
      <c r="D81" s="3229"/>
      <c r="E81" s="3229"/>
      <c r="F81" s="3229"/>
      <c r="G81" s="3229"/>
      <c r="H81" s="1370">
        <v>342</v>
      </c>
      <c r="I81" s="1371">
        <v>240</v>
      </c>
      <c r="J81" s="2021">
        <v>1153</v>
      </c>
      <c r="K81" s="2022">
        <v>534</v>
      </c>
      <c r="L81" s="2021">
        <v>989</v>
      </c>
      <c r="M81" s="2022">
        <v>713</v>
      </c>
    </row>
    <row r="82" spans="2:13" ht="12" customHeight="1">
      <c r="B82" s="3130" t="s">
        <v>958</v>
      </c>
      <c r="C82" s="3254"/>
      <c r="D82" s="3254"/>
      <c r="E82" s="3254"/>
      <c r="F82" s="3254"/>
      <c r="G82" s="3254"/>
      <c r="H82" s="3254"/>
      <c r="I82" s="3254"/>
      <c r="J82" s="3254"/>
      <c r="K82" s="3254"/>
      <c r="L82" s="3254"/>
      <c r="M82" s="3254"/>
    </row>
    <row r="83" spans="2:13" ht="4.5" customHeight="1">
      <c r="B83" s="3207"/>
      <c r="C83" s="2992"/>
      <c r="D83" s="2992"/>
      <c r="E83" s="2992"/>
      <c r="F83" s="2992"/>
      <c r="G83" s="2992"/>
      <c r="H83" s="2992"/>
      <c r="I83" s="2992"/>
      <c r="J83" s="2992"/>
      <c r="K83" s="2992"/>
      <c r="L83" s="2992"/>
      <c r="M83" s="3207"/>
    </row>
    <row r="84" spans="2:13" ht="3.75" customHeight="1">
      <c r="B84" s="3277"/>
      <c r="C84" s="3277"/>
      <c r="D84" s="3277"/>
      <c r="E84" s="3277"/>
      <c r="F84" s="3277"/>
      <c r="G84" s="3277"/>
      <c r="H84" s="3277"/>
      <c r="I84" s="3277"/>
      <c r="J84" s="3277"/>
      <c r="K84" s="3277"/>
      <c r="L84" s="3277"/>
      <c r="M84" s="3277"/>
    </row>
    <row r="85" spans="2:13" ht="12.75" customHeight="1">
      <c r="B85" s="8"/>
      <c r="C85" s="8"/>
      <c r="D85" s="8"/>
      <c r="E85" s="8"/>
      <c r="F85" s="8"/>
      <c r="G85" s="8"/>
      <c r="H85" s="8"/>
      <c r="I85" s="8"/>
      <c r="J85" s="8"/>
      <c r="K85" s="8"/>
      <c r="L85" s="8"/>
      <c r="M85" s="8"/>
    </row>
    <row r="86" spans="2:13" ht="12.75" customHeight="1">
      <c r="B86" s="3812" t="s">
        <v>959</v>
      </c>
      <c r="C86" s="3207"/>
      <c r="D86" s="3207"/>
      <c r="E86" s="3207"/>
      <c r="F86" s="3207"/>
      <c r="G86" s="3207"/>
      <c r="H86" s="3830">
        <v>2023</v>
      </c>
      <c r="I86" s="3207"/>
      <c r="J86" s="3830">
        <v>2024</v>
      </c>
      <c r="K86" s="3207"/>
      <c r="L86" s="3814">
        <v>2025</v>
      </c>
      <c r="M86" s="3207"/>
    </row>
    <row r="87" spans="2:13" ht="31.5" customHeight="1">
      <c r="B87" s="3248"/>
      <c r="C87" s="3248"/>
      <c r="D87" s="3248"/>
      <c r="E87" s="3248"/>
      <c r="F87" s="3248"/>
      <c r="G87" s="3248"/>
      <c r="H87" s="2553" t="s">
        <v>960</v>
      </c>
      <c r="I87" s="2554" t="s">
        <v>961</v>
      </c>
      <c r="J87" s="2553" t="s">
        <v>960</v>
      </c>
      <c r="K87" s="2555" t="s">
        <v>961</v>
      </c>
      <c r="L87" s="2553" t="s">
        <v>960</v>
      </c>
      <c r="M87" s="2555" t="s">
        <v>961</v>
      </c>
    </row>
    <row r="88" spans="2:13" ht="15" customHeight="1">
      <c r="B88" s="3834" t="s">
        <v>105</v>
      </c>
      <c r="C88" s="3277"/>
      <c r="D88" s="3277"/>
      <c r="E88" s="3277"/>
      <c r="F88" s="3277"/>
      <c r="G88" s="3277"/>
      <c r="H88" s="3277"/>
      <c r="I88" s="3277"/>
      <c r="J88" s="3277"/>
      <c r="K88" s="3277"/>
      <c r="L88" s="3277"/>
      <c r="M88" s="3277"/>
    </row>
    <row r="89" spans="2:13" ht="15" customHeight="1">
      <c r="B89" s="3149" t="s">
        <v>83</v>
      </c>
      <c r="C89" s="3257"/>
      <c r="D89" s="3257"/>
      <c r="E89" s="3257"/>
      <c r="F89" s="3257"/>
      <c r="G89" s="3287"/>
      <c r="H89" s="125">
        <v>0.14836498312344695</v>
      </c>
      <c r="I89" s="126">
        <v>0.1179944197895967</v>
      </c>
      <c r="J89" s="125">
        <v>0.316</v>
      </c>
      <c r="K89" s="126">
        <v>0.14099999999999999</v>
      </c>
      <c r="L89" s="125">
        <v>0.20599999999999999</v>
      </c>
      <c r="M89" s="126">
        <v>0.16700000000000001</v>
      </c>
    </row>
    <row r="90" spans="2:13" ht="15" customHeight="1">
      <c r="B90" s="3149" t="s">
        <v>84</v>
      </c>
      <c r="C90" s="3257"/>
      <c r="D90" s="3257"/>
      <c r="E90" s="3257"/>
      <c r="F90" s="3257"/>
      <c r="G90" s="3287"/>
      <c r="H90" s="2556">
        <v>0.37123537319089794</v>
      </c>
      <c r="I90" s="2557">
        <v>0.22255092103547022</v>
      </c>
      <c r="J90" s="2556">
        <v>0.47099999999999997</v>
      </c>
      <c r="K90" s="2557">
        <v>0.252</v>
      </c>
      <c r="L90" s="2556">
        <v>0.46600000000000003</v>
      </c>
      <c r="M90" s="2557">
        <v>0.28199999999999997</v>
      </c>
    </row>
    <row r="91" spans="2:13" ht="15" customHeight="1">
      <c r="B91" s="3835" t="s">
        <v>106</v>
      </c>
      <c r="C91" s="3231"/>
      <c r="D91" s="3231"/>
      <c r="E91" s="3231"/>
      <c r="F91" s="3231"/>
      <c r="G91" s="3231"/>
      <c r="H91" s="3231"/>
      <c r="I91" s="3231"/>
      <c r="J91" s="3231"/>
      <c r="K91" s="3231"/>
      <c r="L91" s="3231"/>
      <c r="M91" s="3231"/>
    </row>
    <row r="92" spans="2:13" ht="15" customHeight="1">
      <c r="B92" s="3149" t="s">
        <v>107</v>
      </c>
      <c r="C92" s="3257"/>
      <c r="D92" s="3257"/>
      <c r="E92" s="3257"/>
      <c r="F92" s="3257"/>
      <c r="G92" s="3287"/>
      <c r="H92" s="125">
        <v>0.39398267567242712</v>
      </c>
      <c r="I92" s="380">
        <v>0.24318632774041396</v>
      </c>
      <c r="J92" s="125">
        <v>0.64200000000000002</v>
      </c>
      <c r="K92" s="126">
        <v>0.27800000000000002</v>
      </c>
      <c r="L92" s="125">
        <v>0.54900000000000004</v>
      </c>
      <c r="M92" s="126">
        <v>0.32300000000000001</v>
      </c>
    </row>
    <row r="93" spans="2:13" ht="15" customHeight="1">
      <c r="B93" s="3149" t="s">
        <v>108</v>
      </c>
      <c r="C93" s="3257"/>
      <c r="D93" s="3257"/>
      <c r="E93" s="3257"/>
      <c r="F93" s="3257"/>
      <c r="G93" s="3287"/>
      <c r="H93" s="135">
        <v>0.15694777931374901</v>
      </c>
      <c r="I93" s="381">
        <v>0.12279118077481257</v>
      </c>
      <c r="J93" s="135">
        <v>0.29499999999999998</v>
      </c>
      <c r="K93" s="136">
        <v>0.13900000000000001</v>
      </c>
      <c r="L93" s="135">
        <v>0.20699999999999999</v>
      </c>
      <c r="M93" s="136">
        <v>0.16500000000000001</v>
      </c>
    </row>
    <row r="94" spans="2:13" ht="12.75" customHeight="1">
      <c r="B94" s="3149" t="s">
        <v>109</v>
      </c>
      <c r="C94" s="3257"/>
      <c r="D94" s="3257"/>
      <c r="E94" s="3257"/>
      <c r="F94" s="3257"/>
      <c r="G94" s="3287"/>
      <c r="H94" s="2556">
        <v>4.9647055388313169E-2</v>
      </c>
      <c r="I94" s="2558">
        <v>4.5270263016728783E-2</v>
      </c>
      <c r="J94" s="2556">
        <v>0.19500000000000001</v>
      </c>
      <c r="K94" s="2557">
        <v>0.123</v>
      </c>
      <c r="L94" s="2556">
        <v>0.11899999999999999</v>
      </c>
      <c r="M94" s="2557">
        <v>0.129</v>
      </c>
    </row>
    <row r="95" spans="2:13" ht="12.75" customHeight="1">
      <c r="B95" s="3835" t="s">
        <v>22</v>
      </c>
      <c r="C95" s="3231"/>
      <c r="D95" s="3231"/>
      <c r="E95" s="3231"/>
      <c r="F95" s="3231"/>
      <c r="G95" s="3231"/>
      <c r="H95" s="3231"/>
      <c r="I95" s="3231"/>
      <c r="J95" s="3231"/>
      <c r="K95" s="3231"/>
      <c r="L95" s="3231"/>
      <c r="M95" s="3231"/>
    </row>
    <row r="96" spans="2:13" ht="12.75" customHeight="1">
      <c r="B96" s="3149" t="s">
        <v>24</v>
      </c>
      <c r="C96" s="3257"/>
      <c r="D96" s="3257"/>
      <c r="E96" s="3257"/>
      <c r="F96" s="3257"/>
      <c r="G96" s="3257"/>
      <c r="H96" s="125">
        <v>0.14399762376510919</v>
      </c>
      <c r="I96" s="380">
        <v>9.6345292016151135E-2</v>
      </c>
      <c r="J96" s="125">
        <v>0.24299999999999999</v>
      </c>
      <c r="K96" s="126">
        <v>0.125</v>
      </c>
      <c r="L96" s="125">
        <v>0.25800000000000001</v>
      </c>
      <c r="M96" s="126">
        <v>0.17100000000000001</v>
      </c>
    </row>
    <row r="97" spans="2:13" ht="12.75" customHeight="1">
      <c r="B97" s="3149" t="s">
        <v>25</v>
      </c>
      <c r="C97" s="3257"/>
      <c r="D97" s="3257"/>
      <c r="E97" s="3257"/>
      <c r="F97" s="3257"/>
      <c r="G97" s="3257"/>
      <c r="H97" s="2559">
        <v>3.5087719298245612E-2</v>
      </c>
      <c r="I97" s="1372">
        <v>1.7543859649122806E-2</v>
      </c>
      <c r="J97" s="1885">
        <v>0.33400000000000002</v>
      </c>
      <c r="K97" s="1886">
        <v>7.9000000000000001E-2</v>
      </c>
      <c r="L97" s="1885">
        <v>0.26900000000000002</v>
      </c>
      <c r="M97" s="1886">
        <v>0.1</v>
      </c>
    </row>
    <row r="98" spans="2:13" ht="12.75" customHeight="1">
      <c r="B98" s="3149" t="s">
        <v>26</v>
      </c>
      <c r="C98" s="3257"/>
      <c r="D98" s="3257"/>
      <c r="E98" s="3257"/>
      <c r="F98" s="3257"/>
      <c r="G98" s="3257"/>
      <c r="H98" s="1373">
        <v>0.21255929174726154</v>
      </c>
      <c r="I98" s="1374">
        <v>0.15387040401139659</v>
      </c>
      <c r="J98" s="1373">
        <v>0.375</v>
      </c>
      <c r="K98" s="1375">
        <v>0.17599999999999999</v>
      </c>
      <c r="L98" s="1373">
        <v>0.26500000000000001</v>
      </c>
      <c r="M98" s="1375">
        <v>0.19900000000000001</v>
      </c>
    </row>
    <row r="99" spans="2:13" ht="12.75" customHeight="1">
      <c r="B99" s="3389" t="s">
        <v>42</v>
      </c>
      <c r="C99" s="3257"/>
      <c r="D99" s="3257"/>
      <c r="E99" s="3257"/>
      <c r="F99" s="3257"/>
      <c r="G99" s="3257"/>
      <c r="H99" s="1376">
        <v>0.19590357224355026</v>
      </c>
      <c r="I99" s="1377">
        <v>0.14012154137713179</v>
      </c>
      <c r="J99" s="1376">
        <v>0.34799999999999998</v>
      </c>
      <c r="K99" s="2560">
        <v>0.16400000000000001</v>
      </c>
      <c r="L99" s="1376">
        <v>0.26400000000000001</v>
      </c>
      <c r="M99" s="2560">
        <v>0.192</v>
      </c>
    </row>
    <row r="100" spans="2:13" ht="15" customHeight="1">
      <c r="B100" s="3012" t="s">
        <v>962</v>
      </c>
      <c r="C100" s="3254"/>
      <c r="D100" s="3254"/>
      <c r="E100" s="3254"/>
      <c r="F100" s="3254"/>
      <c r="G100" s="3254"/>
      <c r="H100" s="3254"/>
      <c r="I100" s="3254"/>
      <c r="J100" s="3254"/>
      <c r="K100" s="3254"/>
      <c r="L100" s="3254"/>
      <c r="M100" s="3254"/>
    </row>
    <row r="101" spans="2:13" ht="12.75" customHeight="1">
      <c r="B101" s="3207"/>
      <c r="C101" s="2992"/>
      <c r="D101" s="2992"/>
      <c r="E101" s="2992"/>
      <c r="F101" s="2992"/>
      <c r="G101" s="2992"/>
      <c r="H101" s="2992"/>
      <c r="I101" s="2992"/>
      <c r="J101" s="2992"/>
      <c r="K101" s="2992"/>
      <c r="L101" s="2992"/>
      <c r="M101" s="3207"/>
    </row>
    <row r="102" spans="2:13" ht="12.75" customHeight="1">
      <c r="B102" s="3277"/>
      <c r="C102" s="3277"/>
      <c r="D102" s="3277"/>
      <c r="E102" s="3277"/>
      <c r="F102" s="3277"/>
      <c r="G102" s="3277"/>
      <c r="H102" s="3277"/>
      <c r="I102" s="3277"/>
      <c r="J102" s="3277"/>
      <c r="K102" s="3277"/>
      <c r="L102" s="3277"/>
      <c r="M102" s="3277"/>
    </row>
    <row r="103" spans="2:13" ht="12.75" customHeight="1">
      <c r="B103" s="1"/>
      <c r="C103" s="1"/>
      <c r="D103" s="1"/>
      <c r="E103" s="1"/>
      <c r="F103" s="1"/>
      <c r="G103" s="1"/>
      <c r="H103" s="1"/>
      <c r="I103" s="1"/>
      <c r="J103" s="1"/>
      <c r="K103" s="1"/>
      <c r="L103" s="1"/>
      <c r="M103" s="1"/>
    </row>
    <row r="104" spans="2:13" ht="15" customHeight="1">
      <c r="B104" s="1"/>
      <c r="C104" s="1"/>
      <c r="D104" s="1"/>
      <c r="E104" s="1"/>
      <c r="F104" s="1"/>
      <c r="G104" s="1"/>
      <c r="H104" s="1"/>
      <c r="I104" s="1"/>
      <c r="J104" s="1"/>
      <c r="K104" s="1"/>
      <c r="L104" s="1"/>
      <c r="M104" s="1"/>
    </row>
    <row r="105" spans="2:13" ht="12.75" customHeight="1">
      <c r="B105" s="1801" t="s">
        <v>124</v>
      </c>
      <c r="C105" s="1801"/>
      <c r="D105" s="1801"/>
      <c r="E105" s="1801"/>
      <c r="F105" s="1801"/>
      <c r="G105" s="1801"/>
      <c r="H105" s="1801"/>
      <c r="I105" s="1801"/>
      <c r="J105" s="1801"/>
      <c r="K105" s="1801"/>
      <c r="L105" s="1801"/>
      <c r="M105" s="1801"/>
    </row>
    <row r="106" spans="2:13" ht="12.75" customHeight="1">
      <c r="B106" s="1"/>
      <c r="C106" s="1"/>
      <c r="D106" s="1"/>
      <c r="E106" s="1"/>
      <c r="F106" s="1"/>
      <c r="G106" s="1"/>
      <c r="H106" s="1"/>
      <c r="I106" s="1"/>
      <c r="J106" s="1"/>
      <c r="K106" s="1"/>
      <c r="L106" s="1"/>
      <c r="M106" s="1"/>
    </row>
    <row r="107" spans="2:13" ht="12.75" customHeight="1">
      <c r="B107" s="3839" t="s">
        <v>963</v>
      </c>
      <c r="C107" s="3207"/>
      <c r="D107" s="3207"/>
      <c r="E107" s="3813">
        <v>2023</v>
      </c>
      <c r="F107" s="3838">
        <v>2024</v>
      </c>
      <c r="G107" s="3814">
        <v>2025</v>
      </c>
      <c r="H107" s="1"/>
      <c r="I107" s="1"/>
      <c r="J107" s="1"/>
      <c r="K107" s="1"/>
      <c r="L107" s="1"/>
      <c r="M107" s="1"/>
    </row>
    <row r="108" spans="2:13" ht="15" customHeight="1">
      <c r="B108" s="3248"/>
      <c r="C108" s="3248"/>
      <c r="D108" s="3248"/>
      <c r="E108" s="3325"/>
      <c r="F108" s="3325"/>
      <c r="G108" s="3296"/>
      <c r="H108" s="1"/>
      <c r="I108" s="1"/>
      <c r="J108" s="1"/>
      <c r="K108" s="1"/>
      <c r="L108" s="1"/>
      <c r="M108" s="1"/>
    </row>
    <row r="109" spans="2:13" ht="12.75" customHeight="1">
      <c r="B109" s="3834" t="s">
        <v>105</v>
      </c>
      <c r="C109" s="3277"/>
      <c r="D109" s="3277"/>
      <c r="E109" s="3277"/>
      <c r="F109" s="3277"/>
      <c r="G109" s="3277"/>
      <c r="H109" s="1"/>
      <c r="I109" s="1"/>
      <c r="J109" s="1"/>
      <c r="K109" s="1"/>
      <c r="L109" s="1"/>
      <c r="M109" s="1"/>
    </row>
    <row r="110" spans="2:13" ht="12.75" customHeight="1">
      <c r="B110" s="3147" t="s">
        <v>83</v>
      </c>
      <c r="C110" s="3284"/>
      <c r="D110" s="3284"/>
      <c r="E110" s="382">
        <v>8.2038649544324755</v>
      </c>
      <c r="F110" s="1888">
        <v>18.3</v>
      </c>
      <c r="G110" s="1961">
        <v>18.5</v>
      </c>
      <c r="H110" s="1"/>
      <c r="I110" s="279"/>
      <c r="J110" s="1"/>
      <c r="K110" s="1"/>
      <c r="L110" s="1"/>
      <c r="M110" s="1"/>
    </row>
    <row r="111" spans="2:13" ht="12.75" customHeight="1">
      <c r="B111" s="3184" t="s">
        <v>84</v>
      </c>
      <c r="C111" s="3229"/>
      <c r="D111" s="3229"/>
      <c r="E111" s="383">
        <v>10.107373219373219</v>
      </c>
      <c r="F111" s="1889">
        <v>20.13</v>
      </c>
      <c r="G111" s="1928">
        <v>23.7</v>
      </c>
      <c r="H111" s="629"/>
    </row>
    <row r="112" spans="2:13" ht="12.75" customHeight="1">
      <c r="B112" s="3835" t="s">
        <v>28</v>
      </c>
      <c r="C112" s="3231"/>
      <c r="D112" s="3231"/>
      <c r="E112" s="3231"/>
      <c r="F112" s="3231"/>
      <c r="G112" s="3231"/>
    </row>
    <row r="113" spans="2:7" ht="12.75" customHeight="1">
      <c r="B113" s="3147" t="s">
        <v>29</v>
      </c>
      <c r="C113" s="3284"/>
      <c r="D113" s="3284"/>
      <c r="E113" s="382">
        <v>1.0471428571428572</v>
      </c>
      <c r="F113" s="1888">
        <v>15.31</v>
      </c>
      <c r="G113" s="1888">
        <v>11.12</v>
      </c>
    </row>
    <row r="114" spans="2:7" ht="12.75" customHeight="1">
      <c r="B114" s="3149" t="s">
        <v>30</v>
      </c>
      <c r="C114" s="3257"/>
      <c r="D114" s="3257"/>
      <c r="E114" s="156">
        <v>10.581766467065869</v>
      </c>
      <c r="F114" s="1890">
        <v>36.6</v>
      </c>
      <c r="G114" s="1890">
        <v>33.130000000000003</v>
      </c>
    </row>
    <row r="115" spans="2:7" ht="12.75" customHeight="1">
      <c r="B115" s="3149" t="s">
        <v>31</v>
      </c>
      <c r="C115" s="3257"/>
      <c r="D115" s="3257"/>
      <c r="E115" s="156">
        <v>16.150468749999998</v>
      </c>
      <c r="F115" s="1890">
        <v>31.53</v>
      </c>
      <c r="G115" s="1890">
        <v>33.5</v>
      </c>
    </row>
    <row r="116" spans="2:7" ht="12.75" customHeight="1">
      <c r="B116" s="3149" t="s">
        <v>32</v>
      </c>
      <c r="C116" s="3257"/>
      <c r="D116" s="3257"/>
      <c r="E116" s="156">
        <v>12.497999999999999</v>
      </c>
      <c r="F116" s="1890">
        <v>52.35</v>
      </c>
      <c r="G116" s="1890">
        <v>44.5</v>
      </c>
    </row>
    <row r="117" spans="2:7" ht="12.75" customHeight="1">
      <c r="B117" s="3149" t="s">
        <v>33</v>
      </c>
      <c r="C117" s="3257"/>
      <c r="D117" s="3257"/>
      <c r="E117" s="156">
        <v>5.9728267477203651</v>
      </c>
      <c r="F117" s="1890">
        <v>19.510000000000002</v>
      </c>
      <c r="G117" s="1890">
        <v>22.7</v>
      </c>
    </row>
    <row r="118" spans="2:7" ht="12.75" customHeight="1">
      <c r="B118" s="3149" t="s">
        <v>34</v>
      </c>
      <c r="C118" s="3257"/>
      <c r="D118" s="3257"/>
      <c r="E118" s="156">
        <v>9.9889555125725344</v>
      </c>
      <c r="F118" s="1890">
        <v>22.6</v>
      </c>
      <c r="G118" s="1890">
        <v>25.62</v>
      </c>
    </row>
    <row r="119" spans="2:7" ht="12.75" customHeight="1">
      <c r="B119" s="3149" t="s">
        <v>35</v>
      </c>
      <c r="C119" s="3257"/>
      <c r="D119" s="3257"/>
      <c r="E119" s="156">
        <v>8.725741463414634</v>
      </c>
      <c r="F119" s="1890">
        <v>12.17</v>
      </c>
      <c r="G119" s="1890">
        <v>13.33</v>
      </c>
    </row>
    <row r="120" spans="2:7" ht="12.75" customHeight="1">
      <c r="B120" s="3149" t="s">
        <v>36</v>
      </c>
      <c r="C120" s="3257"/>
      <c r="D120" s="3257"/>
      <c r="E120" s="156">
        <v>7.0888488700564967</v>
      </c>
      <c r="F120" s="1890">
        <v>12.17</v>
      </c>
      <c r="G120" s="1890">
        <v>11.36</v>
      </c>
    </row>
    <row r="121" spans="2:7" ht="12.75" customHeight="1">
      <c r="B121" s="3149" t="s">
        <v>127</v>
      </c>
      <c r="C121" s="3257"/>
      <c r="D121" s="3257"/>
      <c r="E121" s="157">
        <v>12.904516129032256</v>
      </c>
      <c r="F121" s="1891">
        <v>40.58</v>
      </c>
      <c r="G121" s="1891">
        <v>56.5</v>
      </c>
    </row>
    <row r="122" spans="2:7" ht="12.75" customHeight="1">
      <c r="B122" s="3149" t="s">
        <v>37</v>
      </c>
      <c r="C122" s="3257"/>
      <c r="D122" s="3257"/>
      <c r="E122" s="157">
        <v>34.065999999999995</v>
      </c>
      <c r="F122" s="1891">
        <v>11.05</v>
      </c>
      <c r="G122" s="1891">
        <v>31.22</v>
      </c>
    </row>
    <row r="123" spans="2:7" ht="12.75" customHeight="1">
      <c r="B123" s="3149" t="s">
        <v>38</v>
      </c>
      <c r="C123" s="3257"/>
      <c r="D123" s="3257"/>
      <c r="E123" s="157">
        <v>13.375433333333335</v>
      </c>
      <c r="F123" s="1891">
        <v>9.49</v>
      </c>
      <c r="G123" s="1891">
        <v>31.5</v>
      </c>
    </row>
    <row r="124" spans="2:7" ht="12.75" customHeight="1">
      <c r="B124" s="3151" t="s">
        <v>42</v>
      </c>
      <c r="C124" s="3229"/>
      <c r="D124" s="3229"/>
      <c r="E124" s="1378">
        <v>8.632704107830552</v>
      </c>
      <c r="F124" s="1959">
        <v>18.72</v>
      </c>
      <c r="G124" s="1959">
        <v>19.82</v>
      </c>
    </row>
    <row r="125" spans="2:7" ht="15" customHeight="1">
      <c r="B125" s="3012" t="s">
        <v>964</v>
      </c>
      <c r="C125" s="3254"/>
      <c r="D125" s="3254"/>
      <c r="E125" s="3254"/>
      <c r="F125" s="3254"/>
      <c r="G125" s="3254"/>
    </row>
    <row r="126" spans="2:7" ht="15" customHeight="1">
      <c r="B126" s="3207"/>
      <c r="C126" s="2992"/>
      <c r="D126" s="2992"/>
      <c r="E126" s="2992"/>
      <c r="F126" s="2992"/>
      <c r="G126" s="3207"/>
    </row>
    <row r="127" spans="2:7" ht="18" customHeight="1">
      <c r="B127" s="3272"/>
      <c r="C127" s="3272"/>
      <c r="D127" s="3272"/>
      <c r="E127" s="3272"/>
      <c r="F127" s="3272"/>
      <c r="G127" s="3272"/>
    </row>
    <row r="128" spans="2:7" ht="12.75" customHeight="1">
      <c r="B128" s="1"/>
      <c r="C128" s="1"/>
      <c r="D128" s="1"/>
      <c r="E128" s="1"/>
      <c r="F128" s="1"/>
      <c r="G128" s="1"/>
    </row>
    <row r="129" spans="2:14" ht="12.75" customHeight="1">
      <c r="B129" s="1"/>
      <c r="C129" s="1"/>
      <c r="D129" s="1"/>
      <c r="E129" s="1"/>
      <c r="F129" s="1"/>
      <c r="G129" s="1"/>
    </row>
    <row r="130" spans="2:14" ht="12.75" customHeight="1">
      <c r="B130" s="1801" t="s">
        <v>129</v>
      </c>
      <c r="C130" s="1801"/>
      <c r="D130" s="1801"/>
      <c r="E130" s="1801"/>
      <c r="F130" s="1801"/>
      <c r="G130" s="1801"/>
      <c r="H130" s="1801"/>
      <c r="I130" s="1801"/>
      <c r="J130" s="1801"/>
      <c r="K130" s="1801"/>
      <c r="L130" s="1801"/>
      <c r="M130" s="1801"/>
    </row>
    <row r="131" spans="2:14" ht="12.75" customHeight="1">
      <c r="B131" s="1"/>
      <c r="C131" s="1"/>
      <c r="D131" s="1"/>
      <c r="E131" s="1"/>
      <c r="F131" s="1"/>
      <c r="G131" s="1"/>
    </row>
    <row r="132" spans="2:14" ht="15" customHeight="1">
      <c r="B132" s="3812" t="s">
        <v>965</v>
      </c>
      <c r="C132" s="3207"/>
      <c r="D132" s="3207"/>
      <c r="E132" s="3813">
        <v>2023</v>
      </c>
      <c r="F132" s="3813">
        <v>2024</v>
      </c>
      <c r="G132" s="3814">
        <v>2025</v>
      </c>
    </row>
    <row r="133" spans="2:14" ht="15" customHeight="1">
      <c r="B133" s="3207"/>
      <c r="C133" s="3273"/>
      <c r="D133" s="3207"/>
      <c r="E133" s="3403"/>
      <c r="F133" s="3403"/>
      <c r="G133" s="3295"/>
    </row>
    <row r="134" spans="2:14" ht="15" customHeight="1">
      <c r="B134" s="3248"/>
      <c r="C134" s="3248"/>
      <c r="D134" s="3248"/>
      <c r="E134" s="3325"/>
      <c r="F134" s="3325"/>
      <c r="G134" s="3296"/>
    </row>
    <row r="135" spans="2:14" ht="15.75" customHeight="1">
      <c r="B135" s="3834" t="s">
        <v>105</v>
      </c>
      <c r="C135" s="3277"/>
      <c r="D135" s="3277"/>
      <c r="E135" s="3277"/>
      <c r="F135" s="3277"/>
      <c r="G135" s="3277"/>
    </row>
    <row r="136" spans="2:14" ht="12.75" customHeight="1">
      <c r="B136" s="3149" t="s">
        <v>83</v>
      </c>
      <c r="C136" s="3257"/>
      <c r="D136" s="3257"/>
      <c r="E136" s="1379">
        <v>0.99210526315789471</v>
      </c>
      <c r="F136" s="1896" t="s">
        <v>41</v>
      </c>
      <c r="G136" s="2974">
        <v>1</v>
      </c>
    </row>
    <row r="137" spans="2:14" ht="12.75" customHeight="1">
      <c r="B137" s="3149" t="s">
        <v>84</v>
      </c>
      <c r="C137" s="3257"/>
      <c r="D137" s="3257"/>
      <c r="E137" s="1380">
        <v>0.96848137535816614</v>
      </c>
      <c r="F137" s="1897" t="s">
        <v>41</v>
      </c>
      <c r="G137" s="2561">
        <v>0.999</v>
      </c>
    </row>
    <row r="138" spans="2:14" ht="12.75" customHeight="1">
      <c r="B138" s="3835" t="s">
        <v>28</v>
      </c>
      <c r="C138" s="3231"/>
      <c r="D138" s="3231"/>
      <c r="E138" s="3231"/>
      <c r="F138" s="3231"/>
      <c r="G138" s="3231"/>
    </row>
    <row r="139" spans="2:14" ht="12.75" customHeight="1">
      <c r="B139" s="3149" t="s">
        <v>29</v>
      </c>
      <c r="C139" s="3257"/>
      <c r="D139" s="3257"/>
      <c r="E139" s="2975">
        <v>1</v>
      </c>
      <c r="F139" s="1896" t="s">
        <v>41</v>
      </c>
      <c r="G139" s="2972">
        <v>1</v>
      </c>
    </row>
    <row r="140" spans="2:14" ht="12.75" customHeight="1">
      <c r="B140" s="3149" t="s">
        <v>30</v>
      </c>
      <c r="C140" s="3257"/>
      <c r="D140" s="3257"/>
      <c r="E140" s="1381">
        <v>0.98045602605863191</v>
      </c>
      <c r="F140" s="1916" t="s">
        <v>41</v>
      </c>
      <c r="G140" s="2973">
        <v>1</v>
      </c>
    </row>
    <row r="141" spans="2:14" ht="12.75" customHeight="1">
      <c r="B141" s="3149" t="s">
        <v>31</v>
      </c>
      <c r="C141" s="3257"/>
      <c r="D141" s="3257"/>
      <c r="E141" s="1381">
        <v>0.98181818181818181</v>
      </c>
      <c r="F141" s="1916" t="s">
        <v>41</v>
      </c>
      <c r="G141" s="2973">
        <v>1</v>
      </c>
    </row>
    <row r="142" spans="2:14" ht="12.75" customHeight="1">
      <c r="B142" s="3149" t="s">
        <v>32</v>
      </c>
      <c r="C142" s="3257"/>
      <c r="D142" s="3257"/>
      <c r="E142" s="1381">
        <v>0.97727272727272729</v>
      </c>
      <c r="F142" s="1916" t="s">
        <v>41</v>
      </c>
      <c r="G142" s="2973">
        <v>1</v>
      </c>
      <c r="H142" s="1"/>
      <c r="I142" s="1"/>
      <c r="J142" s="1"/>
      <c r="K142" s="1"/>
      <c r="L142" s="1"/>
      <c r="M142" s="1"/>
      <c r="N142" s="1"/>
    </row>
    <row r="143" spans="2:14" ht="12.75" customHeight="1">
      <c r="B143" s="3149" t="s">
        <v>33</v>
      </c>
      <c r="C143" s="3257"/>
      <c r="D143" s="3257"/>
      <c r="E143" s="1381">
        <v>0.98360655737704916</v>
      </c>
      <c r="F143" s="1916" t="s">
        <v>41</v>
      </c>
      <c r="G143" s="2973">
        <v>1</v>
      </c>
      <c r="H143" s="1"/>
      <c r="I143" s="1"/>
      <c r="J143" s="1"/>
      <c r="K143" s="1"/>
      <c r="L143" s="1"/>
      <c r="M143" s="1"/>
      <c r="N143" s="1"/>
    </row>
    <row r="144" spans="2:14" ht="12.75" customHeight="1">
      <c r="B144" s="3149" t="s">
        <v>34</v>
      </c>
      <c r="C144" s="3257"/>
      <c r="D144" s="3257"/>
      <c r="E144" s="1381">
        <v>0.99761336515513122</v>
      </c>
      <c r="F144" s="1916" t="s">
        <v>41</v>
      </c>
      <c r="G144" s="2562">
        <v>0.997</v>
      </c>
      <c r="H144" s="1"/>
      <c r="I144" s="1"/>
      <c r="J144" s="1"/>
      <c r="K144" s="1"/>
      <c r="L144" s="1"/>
      <c r="M144" s="1"/>
      <c r="N144" s="1"/>
    </row>
    <row r="145" spans="2:14" ht="12.75" customHeight="1">
      <c r="B145" s="3149" t="s">
        <v>35</v>
      </c>
      <c r="C145" s="3257"/>
      <c r="D145" s="3257"/>
      <c r="E145" s="1381">
        <v>0.98181818181818181</v>
      </c>
      <c r="F145" s="1916" t="s">
        <v>41</v>
      </c>
      <c r="G145" s="2973">
        <v>1</v>
      </c>
      <c r="H145" s="1"/>
      <c r="I145" s="1"/>
      <c r="J145" s="1"/>
      <c r="K145" s="1"/>
      <c r="L145" s="1"/>
      <c r="M145" s="1"/>
      <c r="N145" s="1"/>
    </row>
    <row r="146" spans="2:14" ht="12.75" customHeight="1">
      <c r="B146" s="3149" t="s">
        <v>36</v>
      </c>
      <c r="C146" s="3257"/>
      <c r="D146" s="3257"/>
      <c r="E146" s="1381">
        <v>0.98966165413533835</v>
      </c>
      <c r="F146" s="1916" t="s">
        <v>41</v>
      </c>
      <c r="G146" s="2973">
        <v>1</v>
      </c>
      <c r="H146" s="1"/>
      <c r="I146" s="1"/>
      <c r="J146" s="1"/>
      <c r="K146" s="1"/>
      <c r="L146" s="1"/>
      <c r="M146" s="1"/>
      <c r="N146" s="1"/>
    </row>
    <row r="147" spans="2:14" ht="12.75" customHeight="1">
      <c r="B147" s="1854" t="s">
        <v>37</v>
      </c>
      <c r="C147" s="1854"/>
      <c r="D147" s="1854"/>
      <c r="E147" s="2563" t="s">
        <v>644</v>
      </c>
      <c r="F147" s="2564" t="s">
        <v>41</v>
      </c>
      <c r="G147" s="2976">
        <v>1</v>
      </c>
      <c r="H147" s="1"/>
      <c r="I147" s="1"/>
      <c r="J147" s="1"/>
      <c r="K147" s="1"/>
      <c r="L147" s="1"/>
      <c r="M147" s="1"/>
      <c r="N147" s="1"/>
    </row>
    <row r="148" spans="2:14" ht="12.75" customHeight="1">
      <c r="B148" s="3389" t="s">
        <v>42</v>
      </c>
      <c r="C148" s="3257"/>
      <c r="D148" s="3257"/>
      <c r="E148" s="1382">
        <v>0.98843930635838151</v>
      </c>
      <c r="F148" s="1917" t="s">
        <v>41</v>
      </c>
      <c r="G148" s="2565">
        <v>0.99939999999999996</v>
      </c>
      <c r="H148" s="1"/>
      <c r="I148" s="1"/>
      <c r="J148" s="1"/>
      <c r="K148" s="1"/>
      <c r="L148" s="1"/>
      <c r="M148" s="1"/>
      <c r="N148" s="1"/>
    </row>
    <row r="149" spans="2:14" ht="15" customHeight="1">
      <c r="B149" s="3012" t="s">
        <v>966</v>
      </c>
      <c r="C149" s="3254"/>
      <c r="D149" s="3254"/>
      <c r="E149" s="3254"/>
      <c r="F149" s="3254"/>
      <c r="G149" s="3254"/>
      <c r="H149" s="1"/>
      <c r="I149" s="1"/>
      <c r="J149" s="1"/>
      <c r="K149" s="1"/>
      <c r="L149" s="1"/>
      <c r="M149" s="1"/>
      <c r="N149" s="1"/>
    </row>
    <row r="150" spans="2:14" ht="15" customHeight="1">
      <c r="B150" s="3207"/>
      <c r="C150" s="2992"/>
      <c r="D150" s="2992"/>
      <c r="E150" s="2992"/>
      <c r="F150" s="2992"/>
      <c r="G150" s="3207"/>
      <c r="H150" s="1"/>
      <c r="I150" s="1"/>
      <c r="J150" s="1"/>
      <c r="K150" s="1"/>
      <c r="L150" s="1"/>
      <c r="M150" s="1"/>
      <c r="N150" s="1"/>
    </row>
    <row r="151" spans="2:14" ht="7.5" customHeight="1">
      <c r="B151" s="3207"/>
      <c r="C151" s="2992"/>
      <c r="D151" s="2992"/>
      <c r="E151" s="2992"/>
      <c r="F151" s="2992"/>
      <c r="G151" s="3207"/>
      <c r="H151" s="1"/>
      <c r="I151" s="1"/>
      <c r="J151" s="1"/>
      <c r="K151" s="1"/>
      <c r="L151" s="1"/>
      <c r="M151" s="1"/>
      <c r="N151" s="1"/>
    </row>
    <row r="152" spans="2:14" ht="12.75" customHeight="1">
      <c r="B152" s="3277"/>
      <c r="C152" s="3277"/>
      <c r="D152" s="3277"/>
      <c r="E152" s="3277"/>
      <c r="F152" s="3277"/>
      <c r="G152" s="3277"/>
      <c r="H152" s="1"/>
      <c r="I152" s="1"/>
      <c r="J152" s="1"/>
      <c r="K152" s="1"/>
      <c r="L152" s="1"/>
      <c r="M152" s="1"/>
      <c r="N152" s="1"/>
    </row>
    <row r="153" spans="2:14" ht="12.75" customHeight="1">
      <c r="B153" s="104"/>
      <c r="C153" s="104"/>
      <c r="D153" s="104"/>
      <c r="E153" s="104"/>
      <c r="F153" s="104"/>
      <c r="G153" s="104"/>
      <c r="H153" s="1"/>
      <c r="I153" s="1"/>
      <c r="J153" s="1"/>
      <c r="K153" s="1"/>
      <c r="L153" s="1"/>
      <c r="M153" s="1"/>
      <c r="N153" s="1"/>
    </row>
    <row r="154" spans="2:14" ht="12.75" customHeight="1">
      <c r="B154" s="104"/>
      <c r="C154" s="104"/>
      <c r="D154" s="104"/>
      <c r="E154" s="104"/>
      <c r="F154" s="104"/>
      <c r="G154" s="104"/>
      <c r="H154" s="104"/>
      <c r="I154" s="1"/>
      <c r="J154" s="1"/>
      <c r="K154" s="1"/>
      <c r="L154" s="1"/>
      <c r="M154" s="1"/>
      <c r="N154" s="1"/>
    </row>
    <row r="155" spans="2:14" ht="12.75" customHeight="1">
      <c r="B155" s="1801" t="s">
        <v>133</v>
      </c>
      <c r="C155" s="1801"/>
      <c r="D155" s="1801"/>
      <c r="E155" s="1801"/>
      <c r="F155" s="1801"/>
      <c r="G155" s="1801"/>
      <c r="H155" s="1801"/>
      <c r="I155" s="1801"/>
      <c r="J155" s="1801"/>
      <c r="K155" s="1801"/>
      <c r="L155" s="1801"/>
      <c r="M155" s="1801"/>
      <c r="N155" s="10"/>
    </row>
    <row r="156" spans="2:14" ht="12.75" customHeight="1">
      <c r="B156" s="1"/>
      <c r="C156" s="1"/>
      <c r="D156" s="1"/>
      <c r="E156" s="1"/>
      <c r="F156" s="1"/>
      <c r="G156" s="1"/>
      <c r="H156" s="1"/>
      <c r="I156" s="1"/>
      <c r="J156" s="1"/>
      <c r="K156" s="1"/>
      <c r="L156" s="1"/>
      <c r="M156" s="1"/>
      <c r="N156" s="1"/>
    </row>
    <row r="157" spans="2:14" ht="15" customHeight="1">
      <c r="B157" s="3812" t="s">
        <v>967</v>
      </c>
      <c r="C157" s="3207"/>
      <c r="D157" s="3207"/>
      <c r="E157" s="3207"/>
      <c r="F157" s="3207"/>
      <c r="G157" s="3207"/>
      <c r="H157" s="3830">
        <v>2023</v>
      </c>
      <c r="I157" s="3207"/>
      <c r="J157" s="3830">
        <v>2024</v>
      </c>
      <c r="K157" s="3207"/>
      <c r="L157" s="3814">
        <v>2025</v>
      </c>
      <c r="M157" s="3207"/>
      <c r="N157" s="1"/>
    </row>
    <row r="158" spans="2:14" ht="12.75" customHeight="1">
      <c r="B158" s="3207"/>
      <c r="C158" s="3207"/>
      <c r="D158" s="3207"/>
      <c r="E158" s="3207"/>
      <c r="F158" s="3207"/>
      <c r="G158" s="3207"/>
      <c r="H158" s="2566" t="s">
        <v>83</v>
      </c>
      <c r="I158" s="2567" t="s">
        <v>84</v>
      </c>
      <c r="J158" s="2566" t="s">
        <v>83</v>
      </c>
      <c r="K158" s="2567" t="s">
        <v>84</v>
      </c>
      <c r="L158" s="2566" t="s">
        <v>83</v>
      </c>
      <c r="M158" s="2568" t="s">
        <v>84</v>
      </c>
      <c r="N158" s="1"/>
    </row>
    <row r="159" spans="2:14" ht="12.75" customHeight="1">
      <c r="B159" s="3102" t="s">
        <v>29</v>
      </c>
      <c r="C159" s="3223"/>
      <c r="D159" s="3223"/>
      <c r="E159" s="3223"/>
      <c r="F159" s="3223"/>
      <c r="G159" s="3223"/>
      <c r="H159" s="1383">
        <v>0.83333333333333337</v>
      </c>
      <c r="I159" s="1384">
        <v>0.16666666666666666</v>
      </c>
      <c r="J159" s="368">
        <v>0.75</v>
      </c>
      <c r="K159" s="2012">
        <v>0.25</v>
      </c>
      <c r="L159" s="125">
        <v>1</v>
      </c>
      <c r="M159" s="126">
        <v>0</v>
      </c>
      <c r="N159" s="1"/>
    </row>
    <row r="160" spans="2:14" ht="12.75" customHeight="1">
      <c r="B160" s="3104" t="s">
        <v>30</v>
      </c>
      <c r="C160" s="3257"/>
      <c r="D160" s="3257"/>
      <c r="E160" s="3257"/>
      <c r="F160" s="3257"/>
      <c r="G160" s="3257"/>
      <c r="H160" s="187">
        <v>0.79640718562874246</v>
      </c>
      <c r="I160" s="176">
        <v>0.20359281437125748</v>
      </c>
      <c r="J160" s="187">
        <v>0.79800000000000004</v>
      </c>
      <c r="K160" s="1909">
        <v>0.20200000000000001</v>
      </c>
      <c r="L160" s="135">
        <v>0.80300000000000005</v>
      </c>
      <c r="M160" s="136">
        <v>0.19700000000000001</v>
      </c>
      <c r="N160" s="1"/>
    </row>
    <row r="161" spans="2:14" ht="12.75" customHeight="1">
      <c r="B161" s="3104" t="s">
        <v>31</v>
      </c>
      <c r="C161" s="3257"/>
      <c r="D161" s="3257"/>
      <c r="E161" s="3257"/>
      <c r="F161" s="3257"/>
      <c r="G161" s="3257"/>
      <c r="H161" s="187">
        <v>0.640625</v>
      </c>
      <c r="I161" s="176">
        <v>0.359375</v>
      </c>
      <c r="J161" s="187">
        <v>0.69099999999999995</v>
      </c>
      <c r="K161" s="1909">
        <v>0.309</v>
      </c>
      <c r="L161" s="135">
        <v>0.67100000000000004</v>
      </c>
      <c r="M161" s="136">
        <v>0.32900000000000001</v>
      </c>
      <c r="N161" s="1"/>
    </row>
    <row r="162" spans="2:14" ht="12.75" customHeight="1">
      <c r="B162" s="3104" t="s">
        <v>32</v>
      </c>
      <c r="C162" s="3257"/>
      <c r="D162" s="3257"/>
      <c r="E162" s="3257"/>
      <c r="F162" s="3257"/>
      <c r="G162" s="3257"/>
      <c r="H162" s="187">
        <v>0.7</v>
      </c>
      <c r="I162" s="176">
        <v>0.3</v>
      </c>
      <c r="J162" s="187">
        <v>0.67400000000000004</v>
      </c>
      <c r="K162" s="1909">
        <v>0.32600000000000001</v>
      </c>
      <c r="L162" s="135">
        <v>0.68200000000000005</v>
      </c>
      <c r="M162" s="136">
        <v>0.318</v>
      </c>
      <c r="N162" s="1"/>
    </row>
    <row r="163" spans="2:14" ht="12.75" customHeight="1">
      <c r="B163" s="3104" t="s">
        <v>33</v>
      </c>
      <c r="C163" s="3257"/>
      <c r="D163" s="3257"/>
      <c r="E163" s="3257"/>
      <c r="F163" s="3257"/>
      <c r="G163" s="3257"/>
      <c r="H163" s="187">
        <v>0.50914634146341464</v>
      </c>
      <c r="I163" s="176">
        <v>0.49085365853658536</v>
      </c>
      <c r="J163" s="187">
        <v>0.51700000000000002</v>
      </c>
      <c r="K163" s="1909">
        <v>0.48299999999999998</v>
      </c>
      <c r="L163" s="135">
        <v>0.45200000000000001</v>
      </c>
      <c r="M163" s="136">
        <v>0.54800000000000004</v>
      </c>
      <c r="N163" s="1"/>
    </row>
    <row r="164" spans="2:14" ht="12.75" customHeight="1">
      <c r="B164" s="3104" t="s">
        <v>34</v>
      </c>
      <c r="C164" s="3257"/>
      <c r="D164" s="3257"/>
      <c r="E164" s="3257"/>
      <c r="F164" s="3257"/>
      <c r="G164" s="3257"/>
      <c r="H164" s="187">
        <v>0.93230174081237915</v>
      </c>
      <c r="I164" s="176">
        <v>6.7698259187620888E-2</v>
      </c>
      <c r="J164" s="187">
        <v>0.91100000000000003</v>
      </c>
      <c r="K164" s="1909">
        <v>8.8999999999999996E-2</v>
      </c>
      <c r="L164" s="135">
        <v>0.90600000000000003</v>
      </c>
      <c r="M164" s="136">
        <v>9.4E-2</v>
      </c>
      <c r="N164" s="1"/>
    </row>
    <row r="165" spans="2:14" ht="12.75" customHeight="1">
      <c r="B165" s="3104" t="s">
        <v>35</v>
      </c>
      <c r="C165" s="3257"/>
      <c r="D165" s="3257"/>
      <c r="E165" s="3257"/>
      <c r="F165" s="3257"/>
      <c r="G165" s="3257"/>
      <c r="H165" s="187">
        <v>0.34146341463414637</v>
      </c>
      <c r="I165" s="176">
        <v>0.65853658536585369</v>
      </c>
      <c r="J165" s="187">
        <v>0.47899999999999998</v>
      </c>
      <c r="K165" s="1909">
        <v>0.52100000000000002</v>
      </c>
      <c r="L165" s="135">
        <v>0.379</v>
      </c>
      <c r="M165" s="136">
        <v>0.621</v>
      </c>
      <c r="N165" s="1"/>
    </row>
    <row r="166" spans="2:14" ht="12.75" customHeight="1">
      <c r="B166" s="3104" t="s">
        <v>36</v>
      </c>
      <c r="C166" s="3257"/>
      <c r="D166" s="3257"/>
      <c r="E166" s="3257"/>
      <c r="F166" s="3257"/>
      <c r="G166" s="3257"/>
      <c r="H166" s="187">
        <v>0.91095406360424025</v>
      </c>
      <c r="I166" s="176">
        <v>8.9045936395759723E-2</v>
      </c>
      <c r="J166" s="187">
        <v>0.92400000000000004</v>
      </c>
      <c r="K166" s="1909">
        <v>7.5999999999999998E-2</v>
      </c>
      <c r="L166" s="135">
        <v>0.88100000000000001</v>
      </c>
      <c r="M166" s="136">
        <v>0.11899999999999999</v>
      </c>
      <c r="N166" s="1"/>
    </row>
    <row r="167" spans="2:14" ht="12.75" customHeight="1">
      <c r="B167" s="3104" t="s">
        <v>37</v>
      </c>
      <c r="C167" s="3257"/>
      <c r="D167" s="3257"/>
      <c r="E167" s="3257"/>
      <c r="F167" s="3257"/>
      <c r="G167" s="3257"/>
      <c r="H167" s="1385">
        <v>0</v>
      </c>
      <c r="I167" s="1386">
        <v>1</v>
      </c>
      <c r="J167" s="135">
        <v>0</v>
      </c>
      <c r="K167" s="699">
        <v>1</v>
      </c>
      <c r="L167" s="135">
        <v>0</v>
      </c>
      <c r="M167" s="699">
        <v>1</v>
      </c>
      <c r="N167" s="1"/>
    </row>
    <row r="168" spans="2:14" ht="12.75" customHeight="1">
      <c r="B168" s="3104" t="s">
        <v>38</v>
      </c>
      <c r="C168" s="3257"/>
      <c r="D168" s="3257"/>
      <c r="E168" s="3257"/>
      <c r="F168" s="3257"/>
      <c r="G168" s="3257"/>
      <c r="H168" s="187">
        <v>0.28333333333333333</v>
      </c>
      <c r="I168" s="176">
        <v>0.71666666666666667</v>
      </c>
      <c r="J168" s="187">
        <v>0.13</v>
      </c>
      <c r="K168" s="1909">
        <v>0.87</v>
      </c>
      <c r="L168" s="135">
        <v>0.13300000000000001</v>
      </c>
      <c r="M168" s="136">
        <v>0.86699999999999999</v>
      </c>
      <c r="N168" s="1"/>
    </row>
    <row r="169" spans="2:14" ht="12.75" customHeight="1">
      <c r="B169" s="3140" t="s">
        <v>42</v>
      </c>
      <c r="C169" s="3229"/>
      <c r="D169" s="3229"/>
      <c r="E169" s="3229"/>
      <c r="F169" s="3229"/>
      <c r="G169" s="3229"/>
      <c r="H169" s="370">
        <v>0.79357644697223151</v>
      </c>
      <c r="I169" s="180">
        <v>0.20642355302776849</v>
      </c>
      <c r="J169" s="370">
        <v>0.79</v>
      </c>
      <c r="K169" s="2016">
        <v>0.21</v>
      </c>
      <c r="L169" s="141">
        <v>0.76300000000000001</v>
      </c>
      <c r="M169" s="142">
        <v>0.23699999999999999</v>
      </c>
      <c r="N169" s="1"/>
    </row>
    <row r="170" spans="2:14" ht="15" customHeight="1">
      <c r="B170" s="3841" t="s">
        <v>968</v>
      </c>
      <c r="C170" s="3254"/>
      <c r="D170" s="3254"/>
      <c r="E170" s="3254"/>
      <c r="F170" s="3254"/>
      <c r="G170" s="3254"/>
      <c r="H170" s="3254"/>
      <c r="I170" s="3254"/>
      <c r="J170" s="3254"/>
      <c r="K170" s="3254"/>
      <c r="L170" s="3254"/>
      <c r="M170" s="3254"/>
      <c r="N170" s="1"/>
    </row>
    <row r="171" spans="2:14" ht="8.25" customHeight="1">
      <c r="B171" s="3277"/>
      <c r="C171" s="3277"/>
      <c r="D171" s="3277"/>
      <c r="E171" s="3277"/>
      <c r="F171" s="3277"/>
      <c r="G171" s="3277"/>
      <c r="H171" s="3277"/>
      <c r="I171" s="3277"/>
      <c r="J171" s="3277"/>
      <c r="K171" s="3277"/>
      <c r="L171" s="3277"/>
      <c r="M171" s="3277"/>
      <c r="N171" s="1"/>
    </row>
    <row r="172" spans="2:14" ht="12.75" customHeight="1">
      <c r="B172" s="1"/>
      <c r="C172" s="1"/>
      <c r="D172" s="1"/>
      <c r="E172" s="1"/>
      <c r="F172" s="1"/>
      <c r="G172" s="1"/>
      <c r="H172" s="1"/>
      <c r="I172" s="1"/>
      <c r="J172" s="1"/>
      <c r="K172" s="1"/>
      <c r="L172" s="1"/>
      <c r="M172" s="1"/>
      <c r="N172" s="1"/>
    </row>
    <row r="173" spans="2:14" ht="15" customHeight="1">
      <c r="B173" s="3812" t="s">
        <v>969</v>
      </c>
      <c r="C173" s="3207"/>
      <c r="D173" s="3207"/>
      <c r="E173" s="3830">
        <v>2023</v>
      </c>
      <c r="F173" s="3207"/>
      <c r="G173" s="3247"/>
      <c r="H173" s="3830">
        <v>2024</v>
      </c>
      <c r="I173" s="3207"/>
      <c r="J173" s="3247"/>
      <c r="K173" s="3840">
        <v>2025</v>
      </c>
      <c r="L173" s="3207"/>
      <c r="M173" s="3207"/>
      <c r="N173" s="3299"/>
    </row>
    <row r="174" spans="2:14" ht="46.5" customHeight="1">
      <c r="B174" s="3207"/>
      <c r="C174" s="3207"/>
      <c r="D174" s="3207"/>
      <c r="E174" s="2569" t="s">
        <v>107</v>
      </c>
      <c r="F174" s="1387" t="s">
        <v>108</v>
      </c>
      <c r="G174" s="1388" t="s">
        <v>109</v>
      </c>
      <c r="H174" s="2569" t="s">
        <v>107</v>
      </c>
      <c r="I174" s="1387" t="s">
        <v>108</v>
      </c>
      <c r="J174" s="1388" t="s">
        <v>109</v>
      </c>
      <c r="K174" s="2569" t="s">
        <v>107</v>
      </c>
      <c r="L174" s="1387" t="s">
        <v>108</v>
      </c>
      <c r="M174" s="2570" t="s">
        <v>109</v>
      </c>
      <c r="N174" s="2992"/>
    </row>
    <row r="175" spans="2:14" ht="12.75" customHeight="1">
      <c r="B175" s="3102" t="s">
        <v>29</v>
      </c>
      <c r="C175" s="3223"/>
      <c r="D175" s="3223"/>
      <c r="E175" s="1389">
        <v>0</v>
      </c>
      <c r="F175" s="1390">
        <v>1</v>
      </c>
      <c r="G175" s="1391">
        <v>0</v>
      </c>
      <c r="H175" s="185">
        <v>0</v>
      </c>
      <c r="I175" s="1392">
        <v>1</v>
      </c>
      <c r="J175" s="1906">
        <v>0</v>
      </c>
      <c r="K175" s="185">
        <v>0</v>
      </c>
      <c r="L175" s="1392">
        <v>1</v>
      </c>
      <c r="M175" s="1906">
        <v>0</v>
      </c>
      <c r="N175" s="1"/>
    </row>
    <row r="176" spans="2:14" ht="12.75" customHeight="1">
      <c r="B176" s="3104" t="s">
        <v>30</v>
      </c>
      <c r="C176" s="3257"/>
      <c r="D176" s="3257"/>
      <c r="E176" s="135">
        <v>2.9940119760479042E-2</v>
      </c>
      <c r="F176" s="188">
        <v>0.71856287425149701</v>
      </c>
      <c r="G176" s="381">
        <v>0.25149700598802394</v>
      </c>
      <c r="H176" s="135">
        <v>2.4E-2</v>
      </c>
      <c r="I176" s="188">
        <v>0.72399999999999998</v>
      </c>
      <c r="J176" s="136">
        <v>0.252</v>
      </c>
      <c r="K176" s="135">
        <v>2.4299999999999999E-2</v>
      </c>
      <c r="L176" s="188">
        <v>0.74929999999999997</v>
      </c>
      <c r="M176" s="136">
        <v>0.22639999999999999</v>
      </c>
      <c r="N176" s="1"/>
    </row>
    <row r="177" spans="2:14" ht="12.75" customHeight="1">
      <c r="B177" s="3104" t="s">
        <v>31</v>
      </c>
      <c r="C177" s="3257"/>
      <c r="D177" s="3257"/>
      <c r="E177" s="135">
        <v>1.5625E-2</v>
      </c>
      <c r="F177" s="188">
        <v>0.796875</v>
      </c>
      <c r="G177" s="381">
        <v>0.1875</v>
      </c>
      <c r="H177" s="135">
        <v>8.5999999999999993E-2</v>
      </c>
      <c r="I177" s="188">
        <v>0.72799999999999998</v>
      </c>
      <c r="J177" s="136">
        <v>0.185</v>
      </c>
      <c r="K177" s="135">
        <v>9.6000000000000002E-2</v>
      </c>
      <c r="L177" s="188">
        <v>0.71199999999999997</v>
      </c>
      <c r="M177" s="136">
        <v>0.192</v>
      </c>
      <c r="N177" s="1"/>
    </row>
    <row r="178" spans="2:14" ht="12.75" customHeight="1">
      <c r="B178" s="3104" t="s">
        <v>32</v>
      </c>
      <c r="C178" s="3257"/>
      <c r="D178" s="3257"/>
      <c r="E178" s="135">
        <v>0.34</v>
      </c>
      <c r="F178" s="188">
        <v>0.57999999999999996</v>
      </c>
      <c r="G178" s="381">
        <v>0.08</v>
      </c>
      <c r="H178" s="135">
        <v>0.23300000000000001</v>
      </c>
      <c r="I178" s="188">
        <v>0.67400000000000004</v>
      </c>
      <c r="J178" s="136">
        <v>9.2999999999999999E-2</v>
      </c>
      <c r="K178" s="135">
        <v>0.29549999999999998</v>
      </c>
      <c r="L178" s="188">
        <v>0.63629999999999998</v>
      </c>
      <c r="M178" s="136">
        <v>6.8199999999999997E-2</v>
      </c>
      <c r="N178" s="1"/>
    </row>
    <row r="179" spans="2:14" ht="12.75" customHeight="1">
      <c r="B179" s="3104" t="s">
        <v>33</v>
      </c>
      <c r="C179" s="3257"/>
      <c r="D179" s="3257"/>
      <c r="E179" s="135">
        <v>0.25609756097560976</v>
      </c>
      <c r="F179" s="188">
        <v>0.625</v>
      </c>
      <c r="G179" s="381">
        <v>0.11890243902439024</v>
      </c>
      <c r="H179" s="135">
        <v>0.23699999999999999</v>
      </c>
      <c r="I179" s="188">
        <v>0.65100000000000002</v>
      </c>
      <c r="J179" s="136">
        <v>0.111</v>
      </c>
      <c r="K179" s="135">
        <v>0.26400000000000001</v>
      </c>
      <c r="L179" s="188">
        <v>0.63</v>
      </c>
      <c r="M179" s="136">
        <v>0.106</v>
      </c>
      <c r="N179" s="1"/>
    </row>
    <row r="180" spans="2:14" ht="12.75" customHeight="1">
      <c r="B180" s="3104" t="s">
        <v>34</v>
      </c>
      <c r="C180" s="3257"/>
      <c r="D180" s="3257"/>
      <c r="E180" s="135">
        <v>0.12379110251450677</v>
      </c>
      <c r="F180" s="188">
        <v>0.70599613152804641</v>
      </c>
      <c r="G180" s="381">
        <v>0.1702127659574468</v>
      </c>
      <c r="H180" s="135">
        <v>0.16200000000000001</v>
      </c>
      <c r="I180" s="188">
        <v>0.66400000000000003</v>
      </c>
      <c r="J180" s="136">
        <v>0.17399999999999999</v>
      </c>
      <c r="K180" s="135">
        <v>0.16300000000000001</v>
      </c>
      <c r="L180" s="188">
        <v>0.65800000000000003</v>
      </c>
      <c r="M180" s="136">
        <v>0.17899999999999999</v>
      </c>
      <c r="N180" s="1"/>
    </row>
    <row r="181" spans="2:14" ht="12.75" customHeight="1">
      <c r="B181" s="3104" t="s">
        <v>35</v>
      </c>
      <c r="C181" s="3257"/>
      <c r="D181" s="3257"/>
      <c r="E181" s="135">
        <v>0.37560975609756098</v>
      </c>
      <c r="F181" s="188">
        <v>0.57073170731707312</v>
      </c>
      <c r="G181" s="381">
        <v>5.3658536585365853E-2</v>
      </c>
      <c r="H181" s="135">
        <v>0.34</v>
      </c>
      <c r="I181" s="188">
        <v>0.61099999999999999</v>
      </c>
      <c r="J181" s="136">
        <v>4.9000000000000002E-2</v>
      </c>
      <c r="K181" s="135">
        <v>0.42199999999999999</v>
      </c>
      <c r="L181" s="188">
        <v>0.53500000000000003</v>
      </c>
      <c r="M181" s="136">
        <v>4.2999999999999997E-2</v>
      </c>
      <c r="N181" s="1"/>
    </row>
    <row r="182" spans="2:14" ht="12.75" customHeight="1">
      <c r="B182" s="3104" t="s">
        <v>36</v>
      </c>
      <c r="C182" s="3257"/>
      <c r="D182" s="3257"/>
      <c r="E182" s="135">
        <v>0.19222614840989399</v>
      </c>
      <c r="F182" s="188">
        <v>0.63180212014134274</v>
      </c>
      <c r="G182" s="381">
        <v>0.17597173144876324</v>
      </c>
      <c r="H182" s="135">
        <v>0.186</v>
      </c>
      <c r="I182" s="188">
        <v>0.629</v>
      </c>
      <c r="J182" s="136">
        <v>0.185</v>
      </c>
      <c r="K182" s="135">
        <v>0.19600000000000001</v>
      </c>
      <c r="L182" s="188">
        <v>0.60299999999999998</v>
      </c>
      <c r="M182" s="136">
        <v>0.20100000000000001</v>
      </c>
      <c r="N182" s="1"/>
    </row>
    <row r="183" spans="2:14" ht="12.75" customHeight="1">
      <c r="B183" s="3104" t="s">
        <v>37</v>
      </c>
      <c r="C183" s="3257"/>
      <c r="D183" s="3257"/>
      <c r="E183" s="1393">
        <v>0.4</v>
      </c>
      <c r="F183" s="1394">
        <v>0.6</v>
      </c>
      <c r="G183" s="1395">
        <v>0</v>
      </c>
      <c r="H183" s="135">
        <v>0.378</v>
      </c>
      <c r="I183" s="188">
        <v>0.6</v>
      </c>
      <c r="J183" s="136">
        <v>2.1999999999999999E-2</v>
      </c>
      <c r="K183" s="135">
        <v>0.38240000000000002</v>
      </c>
      <c r="L183" s="188">
        <v>0.58819999999999995</v>
      </c>
      <c r="M183" s="136">
        <v>2.9399999999999999E-2</v>
      </c>
      <c r="N183" s="1"/>
    </row>
    <row r="184" spans="2:14" ht="12.75" customHeight="1">
      <c r="B184" s="3104" t="s">
        <v>38</v>
      </c>
      <c r="C184" s="3257"/>
      <c r="D184" s="3257"/>
      <c r="E184" s="432">
        <v>1</v>
      </c>
      <c r="F184" s="188">
        <v>0</v>
      </c>
      <c r="G184" s="381">
        <v>0</v>
      </c>
      <c r="H184" s="432">
        <v>1</v>
      </c>
      <c r="I184" s="188">
        <v>0</v>
      </c>
      <c r="J184" s="136">
        <v>0</v>
      </c>
      <c r="K184" s="432">
        <v>1</v>
      </c>
      <c r="L184" s="188">
        <v>0</v>
      </c>
      <c r="M184" s="136">
        <v>0</v>
      </c>
      <c r="N184" s="1"/>
    </row>
    <row r="185" spans="2:14" ht="12.75" customHeight="1">
      <c r="B185" s="3140" t="s">
        <v>42</v>
      </c>
      <c r="C185" s="3229"/>
      <c r="D185" s="3229"/>
      <c r="E185" s="370">
        <v>0.19705587152893944</v>
      </c>
      <c r="F185" s="179">
        <v>0.64001338240214123</v>
      </c>
      <c r="G185" s="180">
        <v>0.16293074606891936</v>
      </c>
      <c r="H185" s="370">
        <v>0.20399999999999999</v>
      </c>
      <c r="I185" s="179">
        <v>0.63400000000000001</v>
      </c>
      <c r="J185" s="2016">
        <v>0.161</v>
      </c>
      <c r="K185" s="141">
        <v>0.22</v>
      </c>
      <c r="L185" s="446">
        <v>0.61</v>
      </c>
      <c r="M185" s="142">
        <v>0.17</v>
      </c>
      <c r="N185" s="1"/>
    </row>
    <row r="186" spans="2:14" ht="12.75" customHeight="1">
      <c r="B186" s="3130" t="s">
        <v>968</v>
      </c>
      <c r="C186" s="3254"/>
      <c r="D186" s="3254"/>
      <c r="E186" s="3254"/>
      <c r="F186" s="3254"/>
      <c r="G186" s="3254"/>
      <c r="H186" s="3254"/>
      <c r="I186" s="3254"/>
      <c r="J186" s="3254"/>
      <c r="K186" s="3254"/>
      <c r="L186" s="3254"/>
      <c r="M186" s="3254"/>
      <c r="N186" s="1"/>
    </row>
    <row r="187" spans="2:14" ht="12.75" customHeight="1">
      <c r="B187" s="3207"/>
      <c r="C187" s="2992"/>
      <c r="D187" s="2992"/>
      <c r="E187" s="2992"/>
      <c r="F187" s="2992"/>
      <c r="G187" s="2992"/>
      <c r="H187" s="2992"/>
      <c r="I187" s="2992"/>
      <c r="J187" s="2992"/>
      <c r="K187" s="2992"/>
      <c r="L187" s="2992"/>
      <c r="M187" s="3207"/>
      <c r="N187" s="1"/>
    </row>
    <row r="188" spans="2:14" ht="1.5" customHeight="1">
      <c r="B188" s="3277"/>
      <c r="C188" s="3277"/>
      <c r="D188" s="3277"/>
      <c r="E188" s="3277"/>
      <c r="F188" s="3277"/>
      <c r="G188" s="3277"/>
      <c r="H188" s="3277"/>
      <c r="I188" s="3277"/>
      <c r="J188" s="3277"/>
      <c r="K188" s="3277"/>
      <c r="L188" s="3277"/>
      <c r="M188" s="3277"/>
      <c r="N188" s="1"/>
    </row>
    <row r="189" spans="2:14" ht="15" customHeight="1">
      <c r="H189" s="1836"/>
      <c r="I189" s="1836"/>
      <c r="J189" s="1836"/>
      <c r="K189" s="1836"/>
      <c r="L189" s="1836"/>
      <c r="M189" s="1836"/>
    </row>
    <row r="190" spans="2:14" ht="14.25" customHeight="1">
      <c r="B190" s="3844" t="s">
        <v>970</v>
      </c>
      <c r="C190" s="3207"/>
      <c r="D190" s="3207"/>
      <c r="E190" s="3207"/>
      <c r="F190" s="3207"/>
      <c r="G190" s="3207"/>
      <c r="H190" s="3842" t="s">
        <v>138</v>
      </c>
      <c r="I190" s="3842" t="s">
        <v>139</v>
      </c>
      <c r="J190" s="3842" t="s">
        <v>140</v>
      </c>
      <c r="K190" s="3842" t="s">
        <v>141</v>
      </c>
      <c r="L190" s="3842" t="s">
        <v>142</v>
      </c>
      <c r="M190" s="3843" t="s">
        <v>143</v>
      </c>
    </row>
    <row r="191" spans="2:14" ht="14.25">
      <c r="B191" s="3207"/>
      <c r="C191" s="3207"/>
      <c r="D191" s="3207"/>
      <c r="E191" s="3207"/>
      <c r="F191" s="3207"/>
      <c r="G191" s="3207"/>
      <c r="H191" s="3320"/>
      <c r="I191" s="3320"/>
      <c r="J191" s="3320"/>
      <c r="K191" s="3320"/>
      <c r="L191" s="3320"/>
      <c r="M191" s="3322"/>
    </row>
    <row r="192" spans="2:14" ht="14.25">
      <c r="B192" s="3102" t="s">
        <v>29</v>
      </c>
      <c r="C192" s="3223"/>
      <c r="D192" s="3223"/>
      <c r="E192" s="3223"/>
      <c r="F192" s="3223"/>
      <c r="G192" s="3223"/>
      <c r="H192" s="2571">
        <v>0</v>
      </c>
      <c r="I192" s="2572">
        <v>1</v>
      </c>
      <c r="J192" s="2571">
        <v>0</v>
      </c>
      <c r="K192" s="2571">
        <v>0</v>
      </c>
      <c r="L192" s="2571">
        <v>0</v>
      </c>
      <c r="M192" s="2573">
        <v>0</v>
      </c>
    </row>
    <row r="193" spans="2:14" ht="14.25">
      <c r="B193" s="3104" t="s">
        <v>30</v>
      </c>
      <c r="C193" s="3257"/>
      <c r="D193" s="3257"/>
      <c r="E193" s="3257"/>
      <c r="F193" s="3257"/>
      <c r="G193" s="3257"/>
      <c r="H193" s="194">
        <v>8.9999999999999993E-3</v>
      </c>
      <c r="I193" s="194">
        <v>0.58499999999999996</v>
      </c>
      <c r="J193" s="194">
        <v>0</v>
      </c>
      <c r="K193" s="194">
        <v>6.2E-2</v>
      </c>
      <c r="L193" s="194">
        <v>0.32900000000000001</v>
      </c>
      <c r="M193" s="195">
        <v>1.4999999999999999E-2</v>
      </c>
    </row>
    <row r="194" spans="2:14" ht="14.25">
      <c r="B194" s="3104" t="s">
        <v>31</v>
      </c>
      <c r="C194" s="3257"/>
      <c r="D194" s="3257"/>
      <c r="E194" s="3257"/>
      <c r="F194" s="3257"/>
      <c r="G194" s="3257"/>
      <c r="H194" s="194">
        <v>0</v>
      </c>
      <c r="I194" s="194">
        <v>0.67900000000000005</v>
      </c>
      <c r="J194" s="194">
        <v>0</v>
      </c>
      <c r="K194" s="194">
        <v>3.6999999999999998E-2</v>
      </c>
      <c r="L194" s="194">
        <v>0.23499999999999999</v>
      </c>
      <c r="M194" s="195">
        <v>4.9000000000000002E-2</v>
      </c>
    </row>
    <row r="195" spans="2:14" ht="14.25">
      <c r="B195" s="3104" t="s">
        <v>32</v>
      </c>
      <c r="C195" s="3257"/>
      <c r="D195" s="3257"/>
      <c r="E195" s="3257"/>
      <c r="F195" s="3257"/>
      <c r="G195" s="3257"/>
      <c r="H195" s="194">
        <v>2.3E-2</v>
      </c>
      <c r="I195" s="194">
        <v>0.60499999999999998</v>
      </c>
      <c r="J195" s="194">
        <v>0</v>
      </c>
      <c r="K195" s="194">
        <v>2.3E-2</v>
      </c>
      <c r="L195" s="194">
        <v>0.34899999999999998</v>
      </c>
      <c r="M195" s="195">
        <v>0</v>
      </c>
    </row>
    <row r="196" spans="2:14" ht="14.25">
      <c r="B196" s="3104" t="s">
        <v>33</v>
      </c>
      <c r="C196" s="3257"/>
      <c r="D196" s="3257"/>
      <c r="E196" s="3257"/>
      <c r="F196" s="3257"/>
      <c r="G196" s="3257"/>
      <c r="H196" s="194">
        <v>1.0999999999999999E-2</v>
      </c>
      <c r="I196" s="194">
        <v>0.56299999999999994</v>
      </c>
      <c r="J196" s="194">
        <v>0</v>
      </c>
      <c r="K196" s="194">
        <v>7.0999999999999994E-2</v>
      </c>
      <c r="L196" s="194">
        <v>0.33400000000000002</v>
      </c>
      <c r="M196" s="195">
        <v>0.02</v>
      </c>
    </row>
    <row r="197" spans="2:14" ht="14.25">
      <c r="B197" s="3104" t="s">
        <v>34</v>
      </c>
      <c r="C197" s="3257"/>
      <c r="D197" s="3257"/>
      <c r="E197" s="3257"/>
      <c r="F197" s="3257"/>
      <c r="G197" s="3257"/>
      <c r="H197" s="194">
        <v>1.5306122448979591E-2</v>
      </c>
      <c r="I197" s="194">
        <v>0.40899999999999997</v>
      </c>
      <c r="J197" s="194">
        <v>1E-3</v>
      </c>
      <c r="K197" s="194">
        <v>0.11700000000000001</v>
      </c>
      <c r="L197" s="194">
        <v>0.44</v>
      </c>
      <c r="M197" s="195">
        <v>1.7999999999999999E-2</v>
      </c>
    </row>
    <row r="198" spans="2:14" ht="14.25">
      <c r="B198" s="3104" t="s">
        <v>35</v>
      </c>
      <c r="C198" s="3257"/>
      <c r="D198" s="3257"/>
      <c r="E198" s="3257"/>
      <c r="F198" s="3257"/>
      <c r="G198" s="3257"/>
      <c r="H198" s="194">
        <v>1.0999999999999999E-2</v>
      </c>
      <c r="I198" s="194">
        <v>0.41399999999999998</v>
      </c>
      <c r="J198" s="194">
        <v>0</v>
      </c>
      <c r="K198" s="194">
        <v>0.112</v>
      </c>
      <c r="L198" s="194">
        <v>0.42699999999999999</v>
      </c>
      <c r="M198" s="195">
        <v>3.5999999999999997E-2</v>
      </c>
    </row>
    <row r="199" spans="2:14" ht="14.25">
      <c r="B199" s="3104" t="s">
        <v>36</v>
      </c>
      <c r="C199" s="3257"/>
      <c r="D199" s="3257"/>
      <c r="E199" s="3257"/>
      <c r="F199" s="3257"/>
      <c r="G199" s="3257"/>
      <c r="H199" s="194">
        <v>8.0000000000000002E-3</v>
      </c>
      <c r="I199" s="194">
        <v>0.29799999999999999</v>
      </c>
      <c r="J199" s="194">
        <v>2E-3</v>
      </c>
      <c r="K199" s="194">
        <v>0.14699999999999999</v>
      </c>
      <c r="L199" s="194">
        <v>0.49099999999999999</v>
      </c>
      <c r="M199" s="195">
        <v>5.3999999999999999E-2</v>
      </c>
    </row>
    <row r="200" spans="2:14" ht="14.25">
      <c r="B200" s="3104" t="s">
        <v>37</v>
      </c>
      <c r="C200" s="3257"/>
      <c r="D200" s="3257"/>
      <c r="E200" s="3257"/>
      <c r="F200" s="3257"/>
      <c r="G200" s="3257"/>
      <c r="H200" s="194">
        <v>0</v>
      </c>
      <c r="I200" s="194">
        <v>0.378</v>
      </c>
      <c r="J200" s="194">
        <v>2.1999999999999999E-2</v>
      </c>
      <c r="K200" s="194">
        <v>0.156</v>
      </c>
      <c r="L200" s="194">
        <v>0.44400000000000001</v>
      </c>
      <c r="M200" s="195">
        <v>0</v>
      </c>
    </row>
    <row r="201" spans="2:14" ht="14.25">
      <c r="B201" s="3104" t="s">
        <v>38</v>
      </c>
      <c r="C201" s="3257"/>
      <c r="D201" s="3257"/>
      <c r="E201" s="3257"/>
      <c r="F201" s="3257"/>
      <c r="G201" s="3257"/>
      <c r="H201" s="194">
        <v>1.2925969447708578E-2</v>
      </c>
      <c r="I201" s="194">
        <v>0.41599999999999998</v>
      </c>
      <c r="J201" s="194">
        <v>1.2999999999999999E-2</v>
      </c>
      <c r="K201" s="194">
        <v>0.156</v>
      </c>
      <c r="L201" s="194">
        <v>0.40300000000000002</v>
      </c>
      <c r="M201" s="195">
        <v>0</v>
      </c>
    </row>
    <row r="202" spans="2:14" ht="14.25">
      <c r="B202" s="3140" t="s">
        <v>42</v>
      </c>
      <c r="C202" s="3229"/>
      <c r="D202" s="3229"/>
      <c r="E202" s="3229"/>
      <c r="F202" s="3229"/>
      <c r="G202" s="3229"/>
      <c r="H202" s="196">
        <v>0.01</v>
      </c>
      <c r="I202" s="196">
        <v>0.39900000000000002</v>
      </c>
      <c r="J202" s="196">
        <v>2E-3</v>
      </c>
      <c r="K202" s="196">
        <v>0.11899999999999999</v>
      </c>
      <c r="L202" s="196">
        <v>0.434</v>
      </c>
      <c r="M202" s="197">
        <v>3.5999999999999997E-2</v>
      </c>
    </row>
    <row r="203" spans="2:14" ht="23.25" customHeight="1">
      <c r="B203" s="3846" t="s">
        <v>968</v>
      </c>
      <c r="C203" s="3847"/>
      <c r="D203" s="3847"/>
      <c r="E203" s="3847"/>
      <c r="F203" s="3847"/>
      <c r="G203" s="3847"/>
      <c r="H203" s="3847"/>
      <c r="I203" s="3847"/>
      <c r="J203" s="3847"/>
      <c r="K203" s="3847"/>
      <c r="L203" s="3847"/>
      <c r="M203" s="3847"/>
    </row>
    <row r="205" spans="2:14" ht="12.75" customHeight="1">
      <c r="B205" s="3844" t="s">
        <v>971</v>
      </c>
      <c r="C205" s="3207"/>
      <c r="D205" s="3207"/>
      <c r="E205" s="3207"/>
      <c r="F205" s="3207"/>
      <c r="G205" s="3207"/>
      <c r="H205" s="3842" t="s">
        <v>138</v>
      </c>
      <c r="I205" s="3842" t="s">
        <v>139</v>
      </c>
      <c r="J205" s="3842" t="s">
        <v>140</v>
      </c>
      <c r="K205" s="3842" t="s">
        <v>141</v>
      </c>
      <c r="L205" s="3842" t="s">
        <v>142</v>
      </c>
      <c r="M205" s="3843" t="s">
        <v>143</v>
      </c>
      <c r="N205" s="3845"/>
    </row>
    <row r="206" spans="2:14" ht="12.75" customHeight="1">
      <c r="B206" s="3207"/>
      <c r="C206" s="3207"/>
      <c r="D206" s="3207"/>
      <c r="E206" s="3207"/>
      <c r="F206" s="3207"/>
      <c r="G206" s="3207"/>
      <c r="H206" s="3325"/>
      <c r="I206" s="3325"/>
      <c r="J206" s="3325"/>
      <c r="K206" s="3325"/>
      <c r="L206" s="3325"/>
      <c r="M206" s="3296"/>
      <c r="N206" s="3207"/>
    </row>
    <row r="207" spans="2:14" ht="12.75" customHeight="1">
      <c r="B207" s="3102" t="s">
        <v>29</v>
      </c>
      <c r="C207" s="3223"/>
      <c r="D207" s="3223"/>
      <c r="E207" s="3223"/>
      <c r="F207" s="3223"/>
      <c r="G207" s="3223"/>
      <c r="H207" s="442">
        <v>0</v>
      </c>
      <c r="I207" s="2932">
        <v>1</v>
      </c>
      <c r="J207" s="442">
        <v>0</v>
      </c>
      <c r="K207" s="442">
        <v>0</v>
      </c>
      <c r="L207" s="442">
        <v>0</v>
      </c>
      <c r="M207" s="2565">
        <v>0</v>
      </c>
      <c r="N207" s="2574"/>
    </row>
    <row r="208" spans="2:14" ht="12.75" customHeight="1">
      <c r="B208" s="3104" t="s">
        <v>30</v>
      </c>
      <c r="C208" s="3257"/>
      <c r="D208" s="3257"/>
      <c r="E208" s="3257"/>
      <c r="F208" s="3257"/>
      <c r="G208" s="3257"/>
      <c r="H208" s="201">
        <v>5.4000000000000003E-3</v>
      </c>
      <c r="I208" s="201">
        <v>0.54449999999999998</v>
      </c>
      <c r="J208" s="201">
        <v>0</v>
      </c>
      <c r="K208" s="201">
        <v>0.124</v>
      </c>
      <c r="L208" s="201">
        <v>0.31269999999999998</v>
      </c>
      <c r="M208" s="1915">
        <v>1.35E-2</v>
      </c>
      <c r="N208" s="2574"/>
    </row>
    <row r="209" spans="2:14" ht="12.75" customHeight="1">
      <c r="B209" s="3104" t="s">
        <v>31</v>
      </c>
      <c r="C209" s="3257"/>
      <c r="D209" s="3257"/>
      <c r="E209" s="3257"/>
      <c r="F209" s="3257"/>
      <c r="G209" s="3257"/>
      <c r="H209" s="201">
        <v>1.37E-2</v>
      </c>
      <c r="I209" s="201">
        <v>0.67120000000000002</v>
      </c>
      <c r="J209" s="201">
        <v>0</v>
      </c>
      <c r="K209" s="201">
        <v>4.1099999999999998E-2</v>
      </c>
      <c r="L209" s="201">
        <v>0.21920000000000001</v>
      </c>
      <c r="M209" s="1915">
        <v>5.4800000000000001E-2</v>
      </c>
      <c r="N209" s="2574"/>
    </row>
    <row r="210" spans="2:14" ht="12.75" customHeight="1">
      <c r="B210" s="3104" t="s">
        <v>32</v>
      </c>
      <c r="C210" s="3257"/>
      <c r="D210" s="3257"/>
      <c r="E210" s="3257"/>
      <c r="F210" s="3257"/>
      <c r="G210" s="3257"/>
      <c r="H210" s="201">
        <v>2.2700000000000001E-2</v>
      </c>
      <c r="I210" s="201">
        <v>0.70450000000000002</v>
      </c>
      <c r="J210" s="201">
        <v>0</v>
      </c>
      <c r="K210" s="201">
        <v>2.2700000000000001E-2</v>
      </c>
      <c r="L210" s="201">
        <v>0.25</v>
      </c>
      <c r="M210" s="1915">
        <v>0</v>
      </c>
      <c r="N210" s="2574"/>
    </row>
    <row r="211" spans="2:14" ht="12.75" customHeight="1">
      <c r="B211" s="3104" t="s">
        <v>33</v>
      </c>
      <c r="C211" s="3257"/>
      <c r="D211" s="3257"/>
      <c r="E211" s="3257"/>
      <c r="F211" s="3257"/>
      <c r="G211" s="3257"/>
      <c r="H211" s="201">
        <v>1.21E-2</v>
      </c>
      <c r="I211" s="201">
        <v>0.55149999999999999</v>
      </c>
      <c r="J211" s="201">
        <v>0</v>
      </c>
      <c r="K211" s="201">
        <v>6.0600000000000001E-2</v>
      </c>
      <c r="L211" s="201">
        <v>0.36059999999999998</v>
      </c>
      <c r="M211" s="1915">
        <v>1.52E-2</v>
      </c>
      <c r="N211" s="2574"/>
    </row>
    <row r="212" spans="2:14" ht="12.75" customHeight="1">
      <c r="B212" s="3104" t="s">
        <v>34</v>
      </c>
      <c r="C212" s="3257"/>
      <c r="D212" s="3257"/>
      <c r="E212" s="3257"/>
      <c r="F212" s="3257"/>
      <c r="G212" s="3257"/>
      <c r="H212" s="201">
        <v>1.1599999999999999E-2</v>
      </c>
      <c r="I212" s="201">
        <v>0.39829999999999999</v>
      </c>
      <c r="J212" s="201">
        <v>1.5E-3</v>
      </c>
      <c r="K212" s="201">
        <v>0.13370000000000001</v>
      </c>
      <c r="L212" s="201">
        <v>0.4375</v>
      </c>
      <c r="M212" s="1915">
        <v>1.7399999999999999E-2</v>
      </c>
      <c r="N212" s="2574"/>
    </row>
    <row r="213" spans="2:14" ht="12.75" customHeight="1">
      <c r="B213" s="3104" t="s">
        <v>35</v>
      </c>
      <c r="C213" s="3257"/>
      <c r="D213" s="3257"/>
      <c r="E213" s="3257"/>
      <c r="F213" s="3257"/>
      <c r="G213" s="3257"/>
      <c r="H213" s="201">
        <v>0.01</v>
      </c>
      <c r="I213" s="201">
        <v>0.42859999999999998</v>
      </c>
      <c r="J213" s="201">
        <v>0</v>
      </c>
      <c r="K213" s="201">
        <v>0.1096</v>
      </c>
      <c r="L213" s="201">
        <v>0.42520000000000002</v>
      </c>
      <c r="M213" s="1915">
        <v>2.6599999999999999E-2</v>
      </c>
      <c r="N213" s="2574"/>
    </row>
    <row r="214" spans="2:14" ht="12.75" customHeight="1">
      <c r="B214" s="3104" t="s">
        <v>36</v>
      </c>
      <c r="C214" s="3257"/>
      <c r="D214" s="3257"/>
      <c r="E214" s="3257"/>
      <c r="F214" s="3257"/>
      <c r="G214" s="3257"/>
      <c r="H214" s="201">
        <v>8.6999999999999994E-3</v>
      </c>
      <c r="I214" s="201">
        <v>0.27489999999999998</v>
      </c>
      <c r="J214" s="201">
        <v>2.0999999999999999E-3</v>
      </c>
      <c r="K214" s="201">
        <v>0.15590000000000001</v>
      </c>
      <c r="L214" s="201">
        <v>0.52669999999999995</v>
      </c>
      <c r="M214" s="1915">
        <v>3.1800000000000002E-2</v>
      </c>
      <c r="N214" s="2574"/>
    </row>
    <row r="215" spans="2:14" ht="12.75" customHeight="1">
      <c r="B215" s="3104" t="s">
        <v>37</v>
      </c>
      <c r="C215" s="3257"/>
      <c r="D215" s="3257"/>
      <c r="E215" s="3257"/>
      <c r="F215" s="3257"/>
      <c r="G215" s="3257"/>
      <c r="H215" s="201">
        <v>0</v>
      </c>
      <c r="I215" s="201">
        <v>0.26469999999999999</v>
      </c>
      <c r="J215" s="201">
        <v>1.47E-2</v>
      </c>
      <c r="K215" s="201">
        <v>0.1176</v>
      </c>
      <c r="L215" s="201">
        <v>0.60289999999999999</v>
      </c>
      <c r="M215" s="1915">
        <v>0</v>
      </c>
      <c r="N215" s="2574"/>
    </row>
    <row r="216" spans="2:14" ht="12.75" customHeight="1">
      <c r="B216" s="3104" t="s">
        <v>38</v>
      </c>
      <c r="C216" s="3257"/>
      <c r="D216" s="3257"/>
      <c r="E216" s="3257"/>
      <c r="F216" s="3257"/>
      <c r="G216" s="3257"/>
      <c r="H216" s="201">
        <v>2.0400000000000001E-2</v>
      </c>
      <c r="I216" s="201">
        <v>0.4592</v>
      </c>
      <c r="J216" s="201">
        <v>0</v>
      </c>
      <c r="K216" s="201">
        <v>0.1633</v>
      </c>
      <c r="L216" s="201">
        <v>0.35709999999999997</v>
      </c>
      <c r="M216" s="1915">
        <v>0</v>
      </c>
      <c r="N216" s="2574"/>
    </row>
    <row r="217" spans="2:14" ht="12.75" customHeight="1">
      <c r="B217" s="3140" t="s">
        <v>42</v>
      </c>
      <c r="C217" s="3229"/>
      <c r="D217" s="3229"/>
      <c r="E217" s="3229"/>
      <c r="F217" s="3229"/>
      <c r="G217" s="3229"/>
      <c r="H217" s="202">
        <v>9.7000000000000003E-3</v>
      </c>
      <c r="I217" s="202">
        <v>0.37419999999999998</v>
      </c>
      <c r="J217" s="202">
        <v>1.5E-3</v>
      </c>
      <c r="K217" s="202">
        <v>0.13320000000000001</v>
      </c>
      <c r="L217" s="202">
        <v>0.45700000000000002</v>
      </c>
      <c r="M217" s="2575">
        <v>2.4500000000000001E-2</v>
      </c>
      <c r="N217" s="2576"/>
    </row>
    <row r="218" spans="2:14" ht="12.75" customHeight="1">
      <c r="B218" s="3130" t="s">
        <v>968</v>
      </c>
      <c r="C218" s="3254"/>
      <c r="D218" s="3254"/>
      <c r="E218" s="3254"/>
      <c r="F218" s="3254"/>
      <c r="G218" s="3254"/>
      <c r="H218" s="3254"/>
      <c r="I218" s="3254"/>
      <c r="J218" s="3254"/>
      <c r="K218" s="3254"/>
      <c r="L218" s="3254"/>
      <c r="M218" s="3254"/>
      <c r="N218" s="2098"/>
    </row>
    <row r="219" spans="2:14" ht="7.5" customHeight="1">
      <c r="B219" s="3207"/>
      <c r="C219" s="2992"/>
      <c r="D219" s="2992"/>
      <c r="E219" s="2992"/>
      <c r="F219" s="2992"/>
      <c r="G219" s="2992"/>
      <c r="H219" s="2992"/>
      <c r="I219" s="2992"/>
      <c r="J219" s="2992"/>
      <c r="K219" s="2992"/>
      <c r="L219" s="2992"/>
      <c r="M219" s="3207"/>
      <c r="N219" s="2098"/>
    </row>
    <row r="220" spans="2:14" ht="6" customHeight="1">
      <c r="B220" s="3277"/>
      <c r="C220" s="3277"/>
      <c r="D220" s="3277"/>
      <c r="E220" s="3277"/>
      <c r="F220" s="3277"/>
      <c r="G220" s="3277"/>
      <c r="H220" s="3277"/>
      <c r="I220" s="3277"/>
      <c r="J220" s="3277"/>
      <c r="K220" s="3277"/>
      <c r="L220" s="3277"/>
      <c r="M220" s="3277"/>
      <c r="N220" s="2098"/>
    </row>
    <row r="222" spans="2:14" ht="12.75" customHeight="1">
      <c r="B222" s="3294" t="s">
        <v>146</v>
      </c>
      <c r="C222" s="3207"/>
      <c r="D222" s="3207"/>
      <c r="E222" s="3207"/>
      <c r="F222" s="3207"/>
      <c r="G222" s="3207"/>
      <c r="H222" s="3207"/>
      <c r="I222" s="3207"/>
      <c r="J222" s="3207"/>
      <c r="K222" s="3207"/>
      <c r="L222" s="3207"/>
      <c r="M222" s="3207"/>
    </row>
    <row r="223" spans="2:14" ht="12.75" customHeight="1">
      <c r="B223" s="1"/>
      <c r="C223" s="1"/>
      <c r="D223" s="1"/>
      <c r="E223" s="1"/>
      <c r="F223" s="1"/>
      <c r="G223" s="1"/>
    </row>
    <row r="224" spans="2:14" ht="15" customHeight="1">
      <c r="B224" s="3812" t="s">
        <v>972</v>
      </c>
      <c r="C224" s="3207"/>
      <c r="D224" s="3207"/>
      <c r="E224" s="3813">
        <v>2023</v>
      </c>
      <c r="F224" s="3813">
        <v>2024</v>
      </c>
      <c r="G224" s="3814">
        <v>2025</v>
      </c>
    </row>
    <row r="225" spans="2:13" ht="15" customHeight="1">
      <c r="B225" s="3207"/>
      <c r="C225" s="2992"/>
      <c r="D225" s="3207"/>
      <c r="E225" s="3403"/>
      <c r="F225" s="3403"/>
      <c r="G225" s="3295"/>
      <c r="H225" s="1870"/>
    </row>
    <row r="226" spans="2:13" ht="15" customHeight="1">
      <c r="B226" s="3207"/>
      <c r="C226" s="2992"/>
      <c r="D226" s="3207"/>
      <c r="E226" s="3403"/>
      <c r="F226" s="3403"/>
      <c r="G226" s="3295"/>
      <c r="H226" s="1870"/>
    </row>
    <row r="227" spans="2:13" ht="12.75" customHeight="1">
      <c r="B227" s="3248"/>
      <c r="C227" s="3248"/>
      <c r="D227" s="3248"/>
      <c r="E227" s="3325"/>
      <c r="F227" s="3325"/>
      <c r="G227" s="3296"/>
      <c r="H227" s="1870"/>
    </row>
    <row r="228" spans="2:13" ht="12.75" customHeight="1">
      <c r="B228" s="3347" t="s">
        <v>29</v>
      </c>
      <c r="C228" s="3261"/>
      <c r="D228" s="3261"/>
      <c r="E228" s="2571">
        <v>1.0639025447333696</v>
      </c>
      <c r="F228" s="2573">
        <v>1.2405999999999999</v>
      </c>
      <c r="G228" s="2565" t="s">
        <v>973</v>
      </c>
      <c r="H228" s="1870"/>
    </row>
    <row r="229" spans="2:13" ht="12.75" customHeight="1">
      <c r="B229" s="3104" t="s">
        <v>30</v>
      </c>
      <c r="C229" s="3257"/>
      <c r="D229" s="3257"/>
      <c r="E229" s="194">
        <v>0.82951640140428407</v>
      </c>
      <c r="F229" s="195">
        <v>0.83</v>
      </c>
      <c r="G229" s="1915">
        <v>0.89500000000000002</v>
      </c>
      <c r="H229" s="1870"/>
    </row>
    <row r="230" spans="2:13" ht="12.75" customHeight="1">
      <c r="B230" s="3104" t="s">
        <v>31</v>
      </c>
      <c r="C230" s="3257"/>
      <c r="D230" s="3257"/>
      <c r="E230" s="194">
        <v>0.9690328036861523</v>
      </c>
      <c r="F230" s="195">
        <v>0.98199999999999998</v>
      </c>
      <c r="G230" s="1915">
        <v>0.90400000000000003</v>
      </c>
      <c r="H230" s="1870"/>
    </row>
    <row r="231" spans="2:13" ht="12.75" customHeight="1">
      <c r="B231" s="3104" t="s">
        <v>32</v>
      </c>
      <c r="C231" s="3257"/>
      <c r="D231" s="3257"/>
      <c r="E231" s="194">
        <v>0.77088069287383898</v>
      </c>
      <c r="F231" s="195">
        <v>0.97</v>
      </c>
      <c r="G231" s="1915">
        <v>0.93400000000000005</v>
      </c>
    </row>
    <row r="232" spans="2:13" ht="12.75" customHeight="1">
      <c r="B232" s="3104" t="s">
        <v>33</v>
      </c>
      <c r="C232" s="3257"/>
      <c r="D232" s="3257"/>
      <c r="E232" s="194">
        <v>0.88621686840447689</v>
      </c>
      <c r="F232" s="195">
        <v>0.90200000000000002</v>
      </c>
      <c r="G232" s="1915">
        <v>0.86099999999999999</v>
      </c>
    </row>
    <row r="233" spans="2:13" ht="12.75" customHeight="1">
      <c r="B233" s="3104" t="s">
        <v>34</v>
      </c>
      <c r="C233" s="3257"/>
      <c r="D233" s="3257"/>
      <c r="E233" s="194">
        <v>0.74273082201956775</v>
      </c>
      <c r="F233" s="195">
        <v>0.80400000000000005</v>
      </c>
      <c r="G233" s="1915">
        <v>0.82299999999999995</v>
      </c>
    </row>
    <row r="234" spans="2:13" ht="12.75" customHeight="1">
      <c r="B234" s="3104" t="s">
        <v>35</v>
      </c>
      <c r="C234" s="3257"/>
      <c r="D234" s="3257"/>
      <c r="E234" s="194">
        <v>1.0638168984042526</v>
      </c>
      <c r="F234" s="195">
        <v>0.94</v>
      </c>
      <c r="G234" s="1915">
        <v>0.91</v>
      </c>
    </row>
    <row r="235" spans="2:13" ht="12.75" customHeight="1">
      <c r="B235" s="3104" t="s">
        <v>36</v>
      </c>
      <c r="C235" s="3257"/>
      <c r="D235" s="3257"/>
      <c r="E235" s="194">
        <v>0.71614135497900056</v>
      </c>
      <c r="F235" s="195">
        <v>0.70799999999999996</v>
      </c>
      <c r="G235" s="1915">
        <v>0.76100000000000001</v>
      </c>
    </row>
    <row r="236" spans="2:13" ht="12.75" customHeight="1">
      <c r="B236" s="3104" t="s">
        <v>38</v>
      </c>
      <c r="C236" s="3257"/>
      <c r="D236" s="3257"/>
      <c r="E236" s="194">
        <v>0.88165857084619947</v>
      </c>
      <c r="F236" s="195">
        <v>1</v>
      </c>
      <c r="G236" s="1915">
        <v>0.97799999999999998</v>
      </c>
    </row>
    <row r="237" spans="2:13" ht="12.75" customHeight="1">
      <c r="B237" s="3161" t="s">
        <v>148</v>
      </c>
      <c r="C237" s="3257"/>
      <c r="D237" s="3257"/>
      <c r="E237" s="196">
        <v>0.94206590936323376</v>
      </c>
      <c r="F237" s="197">
        <v>0.94</v>
      </c>
      <c r="G237" s="2575">
        <v>0.86399999999999999</v>
      </c>
      <c r="H237" s="279"/>
      <c r="I237" s="1"/>
      <c r="J237" s="1"/>
      <c r="K237" s="1"/>
      <c r="L237" s="1"/>
      <c r="M237" s="1"/>
    </row>
    <row r="238" spans="2:13" ht="15" customHeight="1">
      <c r="B238" s="3012" t="s">
        <v>974</v>
      </c>
      <c r="C238" s="3254"/>
      <c r="D238" s="3254"/>
      <c r="E238" s="3254"/>
      <c r="F238" s="3254"/>
      <c r="G238" s="3254"/>
      <c r="H238" s="1"/>
      <c r="I238" s="1"/>
      <c r="J238" s="1"/>
      <c r="K238" s="1"/>
      <c r="L238" s="1"/>
      <c r="M238" s="1"/>
    </row>
    <row r="239" spans="2:13" ht="15" customHeight="1">
      <c r="B239" s="3207"/>
      <c r="C239" s="2992"/>
      <c r="D239" s="2992"/>
      <c r="E239" s="2992"/>
      <c r="F239" s="2992"/>
      <c r="G239" s="3207"/>
      <c r="H239" s="1"/>
      <c r="I239" s="1"/>
      <c r="J239" s="1"/>
      <c r="K239" s="1"/>
      <c r="L239" s="1"/>
      <c r="M239" s="1"/>
    </row>
    <row r="240" spans="2:13" ht="10.5" customHeight="1">
      <c r="B240" s="3207"/>
      <c r="C240" s="2992"/>
      <c r="D240" s="2992"/>
      <c r="E240" s="2992"/>
      <c r="F240" s="2992"/>
      <c r="G240" s="3207"/>
      <c r="H240" s="1"/>
      <c r="I240" s="1"/>
      <c r="J240" s="1"/>
      <c r="K240" s="1"/>
      <c r="L240" s="1"/>
      <c r="M240" s="1"/>
    </row>
    <row r="241" spans="2:13" ht="6" customHeight="1">
      <c r="B241" s="3207"/>
      <c r="C241" s="2992"/>
      <c r="D241" s="2992"/>
      <c r="E241" s="2992"/>
      <c r="F241" s="2992"/>
      <c r="G241" s="3207"/>
      <c r="H241" s="1"/>
      <c r="I241" s="1"/>
      <c r="J241" s="1"/>
      <c r="K241" s="1"/>
      <c r="L241" s="1"/>
      <c r="M241" s="1"/>
    </row>
    <row r="242" spans="2:13" ht="8.25" customHeight="1">
      <c r="B242" s="3277"/>
      <c r="C242" s="3277"/>
      <c r="D242" s="3277"/>
      <c r="E242" s="3277"/>
      <c r="F242" s="3277"/>
      <c r="G242" s="3277"/>
      <c r="H242" s="1"/>
      <c r="I242" s="1"/>
      <c r="J242" s="1"/>
      <c r="K242" s="1"/>
      <c r="L242" s="1"/>
      <c r="M242" s="1"/>
    </row>
    <row r="243" spans="2:13" ht="12.75" customHeight="1">
      <c r="B243" s="1"/>
      <c r="C243" s="1"/>
      <c r="D243" s="1"/>
      <c r="E243" s="1"/>
      <c r="F243" s="1"/>
      <c r="G243" s="1"/>
      <c r="H243" s="1"/>
      <c r="I243" s="1"/>
      <c r="J243" s="1"/>
      <c r="K243" s="1"/>
      <c r="L243" s="1"/>
      <c r="M243" s="1"/>
    </row>
    <row r="244" spans="2:13" ht="12.75" customHeight="1">
      <c r="B244" s="1"/>
      <c r="C244" s="1"/>
      <c r="D244" s="1"/>
      <c r="E244" s="1"/>
      <c r="F244" s="1"/>
      <c r="G244" s="1"/>
      <c r="H244" s="1"/>
      <c r="I244" s="1"/>
      <c r="J244" s="1"/>
      <c r="K244" s="1"/>
      <c r="L244" s="1"/>
      <c r="M244" s="1"/>
    </row>
    <row r="245" spans="2:13" ht="30" customHeight="1">
      <c r="B245" s="1353" t="s">
        <v>155</v>
      </c>
      <c r="C245" s="6"/>
      <c r="D245" s="6"/>
      <c r="E245" s="6"/>
      <c r="F245" s="6"/>
      <c r="G245" s="6"/>
      <c r="H245" s="6"/>
      <c r="I245" s="6"/>
      <c r="J245" s="6"/>
      <c r="K245" s="6"/>
      <c r="L245" s="6"/>
      <c r="M245" s="6"/>
    </row>
    <row r="246" spans="2:13" ht="12.75" customHeight="1">
      <c r="B246" s="1"/>
      <c r="C246" s="1"/>
      <c r="D246" s="1"/>
      <c r="E246" s="1"/>
      <c r="F246" s="1"/>
      <c r="G246" s="1"/>
      <c r="H246" s="1"/>
      <c r="I246" s="1"/>
      <c r="J246" s="1"/>
      <c r="K246" s="1"/>
      <c r="L246" s="1"/>
      <c r="M246" s="1"/>
    </row>
    <row r="247" spans="2:13" ht="12.75" customHeight="1">
      <c r="B247" s="1"/>
      <c r="C247" s="1"/>
      <c r="D247" s="1"/>
      <c r="E247" s="1"/>
      <c r="F247" s="1"/>
      <c r="G247" s="1"/>
      <c r="H247" s="1"/>
      <c r="I247" s="1"/>
      <c r="J247" s="1"/>
      <c r="K247" s="1"/>
      <c r="L247" s="1"/>
      <c r="M247" s="1"/>
    </row>
    <row r="248" spans="2:13" ht="12.75" customHeight="1">
      <c r="B248" s="1801" t="s">
        <v>156</v>
      </c>
      <c r="C248" s="1801"/>
      <c r="D248" s="1801"/>
      <c r="E248" s="1801"/>
      <c r="F248" s="1801"/>
      <c r="G248" s="1801"/>
      <c r="H248" s="1801"/>
      <c r="I248" s="1801"/>
      <c r="J248" s="1801"/>
      <c r="K248" s="1801"/>
      <c r="L248" s="1801"/>
      <c r="M248" s="1801"/>
    </row>
    <row r="249" spans="2:13" ht="12.75" customHeight="1">
      <c r="B249" s="1"/>
      <c r="C249" s="1"/>
      <c r="D249" s="1"/>
      <c r="E249" s="1"/>
      <c r="F249" s="1"/>
      <c r="G249" s="1"/>
      <c r="H249" s="1"/>
      <c r="I249" s="1"/>
      <c r="J249" s="1"/>
      <c r="K249" s="1"/>
      <c r="L249" s="1"/>
      <c r="M249" s="1"/>
    </row>
    <row r="250" spans="2:13" ht="15" customHeight="1">
      <c r="B250" s="3812" t="s">
        <v>975</v>
      </c>
      <c r="C250" s="3207"/>
      <c r="D250" s="3207"/>
      <c r="E250" s="3830">
        <v>2023</v>
      </c>
      <c r="F250" s="3207"/>
      <c r="G250" s="3247"/>
      <c r="H250" s="3830">
        <v>2024</v>
      </c>
      <c r="I250" s="3207"/>
      <c r="J250" s="3247"/>
      <c r="K250" s="3840">
        <v>2025</v>
      </c>
      <c r="L250" s="3207"/>
      <c r="M250" s="3207"/>
    </row>
    <row r="251" spans="2:13" ht="12.75" customHeight="1">
      <c r="B251" s="3207"/>
      <c r="C251" s="3207"/>
      <c r="D251" s="3207"/>
      <c r="E251" s="2548" t="s">
        <v>158</v>
      </c>
      <c r="F251" s="1396" t="s">
        <v>159</v>
      </c>
      <c r="G251" s="2549" t="s">
        <v>148</v>
      </c>
      <c r="H251" s="2548" t="s">
        <v>158</v>
      </c>
      <c r="I251" s="1396" t="s">
        <v>159</v>
      </c>
      <c r="J251" s="2549" t="s">
        <v>148</v>
      </c>
      <c r="K251" s="2548" t="s">
        <v>158</v>
      </c>
      <c r="L251" s="1396" t="s">
        <v>159</v>
      </c>
      <c r="M251" s="2550" t="s">
        <v>148</v>
      </c>
    </row>
    <row r="252" spans="2:13" ht="15" customHeight="1">
      <c r="B252" s="3222" t="s">
        <v>160</v>
      </c>
      <c r="C252" s="3223"/>
      <c r="D252" s="3223"/>
      <c r="E252" s="468">
        <v>5775718.4000000004</v>
      </c>
      <c r="F252" s="469">
        <v>7270805</v>
      </c>
      <c r="G252" s="2577">
        <v>13046523</v>
      </c>
      <c r="H252" s="468">
        <v>6692061.71</v>
      </c>
      <c r="I252" s="469">
        <v>7998412.6299999999</v>
      </c>
      <c r="J252" s="2078">
        <v>14690475</v>
      </c>
      <c r="K252" s="2578">
        <v>7606938</v>
      </c>
      <c r="L252" s="2355">
        <v>7671308</v>
      </c>
      <c r="M252" s="2356">
        <v>15278256</v>
      </c>
    </row>
    <row r="253" spans="2:13" ht="15" customHeight="1">
      <c r="B253" s="3092" t="s">
        <v>161</v>
      </c>
      <c r="C253" s="3215"/>
      <c r="D253" s="3215"/>
      <c r="E253" s="3336">
        <v>8</v>
      </c>
      <c r="F253" s="3337">
        <v>10</v>
      </c>
      <c r="G253" s="3913">
        <v>18</v>
      </c>
      <c r="H253" s="3336">
        <v>8</v>
      </c>
      <c r="I253" s="3337">
        <v>10</v>
      </c>
      <c r="J253" s="3329">
        <v>18</v>
      </c>
      <c r="K253" s="3848">
        <v>7</v>
      </c>
      <c r="L253" s="3517">
        <v>3</v>
      </c>
      <c r="M253" s="3518">
        <v>10</v>
      </c>
    </row>
    <row r="254" spans="2:13" ht="12.75" customHeight="1">
      <c r="B254" s="3261"/>
      <c r="C254" s="3261"/>
      <c r="D254" s="3261"/>
      <c r="E254" s="3332"/>
      <c r="F254" s="3334"/>
      <c r="G254" s="3851"/>
      <c r="H254" s="3332"/>
      <c r="I254" s="3334"/>
      <c r="J254" s="3330"/>
      <c r="K254" s="3332"/>
      <c r="L254" s="3334"/>
      <c r="M254" s="3330"/>
    </row>
    <row r="255" spans="2:13" ht="15" customHeight="1">
      <c r="B255" s="3092" t="s">
        <v>162</v>
      </c>
      <c r="C255" s="3215"/>
      <c r="D255" s="3215"/>
      <c r="E255" s="3336">
        <v>0</v>
      </c>
      <c r="F255" s="3337">
        <v>1</v>
      </c>
      <c r="G255" s="3913">
        <v>1</v>
      </c>
      <c r="H255" s="3336">
        <v>1</v>
      </c>
      <c r="I255" s="3337">
        <v>0</v>
      </c>
      <c r="J255" s="3329">
        <v>1</v>
      </c>
      <c r="K255" s="3848">
        <v>0</v>
      </c>
      <c r="L255" s="3517">
        <v>0</v>
      </c>
      <c r="M255" s="3518">
        <v>0</v>
      </c>
    </row>
    <row r="256" spans="2:13" ht="12.75" customHeight="1">
      <c r="B256" s="3261"/>
      <c r="C256" s="3261"/>
      <c r="D256" s="3261"/>
      <c r="E256" s="3332"/>
      <c r="F256" s="3334"/>
      <c r="G256" s="3851"/>
      <c r="H256" s="3332"/>
      <c r="I256" s="3334"/>
      <c r="J256" s="3330"/>
      <c r="K256" s="3332"/>
      <c r="L256" s="3334"/>
      <c r="M256" s="3330"/>
    </row>
    <row r="257" spans="2:13" ht="15" customHeight="1">
      <c r="B257" s="3104" t="s">
        <v>163</v>
      </c>
      <c r="C257" s="3257"/>
      <c r="D257" s="3257"/>
      <c r="E257" s="211">
        <v>0</v>
      </c>
      <c r="F257" s="212">
        <v>1</v>
      </c>
      <c r="G257" s="1398">
        <v>1</v>
      </c>
      <c r="H257" s="211">
        <v>0</v>
      </c>
      <c r="I257" s="212">
        <v>0</v>
      </c>
      <c r="J257" s="1922">
        <v>0</v>
      </c>
      <c r="K257" s="1399">
        <v>0</v>
      </c>
      <c r="L257" s="1101">
        <v>0</v>
      </c>
      <c r="M257" s="1102">
        <v>0</v>
      </c>
    </row>
    <row r="258" spans="2:13" ht="15" customHeight="1">
      <c r="B258" s="3092" t="s">
        <v>164</v>
      </c>
      <c r="C258" s="3215"/>
      <c r="D258" s="3215"/>
      <c r="E258" s="3336">
        <v>0</v>
      </c>
      <c r="F258" s="3337">
        <v>6570</v>
      </c>
      <c r="G258" s="3913">
        <v>6570</v>
      </c>
      <c r="H258" s="3336">
        <v>109</v>
      </c>
      <c r="I258" s="3337">
        <v>207</v>
      </c>
      <c r="J258" s="3329">
        <v>316</v>
      </c>
      <c r="K258" s="3848">
        <v>169</v>
      </c>
      <c r="L258" s="3517">
        <v>115</v>
      </c>
      <c r="M258" s="3518">
        <v>284</v>
      </c>
    </row>
    <row r="259" spans="2:13" ht="12.75" customHeight="1">
      <c r="B259" s="3261"/>
      <c r="C259" s="3261"/>
      <c r="D259" s="3261"/>
      <c r="E259" s="3332"/>
      <c r="F259" s="3334"/>
      <c r="G259" s="3851"/>
      <c r="H259" s="3332"/>
      <c r="I259" s="3334"/>
      <c r="J259" s="3330"/>
      <c r="K259" s="3332"/>
      <c r="L259" s="3334"/>
      <c r="M259" s="3330"/>
    </row>
    <row r="260" spans="2:13" ht="15" customHeight="1">
      <c r="B260" s="3092" t="s">
        <v>165</v>
      </c>
      <c r="C260" s="3215"/>
      <c r="D260" s="3215"/>
      <c r="E260" s="3358">
        <v>0.28000000000000003</v>
      </c>
      <c r="F260" s="3359">
        <v>0.28000000000000003</v>
      </c>
      <c r="G260" s="3850">
        <v>0.28000000000000003</v>
      </c>
      <c r="H260" s="3358">
        <v>0.24</v>
      </c>
      <c r="I260" s="3359">
        <v>0.25</v>
      </c>
      <c r="J260" s="3360">
        <v>0.245</v>
      </c>
      <c r="K260" s="3849">
        <v>0.18</v>
      </c>
      <c r="L260" s="3619">
        <v>0.08</v>
      </c>
      <c r="M260" s="3620">
        <v>0.13</v>
      </c>
    </row>
    <row r="261" spans="2:13" ht="12.75" customHeight="1">
      <c r="B261" s="3261"/>
      <c r="C261" s="3261"/>
      <c r="D261" s="3261"/>
      <c r="E261" s="3332"/>
      <c r="F261" s="3334"/>
      <c r="G261" s="3851"/>
      <c r="H261" s="3332"/>
      <c r="I261" s="3334"/>
      <c r="J261" s="3330"/>
      <c r="K261" s="3332"/>
      <c r="L261" s="3334"/>
      <c r="M261" s="3330"/>
    </row>
    <row r="262" spans="2:13" ht="15" customHeight="1">
      <c r="B262" s="3092" t="s">
        <v>166</v>
      </c>
      <c r="C262" s="3215"/>
      <c r="D262" s="3215"/>
      <c r="E262" s="3358">
        <v>0</v>
      </c>
      <c r="F262" s="3359">
        <v>0.03</v>
      </c>
      <c r="G262" s="3850">
        <v>0.02</v>
      </c>
      <c r="H262" s="3358">
        <v>0.03</v>
      </c>
      <c r="I262" s="3359">
        <v>0</v>
      </c>
      <c r="J262" s="3360">
        <v>0.01</v>
      </c>
      <c r="K262" s="3849">
        <v>0</v>
      </c>
      <c r="L262" s="3619">
        <v>0</v>
      </c>
      <c r="M262" s="3620">
        <v>0</v>
      </c>
    </row>
    <row r="263" spans="2:13" ht="12.75" customHeight="1">
      <c r="B263" s="3261"/>
      <c r="C263" s="3261"/>
      <c r="D263" s="3261"/>
      <c r="E263" s="3332"/>
      <c r="F263" s="3334"/>
      <c r="G263" s="3851"/>
      <c r="H263" s="3332"/>
      <c r="I263" s="3334"/>
      <c r="J263" s="3330"/>
      <c r="K263" s="3332"/>
      <c r="L263" s="3334"/>
      <c r="M263" s="3330"/>
    </row>
    <row r="264" spans="2:13" ht="15" customHeight="1">
      <c r="B264" s="3104" t="s">
        <v>167</v>
      </c>
      <c r="C264" s="3257"/>
      <c r="D264" s="3257"/>
      <c r="E264" s="220">
        <v>0</v>
      </c>
      <c r="F264" s="221">
        <v>0.03</v>
      </c>
      <c r="G264" s="1401">
        <v>0.02</v>
      </c>
      <c r="H264" s="220">
        <v>0</v>
      </c>
      <c r="I264" s="221">
        <v>0</v>
      </c>
      <c r="J264" s="1923">
        <v>0</v>
      </c>
      <c r="K264" s="470">
        <v>0</v>
      </c>
      <c r="L264" s="471">
        <v>0</v>
      </c>
      <c r="M264" s="472">
        <v>0</v>
      </c>
    </row>
    <row r="265" spans="2:13" ht="15" customHeight="1">
      <c r="B265" s="3106" t="s">
        <v>168</v>
      </c>
      <c r="C265" s="3229"/>
      <c r="D265" s="3229"/>
      <c r="E265" s="228">
        <v>0</v>
      </c>
      <c r="F265" s="229">
        <v>181</v>
      </c>
      <c r="G265" s="1402">
        <v>101</v>
      </c>
      <c r="H265" s="228">
        <v>3</v>
      </c>
      <c r="I265" s="229">
        <v>5</v>
      </c>
      <c r="J265" s="1925">
        <v>4</v>
      </c>
      <c r="K265" s="473">
        <v>4</v>
      </c>
      <c r="L265" s="474">
        <v>3</v>
      </c>
      <c r="M265" s="475">
        <v>3.5</v>
      </c>
    </row>
    <row r="266" spans="2:13" ht="15" customHeight="1">
      <c r="B266" s="3841" t="s">
        <v>976</v>
      </c>
      <c r="C266" s="3254"/>
      <c r="D266" s="3254"/>
      <c r="E266" s="3254"/>
      <c r="F266" s="3254"/>
      <c r="G266" s="3254"/>
      <c r="H266" s="3254"/>
      <c r="I266" s="3254"/>
      <c r="J266" s="3254"/>
      <c r="K266" s="3254"/>
      <c r="L266" s="3254"/>
      <c r="M266" s="3254"/>
    </row>
    <row r="267" spans="2:13" ht="6.75" customHeight="1">
      <c r="B267" s="3207"/>
      <c r="C267" s="2992"/>
      <c r="D267" s="2992"/>
      <c r="E267" s="2992"/>
      <c r="F267" s="2992"/>
      <c r="G267" s="2992"/>
      <c r="H267" s="2992"/>
      <c r="I267" s="2992"/>
      <c r="J267" s="2992"/>
      <c r="K267" s="2992"/>
      <c r="L267" s="2992"/>
      <c r="M267" s="3207"/>
    </row>
    <row r="268" spans="2:13" ht="12.75" customHeight="1">
      <c r="B268" s="3277"/>
      <c r="C268" s="3277"/>
      <c r="D268" s="3277"/>
      <c r="E268" s="3277"/>
      <c r="F268" s="3277"/>
      <c r="G268" s="3277"/>
      <c r="H268" s="3277"/>
      <c r="I268" s="3277"/>
      <c r="J268" s="3277"/>
      <c r="K268" s="3277"/>
      <c r="L268" s="3277"/>
      <c r="M268" s="3277"/>
    </row>
    <row r="271" spans="2:13" ht="12.75" customHeight="1">
      <c r="B271" s="3383" t="s">
        <v>977</v>
      </c>
      <c r="C271" s="3207"/>
      <c r="D271" s="3207"/>
      <c r="E271" s="3207"/>
      <c r="F271" s="3207"/>
      <c r="G271" s="3207"/>
      <c r="H271" s="3207"/>
      <c r="I271" s="3207"/>
      <c r="J271" s="3207"/>
      <c r="K271" s="3207"/>
      <c r="L271" s="1926"/>
      <c r="M271" s="1926"/>
    </row>
    <row r="272" spans="2:13" ht="12.75" customHeight="1">
      <c r="B272" s="3207"/>
      <c r="C272" s="3207"/>
      <c r="D272" s="3207"/>
      <c r="E272" s="3207"/>
      <c r="F272" s="3207"/>
      <c r="G272" s="3207"/>
      <c r="H272" s="3207"/>
      <c r="I272" s="3207"/>
      <c r="J272" s="3207"/>
      <c r="K272" s="3207"/>
      <c r="L272" s="1926"/>
      <c r="M272" s="1926"/>
    </row>
    <row r="273" spans="2:13" ht="12.75" customHeight="1">
      <c r="B273" s="1"/>
      <c r="C273" s="1"/>
      <c r="D273" s="1"/>
      <c r="E273" s="1"/>
      <c r="F273" s="1"/>
      <c r="G273" s="1"/>
      <c r="H273" s="1"/>
      <c r="I273" s="1"/>
      <c r="J273" s="1"/>
      <c r="K273" s="1"/>
      <c r="L273" s="1"/>
      <c r="M273" s="1"/>
    </row>
    <row r="274" spans="2:13" ht="15" customHeight="1">
      <c r="B274" s="3812" t="s">
        <v>978</v>
      </c>
      <c r="C274" s="3207"/>
      <c r="D274" s="3207"/>
      <c r="E274" s="3207"/>
      <c r="F274" s="3207"/>
      <c r="G274" s="3207"/>
      <c r="H274" s="3830">
        <v>2023</v>
      </c>
      <c r="I274" s="3207"/>
      <c r="J274" s="3830">
        <v>2024</v>
      </c>
      <c r="K274" s="3247"/>
      <c r="L274" s="3830">
        <v>2025</v>
      </c>
      <c r="M274" s="3207"/>
    </row>
    <row r="275" spans="2:13" ht="12.75" customHeight="1">
      <c r="B275" s="3248"/>
      <c r="C275" s="3248"/>
      <c r="D275" s="3248"/>
      <c r="E275" s="3248"/>
      <c r="F275" s="3248"/>
      <c r="G275" s="3248"/>
      <c r="H275" s="2548" t="s">
        <v>158</v>
      </c>
      <c r="I275" s="2549" t="s">
        <v>159</v>
      </c>
      <c r="J275" s="2548" t="s">
        <v>158</v>
      </c>
      <c r="K275" s="2549" t="s">
        <v>159</v>
      </c>
      <c r="L275" s="2548" t="s">
        <v>158</v>
      </c>
      <c r="M275" s="2550" t="s">
        <v>159</v>
      </c>
    </row>
    <row r="276" spans="2:13" ht="12.75" customHeight="1">
      <c r="B276" s="3347" t="s">
        <v>979</v>
      </c>
      <c r="C276" s="3261"/>
      <c r="D276" s="3261"/>
      <c r="E276" s="3261"/>
      <c r="F276" s="3261"/>
      <c r="G276" s="3261"/>
      <c r="H276" s="1403">
        <v>2.9087290682315809</v>
      </c>
      <c r="I276" s="2579">
        <v>1.7063153579844805</v>
      </c>
      <c r="J276" s="1403">
        <v>0.24</v>
      </c>
      <c r="K276" s="2580">
        <v>0.25</v>
      </c>
      <c r="L276" s="2581">
        <v>1.5</v>
      </c>
      <c r="M276" s="2476">
        <v>2.71</v>
      </c>
    </row>
    <row r="277" spans="2:13" ht="12.75" customHeight="1">
      <c r="B277" s="3104" t="s">
        <v>980</v>
      </c>
      <c r="C277" s="3257"/>
      <c r="D277" s="3257"/>
      <c r="E277" s="3257"/>
      <c r="F277" s="3257"/>
      <c r="G277" s="3257"/>
      <c r="H277" s="220">
        <v>0.27702181602205533</v>
      </c>
      <c r="I277" s="1404">
        <v>0.27521215451362591</v>
      </c>
      <c r="J277" s="220">
        <v>0.24</v>
      </c>
      <c r="K277" s="2582">
        <v>0.25</v>
      </c>
      <c r="L277" s="470">
        <v>0.18</v>
      </c>
      <c r="M277" s="1267">
        <v>0.08</v>
      </c>
    </row>
    <row r="278" spans="2:13" ht="12.75" customHeight="1">
      <c r="B278" s="3106" t="s">
        <v>981</v>
      </c>
      <c r="C278" s="3229"/>
      <c r="D278" s="3229"/>
      <c r="E278" s="3229"/>
      <c r="F278" s="3229"/>
      <c r="G278" s="3229"/>
      <c r="H278" s="219">
        <v>0</v>
      </c>
      <c r="I278" s="1405">
        <v>2.7521215451362588E-2</v>
      </c>
      <c r="J278" s="219">
        <v>0</v>
      </c>
      <c r="K278" s="2374">
        <v>0</v>
      </c>
      <c r="L278" s="1400">
        <v>0</v>
      </c>
      <c r="M278" s="2480">
        <v>0</v>
      </c>
    </row>
    <row r="279" spans="2:13" ht="12.75" customHeight="1">
      <c r="B279" s="3841" t="s">
        <v>982</v>
      </c>
      <c r="C279" s="3254"/>
      <c r="D279" s="3254"/>
      <c r="E279" s="3254"/>
      <c r="F279" s="3254"/>
      <c r="G279" s="3254"/>
      <c r="H279" s="3254"/>
      <c r="I279" s="3254"/>
      <c r="J279" s="3254"/>
      <c r="K279" s="3254"/>
      <c r="L279" s="3254"/>
      <c r="M279" s="3254"/>
    </row>
    <row r="280" spans="2:13" ht="12.75" customHeight="1">
      <c r="B280" s="3207"/>
      <c r="C280" s="2992"/>
      <c r="D280" s="2992"/>
      <c r="E280" s="2992"/>
      <c r="F280" s="2992"/>
      <c r="G280" s="2992"/>
      <c r="H280" s="2992"/>
      <c r="I280" s="2992"/>
      <c r="J280" s="2992"/>
      <c r="K280" s="2992"/>
      <c r="L280" s="2992"/>
      <c r="M280" s="3207"/>
    </row>
    <row r="281" spans="2:13" ht="8.25" customHeight="1">
      <c r="B281" s="3277"/>
      <c r="C281" s="3277"/>
      <c r="D281" s="3277"/>
      <c r="E281" s="3277"/>
      <c r="F281" s="3277"/>
      <c r="G281" s="3277"/>
      <c r="H281" s="3277"/>
      <c r="I281" s="3277"/>
      <c r="J281" s="3277"/>
      <c r="K281" s="3277"/>
      <c r="L281" s="3277"/>
      <c r="M281" s="3277"/>
    </row>
    <row r="282" spans="2:13" ht="12.75" customHeight="1">
      <c r="B282" s="8"/>
      <c r="C282" s="8"/>
      <c r="D282" s="8"/>
      <c r="E282" s="8"/>
      <c r="F282" s="8"/>
      <c r="G282" s="8"/>
      <c r="H282" s="8"/>
      <c r="I282" s="8"/>
      <c r="J282" s="8"/>
      <c r="K282" s="8"/>
      <c r="L282" s="8"/>
      <c r="M282" s="8"/>
    </row>
    <row r="283" spans="2:13" ht="12.75" customHeight="1">
      <c r="B283" s="1"/>
      <c r="C283" s="1"/>
      <c r="D283" s="1"/>
      <c r="E283" s="1"/>
      <c r="F283" s="1"/>
      <c r="G283" s="1"/>
      <c r="H283" s="1"/>
      <c r="I283" s="1"/>
      <c r="J283" s="1"/>
      <c r="K283" s="1"/>
      <c r="L283" s="1"/>
      <c r="M283" s="1"/>
    </row>
    <row r="284" spans="2:13" ht="12.75" customHeight="1">
      <c r="B284" s="1801" t="s">
        <v>983</v>
      </c>
      <c r="C284" s="1801"/>
      <c r="D284" s="1801"/>
      <c r="E284" s="1801"/>
      <c r="F284" s="1801"/>
      <c r="G284" s="1801"/>
      <c r="H284" s="1801"/>
      <c r="I284" s="1801"/>
      <c r="J284" s="1801"/>
      <c r="K284" s="1801"/>
      <c r="L284" s="1801"/>
      <c r="M284" s="1801"/>
    </row>
    <row r="286" spans="2:13" ht="82.5" customHeight="1">
      <c r="B286" s="3109" t="s">
        <v>984</v>
      </c>
      <c r="C286" s="3207"/>
      <c r="D286" s="3207"/>
      <c r="E286" s="3207"/>
      <c r="F286" s="3207"/>
      <c r="G286" s="3207"/>
      <c r="H286" s="3207"/>
      <c r="I286" s="3207"/>
      <c r="J286" s="3207"/>
      <c r="K286" s="3207"/>
      <c r="L286" s="3207"/>
      <c r="M286" s="3207"/>
    </row>
    <row r="287" spans="2:13" ht="12.75" customHeight="1">
      <c r="B287" s="1"/>
      <c r="C287" s="1"/>
      <c r="D287" s="1"/>
      <c r="E287" s="1"/>
      <c r="F287" s="1"/>
      <c r="G287" s="1"/>
      <c r="H287" s="1"/>
      <c r="I287" s="1"/>
      <c r="J287" s="1"/>
      <c r="K287" s="1"/>
      <c r="L287" s="1"/>
      <c r="M287" s="1"/>
    </row>
    <row r="288" spans="2:13" ht="24.75" customHeight="1">
      <c r="B288" s="1353" t="s">
        <v>172</v>
      </c>
      <c r="C288" s="1127"/>
      <c r="D288" s="6"/>
      <c r="E288" s="6"/>
      <c r="F288" s="6"/>
      <c r="G288" s="6"/>
      <c r="H288" s="6"/>
      <c r="I288" s="6"/>
      <c r="J288" s="6"/>
      <c r="K288" s="6"/>
      <c r="L288" s="6"/>
      <c r="M288" s="6"/>
    </row>
    <row r="289" spans="2:13" ht="12.75" customHeight="1">
      <c r="B289" s="1"/>
      <c r="C289" s="1"/>
      <c r="D289" s="1"/>
      <c r="E289" s="1"/>
      <c r="F289" s="1"/>
      <c r="G289" s="1"/>
      <c r="H289" s="1"/>
      <c r="I289" s="1"/>
      <c r="J289" s="1"/>
      <c r="K289" s="1"/>
      <c r="L289" s="1"/>
      <c r="M289" s="1"/>
    </row>
    <row r="290" spans="2:13" ht="12.75" customHeight="1">
      <c r="B290" s="1"/>
      <c r="C290" s="1"/>
      <c r="D290" s="1"/>
      <c r="E290" s="1"/>
      <c r="F290" s="1"/>
      <c r="G290" s="1"/>
      <c r="H290" s="1"/>
      <c r="I290" s="1"/>
      <c r="J290" s="1"/>
      <c r="K290" s="1"/>
      <c r="L290" s="1"/>
      <c r="M290" s="1"/>
    </row>
    <row r="291" spans="2:13" ht="12.75" customHeight="1">
      <c r="B291" s="1801" t="s">
        <v>173</v>
      </c>
      <c r="C291" s="1801"/>
      <c r="D291" s="1801"/>
      <c r="E291" s="1801"/>
      <c r="F291" s="1801"/>
      <c r="G291" s="1801"/>
      <c r="H291" s="1801"/>
      <c r="I291" s="1801"/>
      <c r="J291" s="1801"/>
      <c r="K291" s="1801"/>
      <c r="L291" s="1801"/>
      <c r="M291" s="1801"/>
    </row>
    <row r="292" spans="2:13" ht="12.75" customHeight="1">
      <c r="B292" s="1"/>
      <c r="C292" s="1"/>
      <c r="D292" s="1"/>
      <c r="E292" s="1"/>
      <c r="F292" s="1"/>
      <c r="G292" s="1"/>
      <c r="H292" s="1"/>
      <c r="I292" s="1"/>
      <c r="J292" s="1"/>
      <c r="K292" s="1"/>
      <c r="L292" s="1"/>
      <c r="M292" s="1"/>
    </row>
    <row r="293" spans="2:13" ht="15" customHeight="1">
      <c r="B293" s="3812" t="s">
        <v>985</v>
      </c>
      <c r="C293" s="3207"/>
      <c r="D293" s="3247"/>
      <c r="E293" s="3813">
        <v>2023</v>
      </c>
      <c r="F293" s="3813">
        <v>2024</v>
      </c>
      <c r="G293" s="3814">
        <v>2025</v>
      </c>
      <c r="H293" s="1"/>
      <c r="I293" s="1"/>
      <c r="J293" s="1"/>
      <c r="K293" s="1"/>
      <c r="L293" s="1"/>
      <c r="M293" s="1"/>
    </row>
    <row r="294" spans="2:13" ht="12.75" customHeight="1">
      <c r="B294" s="3248"/>
      <c r="C294" s="3248"/>
      <c r="D294" s="3279"/>
      <c r="E294" s="3325"/>
      <c r="F294" s="3325"/>
      <c r="G294" s="3296"/>
      <c r="H294" s="1"/>
      <c r="I294" s="1"/>
      <c r="J294" s="1"/>
      <c r="K294" s="1"/>
      <c r="L294" s="1"/>
      <c r="M294" s="1"/>
    </row>
    <row r="295" spans="2:13" ht="15" customHeight="1">
      <c r="B295" s="3347" t="s">
        <v>175</v>
      </c>
      <c r="C295" s="3261"/>
      <c r="D295" s="3261"/>
      <c r="E295" s="2583">
        <v>2338</v>
      </c>
      <c r="F295" s="2584">
        <v>2531</v>
      </c>
      <c r="G295" s="2091">
        <v>2427</v>
      </c>
      <c r="H295" s="1"/>
      <c r="I295" s="1"/>
      <c r="J295" s="1"/>
      <c r="K295" s="1"/>
      <c r="L295" s="1"/>
      <c r="M295" s="1"/>
    </row>
    <row r="296" spans="2:13" ht="12.75" customHeight="1">
      <c r="B296" s="3106" t="s">
        <v>176</v>
      </c>
      <c r="C296" s="3229"/>
      <c r="D296" s="3229"/>
      <c r="E296" s="1406">
        <v>2281.0614399999999</v>
      </c>
      <c r="F296" s="237">
        <v>3995.2</v>
      </c>
      <c r="G296" s="1889">
        <v>4014.5</v>
      </c>
      <c r="H296" s="748"/>
      <c r="I296" s="1"/>
      <c r="J296" s="1"/>
      <c r="K296" s="1"/>
      <c r="L296" s="1"/>
      <c r="M296" s="1"/>
    </row>
    <row r="298" spans="2:13" ht="12.75" customHeight="1">
      <c r="B298" s="1801" t="s">
        <v>178</v>
      </c>
      <c r="C298" s="1801"/>
      <c r="D298" s="1801"/>
      <c r="E298" s="1801"/>
      <c r="F298" s="1801"/>
      <c r="G298" s="1801"/>
    </row>
    <row r="299" spans="2:13" ht="12.75" customHeight="1">
      <c r="B299" s="1"/>
      <c r="C299" s="1"/>
      <c r="D299" s="1"/>
      <c r="E299" s="1"/>
      <c r="F299" s="1"/>
      <c r="G299" s="1"/>
    </row>
    <row r="300" spans="2:13" ht="15" customHeight="1">
      <c r="B300" s="3812" t="s">
        <v>986</v>
      </c>
      <c r="C300" s="3207"/>
      <c r="D300" s="3207"/>
      <c r="E300" s="3813">
        <v>2023</v>
      </c>
      <c r="F300" s="3813">
        <v>2024</v>
      </c>
      <c r="G300" s="3814">
        <v>2025</v>
      </c>
    </row>
    <row r="301" spans="2:13" ht="15" customHeight="1">
      <c r="B301" s="3207"/>
      <c r="C301" s="2992"/>
      <c r="D301" s="3207"/>
      <c r="E301" s="3403"/>
      <c r="F301" s="3403"/>
      <c r="G301" s="3295"/>
    </row>
    <row r="302" spans="2:13" ht="12.75" customHeight="1">
      <c r="B302" s="3207"/>
      <c r="C302" s="3207"/>
      <c r="D302" s="3207"/>
      <c r="E302" s="3325"/>
      <c r="F302" s="3403"/>
      <c r="G302" s="3295"/>
    </row>
    <row r="303" spans="2:13" ht="12.75" customHeight="1">
      <c r="B303" s="3102" t="s">
        <v>181</v>
      </c>
      <c r="C303" s="3223"/>
      <c r="D303" s="3280"/>
      <c r="E303" s="2585">
        <v>0.40600000000000003</v>
      </c>
      <c r="F303" s="2586">
        <v>0.46600000000000003</v>
      </c>
      <c r="G303" s="1407">
        <v>0.51700000000000002</v>
      </c>
    </row>
    <row r="304" spans="2:13" ht="12.75" customHeight="1">
      <c r="B304" s="3104" t="s">
        <v>182</v>
      </c>
      <c r="C304" s="3257"/>
      <c r="D304" s="3287"/>
      <c r="E304" s="1408">
        <v>0.46400000000000002</v>
      </c>
      <c r="F304" s="166">
        <v>0.51880000000000004</v>
      </c>
      <c r="G304" s="1900">
        <v>0.48199999999999998</v>
      </c>
    </row>
    <row r="305" spans="2:13" ht="12.75" customHeight="1">
      <c r="B305" s="3140" t="s">
        <v>148</v>
      </c>
      <c r="C305" s="3229"/>
      <c r="D305" s="3276"/>
      <c r="E305" s="1409">
        <v>0.43099999999999999</v>
      </c>
      <c r="F305" s="168">
        <v>0.49399999999999999</v>
      </c>
      <c r="G305" s="1903">
        <v>0.498</v>
      </c>
    </row>
    <row r="306" spans="2:13" ht="15" customHeight="1">
      <c r="B306" s="3290" t="s">
        <v>691</v>
      </c>
      <c r="C306" s="3254"/>
      <c r="D306" s="3254"/>
      <c r="E306" s="3254"/>
      <c r="F306" s="3254"/>
      <c r="G306" s="3254"/>
    </row>
    <row r="307" spans="2:13" ht="15" customHeight="1">
      <c r="B307" s="3277"/>
      <c r="C307" s="3277"/>
      <c r="D307" s="3277"/>
      <c r="E307" s="3277"/>
      <c r="F307" s="3277"/>
      <c r="G307" s="3277"/>
    </row>
    <row r="308" spans="2:13" ht="12.75" customHeight="1">
      <c r="B308" s="1"/>
      <c r="C308" s="1"/>
      <c r="D308" s="1"/>
      <c r="E308" s="1"/>
      <c r="F308" s="1"/>
      <c r="G308" s="1"/>
    </row>
    <row r="309" spans="2:13" ht="23.25" customHeight="1">
      <c r="B309" s="1353" t="s">
        <v>196</v>
      </c>
      <c r="C309" s="6"/>
      <c r="D309" s="6"/>
      <c r="E309" s="6"/>
      <c r="F309" s="6"/>
      <c r="G309" s="6"/>
    </row>
    <row r="310" spans="2:13" ht="12.75" customHeight="1">
      <c r="B310" s="1"/>
      <c r="C310" s="1"/>
      <c r="D310" s="1"/>
      <c r="E310" s="1"/>
      <c r="F310" s="1"/>
      <c r="G310" s="1"/>
    </row>
    <row r="311" spans="2:13" ht="12.75" customHeight="1">
      <c r="B311" s="1"/>
      <c r="C311" s="1"/>
      <c r="D311" s="1"/>
      <c r="E311" s="1"/>
      <c r="F311" s="1"/>
      <c r="G311" s="1"/>
    </row>
    <row r="312" spans="2:13" ht="12.75" customHeight="1">
      <c r="B312" s="2422" t="s">
        <v>987</v>
      </c>
      <c r="C312" s="2422"/>
      <c r="D312" s="2422"/>
      <c r="E312" s="2422"/>
      <c r="F312" s="2422"/>
      <c r="G312" s="3641"/>
      <c r="H312" s="3207"/>
      <c r="I312" s="3207"/>
      <c r="J312" s="3207"/>
      <c r="K312" s="3207"/>
      <c r="L312" s="3207"/>
      <c r="M312" s="3207"/>
    </row>
    <row r="314" spans="2:13" ht="15" customHeight="1">
      <c r="B314" s="3914" t="s">
        <v>988</v>
      </c>
      <c r="C314" s="3248"/>
      <c r="D314" s="3248"/>
      <c r="E314" s="3248"/>
      <c r="F314" s="3248"/>
      <c r="G314" s="3248"/>
      <c r="H314" s="3248"/>
      <c r="I314" s="3248"/>
      <c r="J314" s="3279"/>
      <c r="K314" s="1362">
        <v>2023</v>
      </c>
      <c r="L314" s="1362">
        <v>2024</v>
      </c>
      <c r="M314" s="2547">
        <v>2025</v>
      </c>
    </row>
    <row r="315" spans="2:13" ht="15" customHeight="1">
      <c r="B315" s="3915" t="s">
        <v>199</v>
      </c>
      <c r="C315" s="3283"/>
      <c r="D315" s="3283"/>
      <c r="E315" s="3283"/>
      <c r="F315" s="3283"/>
      <c r="G315" s="3283"/>
      <c r="H315" s="3283"/>
      <c r="I315" s="3283"/>
      <c r="J315" s="3283"/>
      <c r="K315" s="3283"/>
      <c r="L315" s="3283"/>
      <c r="M315" s="3283"/>
    </row>
    <row r="316" spans="2:13" ht="12.75" customHeight="1">
      <c r="B316" s="3138" t="s">
        <v>204</v>
      </c>
      <c r="C316" s="3284"/>
      <c r="D316" s="3284"/>
      <c r="E316" s="3284"/>
      <c r="F316" s="3284"/>
      <c r="G316" s="3284"/>
      <c r="H316" s="3284"/>
      <c r="I316" s="3284"/>
      <c r="J316" s="3284"/>
      <c r="K316" s="1410">
        <v>33101</v>
      </c>
      <c r="L316" s="1410">
        <v>8588</v>
      </c>
      <c r="M316" s="1410">
        <v>491585.37</v>
      </c>
    </row>
    <row r="317" spans="2:13" ht="12.75" customHeight="1">
      <c r="B317" s="3104" t="s">
        <v>209</v>
      </c>
      <c r="C317" s="3257"/>
      <c r="D317" s="3257"/>
      <c r="E317" s="3257"/>
      <c r="F317" s="3257"/>
      <c r="G317" s="3257"/>
      <c r="H317" s="3257"/>
      <c r="I317" s="3257"/>
      <c r="J317" s="3257"/>
      <c r="K317" s="308">
        <v>11521087.43</v>
      </c>
      <c r="L317" s="308">
        <v>20753221</v>
      </c>
      <c r="M317" s="308">
        <v>20360659.329999998</v>
      </c>
    </row>
    <row r="318" spans="2:13" ht="12.75" customHeight="1">
      <c r="B318" s="3104" t="s">
        <v>450</v>
      </c>
      <c r="C318" s="3257"/>
      <c r="D318" s="3257"/>
      <c r="E318" s="3257"/>
      <c r="F318" s="3257"/>
      <c r="G318" s="3257"/>
      <c r="H318" s="3257"/>
      <c r="I318" s="3257"/>
      <c r="J318" s="3257"/>
      <c r="K318" s="308">
        <v>392826.82</v>
      </c>
      <c r="L318" s="308">
        <v>407987</v>
      </c>
      <c r="M318" s="308">
        <v>394806.13</v>
      </c>
    </row>
    <row r="319" spans="2:13" ht="12.75" customHeight="1">
      <c r="B319" s="3104" t="s">
        <v>212</v>
      </c>
      <c r="C319" s="3257"/>
      <c r="D319" s="3257"/>
      <c r="E319" s="3257"/>
      <c r="F319" s="3257"/>
      <c r="G319" s="3257"/>
      <c r="H319" s="3257"/>
      <c r="I319" s="3257"/>
      <c r="J319" s="3257"/>
      <c r="K319" s="308">
        <v>637822.99</v>
      </c>
      <c r="L319" s="308">
        <v>229371</v>
      </c>
      <c r="M319" s="308">
        <v>37436.83</v>
      </c>
    </row>
    <row r="320" spans="2:13" ht="12.75" customHeight="1">
      <c r="B320" s="3104" t="s">
        <v>213</v>
      </c>
      <c r="C320" s="3257"/>
      <c r="D320" s="3257"/>
      <c r="E320" s="3257"/>
      <c r="F320" s="3257"/>
      <c r="G320" s="3257"/>
      <c r="H320" s="3257"/>
      <c r="I320" s="3257"/>
      <c r="J320" s="3257"/>
      <c r="K320" s="308">
        <v>213298.24</v>
      </c>
      <c r="L320" s="308">
        <v>252575</v>
      </c>
      <c r="M320" s="308">
        <v>112570.89</v>
      </c>
    </row>
    <row r="321" spans="2:14" ht="12.75" customHeight="1">
      <c r="B321" s="3104" t="s">
        <v>214</v>
      </c>
      <c r="C321" s="3257"/>
      <c r="D321" s="3257"/>
      <c r="E321" s="3257"/>
      <c r="F321" s="3257"/>
      <c r="G321" s="3257"/>
      <c r="H321" s="3257"/>
      <c r="I321" s="3257"/>
      <c r="J321" s="3257"/>
      <c r="K321" s="308">
        <v>16968.43</v>
      </c>
      <c r="L321" s="308">
        <v>2151</v>
      </c>
      <c r="M321" s="308">
        <v>2023.33</v>
      </c>
    </row>
    <row r="322" spans="2:14" ht="12.75" customHeight="1">
      <c r="B322" s="3104" t="s">
        <v>215</v>
      </c>
      <c r="C322" s="3257"/>
      <c r="D322" s="3257"/>
      <c r="E322" s="3257"/>
      <c r="F322" s="3257"/>
      <c r="G322" s="3257"/>
      <c r="H322" s="3257"/>
      <c r="I322" s="3257"/>
      <c r="J322" s="3257"/>
      <c r="K322" s="1410">
        <v>264785</v>
      </c>
      <c r="L322" s="1410">
        <v>217383</v>
      </c>
      <c r="M322" s="1410">
        <v>239965.11</v>
      </c>
    </row>
    <row r="323" spans="2:14" ht="12.75" customHeight="1">
      <c r="B323" s="3104" t="s">
        <v>205</v>
      </c>
      <c r="C323" s="3257"/>
      <c r="D323" s="3257"/>
      <c r="E323" s="3257"/>
      <c r="F323" s="3257"/>
      <c r="G323" s="3257"/>
      <c r="H323" s="3257"/>
      <c r="I323" s="3257"/>
      <c r="J323" s="3257"/>
      <c r="K323" s="308">
        <v>167.38902720000004</v>
      </c>
      <c r="L323" s="308">
        <v>300.38442119999996</v>
      </c>
      <c r="M323" s="308">
        <v>322.29000000000002</v>
      </c>
    </row>
    <row r="324" spans="2:14" ht="12.75" customHeight="1">
      <c r="B324" s="3104" t="s">
        <v>218</v>
      </c>
      <c r="C324" s="3257"/>
      <c r="D324" s="3257"/>
      <c r="E324" s="3257"/>
      <c r="F324" s="3257"/>
      <c r="G324" s="3257"/>
      <c r="H324" s="3257"/>
      <c r="I324" s="3257"/>
      <c r="J324" s="3257"/>
      <c r="K324" s="308">
        <v>410456</v>
      </c>
      <c r="L324" s="308">
        <v>250918.87</v>
      </c>
      <c r="M324" s="308">
        <v>326357.90000000002</v>
      </c>
    </row>
    <row r="325" spans="2:14" ht="12.75" customHeight="1">
      <c r="B325" s="3104" t="s">
        <v>219</v>
      </c>
      <c r="C325" s="3257"/>
      <c r="D325" s="3257"/>
      <c r="E325" s="3257"/>
      <c r="F325" s="3257"/>
      <c r="G325" s="3257"/>
      <c r="H325" s="3257"/>
      <c r="I325" s="3257"/>
      <c r="J325" s="3257"/>
      <c r="K325" s="308">
        <v>298688</v>
      </c>
      <c r="L325" s="308">
        <v>361802.89</v>
      </c>
      <c r="M325" s="308">
        <v>229857.15</v>
      </c>
    </row>
    <row r="326" spans="2:14" ht="12.75" customHeight="1">
      <c r="B326" s="3852" t="s">
        <v>217</v>
      </c>
      <c r="C326" s="3461"/>
      <c r="D326" s="3461"/>
      <c r="E326" s="3461"/>
      <c r="F326" s="3461"/>
      <c r="G326" s="3461"/>
      <c r="H326" s="3461"/>
      <c r="I326" s="3461"/>
      <c r="J326" s="3461"/>
      <c r="K326" s="308">
        <v>2032403</v>
      </c>
      <c r="L326" s="308">
        <v>1977139.46</v>
      </c>
      <c r="M326" s="308">
        <v>1794937.36</v>
      </c>
    </row>
    <row r="327" spans="2:14" ht="12.75" customHeight="1">
      <c r="B327" s="3161" t="s">
        <v>220</v>
      </c>
      <c r="C327" s="3257"/>
      <c r="D327" s="3257"/>
      <c r="E327" s="3257"/>
      <c r="F327" s="3257"/>
      <c r="G327" s="3257"/>
      <c r="H327" s="3257"/>
      <c r="I327" s="3257"/>
      <c r="J327" s="3257"/>
      <c r="K327" s="1411">
        <f t="shared" ref="K327:M327" si="7">SUM(K316:K326)</f>
        <v>15821604.299027201</v>
      </c>
      <c r="L327" s="1411">
        <f t="shared" si="7"/>
        <v>24461437.604421202</v>
      </c>
      <c r="M327" s="1411">
        <f t="shared" si="7"/>
        <v>23990521.68999999</v>
      </c>
    </row>
    <row r="328" spans="2:14" ht="12.75" customHeight="1">
      <c r="B328" s="3104" t="s">
        <v>221</v>
      </c>
      <c r="C328" s="3257"/>
      <c r="D328" s="3257"/>
      <c r="E328" s="3257"/>
      <c r="F328" s="3257"/>
      <c r="G328" s="3257"/>
      <c r="H328" s="3257"/>
      <c r="I328" s="3257"/>
      <c r="J328" s="3257"/>
      <c r="K328" s="262">
        <v>41</v>
      </c>
      <c r="L328" s="262">
        <v>497</v>
      </c>
      <c r="M328" s="262">
        <v>812.97</v>
      </c>
    </row>
    <row r="329" spans="2:14" ht="12.75" customHeight="1">
      <c r="B329" s="3852" t="s">
        <v>222</v>
      </c>
      <c r="C329" s="3461"/>
      <c r="D329" s="3461"/>
      <c r="E329" s="3461"/>
      <c r="F329" s="3461"/>
      <c r="G329" s="3461"/>
      <c r="H329" s="3461"/>
      <c r="I329" s="3461"/>
      <c r="J329" s="3461"/>
      <c r="K329" s="263">
        <v>5287121</v>
      </c>
      <c r="L329" s="263">
        <v>5097877.53</v>
      </c>
      <c r="M329" s="263">
        <v>4879175.92</v>
      </c>
    </row>
    <row r="330" spans="2:14" ht="12.75" customHeight="1">
      <c r="B330" s="3852" t="s">
        <v>223</v>
      </c>
      <c r="C330" s="3461"/>
      <c r="D330" s="3461"/>
      <c r="E330" s="3461"/>
      <c r="F330" s="3461"/>
      <c r="G330" s="3461"/>
      <c r="H330" s="3461"/>
      <c r="I330" s="3461"/>
      <c r="J330" s="3461"/>
      <c r="K330" s="263">
        <v>1051550</v>
      </c>
      <c r="L330" s="263">
        <v>833985</v>
      </c>
      <c r="M330" s="263">
        <v>482224.46</v>
      </c>
    </row>
    <row r="331" spans="2:14" ht="12.75" customHeight="1">
      <c r="B331" s="3143" t="s">
        <v>224</v>
      </c>
      <c r="C331" s="3229"/>
      <c r="D331" s="3229"/>
      <c r="E331" s="3229"/>
      <c r="F331" s="3229"/>
      <c r="G331" s="3229"/>
      <c r="H331" s="3229"/>
      <c r="I331" s="3229"/>
      <c r="J331" s="3229"/>
      <c r="K331" s="1412">
        <f t="shared" ref="K331:M331" si="8">K327+K328+K329+K330</f>
        <v>22160316.299027201</v>
      </c>
      <c r="L331" s="1412">
        <f t="shared" si="8"/>
        <v>30393797.134421203</v>
      </c>
      <c r="M331" s="1412">
        <f t="shared" si="8"/>
        <v>29352735.039999992</v>
      </c>
    </row>
    <row r="332" spans="2:14" ht="12.75" customHeight="1">
      <c r="B332" s="3853" t="s">
        <v>225</v>
      </c>
      <c r="C332" s="3231"/>
      <c r="D332" s="3231"/>
      <c r="E332" s="3231"/>
      <c r="F332" s="3231"/>
      <c r="G332" s="3231"/>
      <c r="H332" s="3231"/>
      <c r="I332" s="3231"/>
      <c r="J332" s="3231"/>
      <c r="K332" s="3231"/>
      <c r="L332" s="3231"/>
      <c r="M332" s="3231"/>
    </row>
    <row r="333" spans="2:14" ht="12.75" customHeight="1">
      <c r="B333" s="3138" t="s">
        <v>226</v>
      </c>
      <c r="C333" s="3284"/>
      <c r="D333" s="3284"/>
      <c r="E333" s="3284"/>
      <c r="F333" s="3284"/>
      <c r="G333" s="3284"/>
      <c r="H333" s="3284"/>
      <c r="I333" s="3284"/>
      <c r="J333" s="3284"/>
      <c r="K333" s="2583">
        <v>0</v>
      </c>
      <c r="L333" s="2587">
        <v>0</v>
      </c>
      <c r="M333" s="2587">
        <v>0</v>
      </c>
    </row>
    <row r="334" spans="2:14" ht="12.75" customHeight="1">
      <c r="B334" s="3104" t="s">
        <v>228</v>
      </c>
      <c r="C334" s="3257"/>
      <c r="D334" s="3257"/>
      <c r="E334" s="3257"/>
      <c r="F334" s="3257"/>
      <c r="G334" s="3257"/>
      <c r="H334" s="3257"/>
      <c r="I334" s="3257"/>
      <c r="J334" s="3257"/>
      <c r="K334" s="538">
        <v>4170859.13</v>
      </c>
      <c r="L334" s="308">
        <v>4337344</v>
      </c>
      <c r="M334" s="308">
        <v>4277953.37</v>
      </c>
    </row>
    <row r="335" spans="2:14" ht="12.75" customHeight="1">
      <c r="B335" s="3161" t="s">
        <v>229</v>
      </c>
      <c r="C335" s="3257"/>
      <c r="D335" s="3257"/>
      <c r="E335" s="3257"/>
      <c r="F335" s="3257"/>
      <c r="G335" s="3257"/>
      <c r="H335" s="3257"/>
      <c r="I335" s="3257"/>
      <c r="J335" s="3257"/>
      <c r="K335" s="507">
        <v>4170859.13</v>
      </c>
      <c r="L335" s="310">
        <v>4337344</v>
      </c>
      <c r="M335" s="310">
        <v>4277953.37</v>
      </c>
    </row>
    <row r="336" spans="2:14" ht="12.75" customHeight="1">
      <c r="B336" s="3143" t="s">
        <v>230</v>
      </c>
      <c r="C336" s="3229"/>
      <c r="D336" s="3229"/>
      <c r="E336" s="3229"/>
      <c r="F336" s="3229"/>
      <c r="G336" s="3229"/>
      <c r="H336" s="3229"/>
      <c r="I336" s="3229"/>
      <c r="J336" s="3229"/>
      <c r="K336" s="2096">
        <f t="shared" ref="K336:M336" si="9">K331+K335</f>
        <v>26331175.4290272</v>
      </c>
      <c r="L336" s="2096">
        <f t="shared" si="9"/>
        <v>34731141.1344212</v>
      </c>
      <c r="M336" s="2588">
        <f t="shared" si="9"/>
        <v>33630688.409999989</v>
      </c>
      <c r="N336" s="10"/>
    </row>
    <row r="337" spans="2:14" ht="24.75" customHeight="1">
      <c r="B337" s="3090" t="s">
        <v>989</v>
      </c>
      <c r="C337" s="3231"/>
      <c r="D337" s="3231"/>
      <c r="E337" s="3231"/>
      <c r="F337" s="3231"/>
      <c r="G337" s="3231"/>
      <c r="H337" s="3231"/>
      <c r="I337" s="3231"/>
      <c r="J337" s="3231"/>
      <c r="K337" s="3231"/>
      <c r="L337" s="3231"/>
      <c r="M337" s="3231"/>
    </row>
    <row r="338" spans="2:14" ht="12.75" customHeight="1">
      <c r="B338" s="1"/>
      <c r="C338" s="1"/>
      <c r="D338" s="1"/>
      <c r="E338" s="1"/>
      <c r="F338" s="1"/>
      <c r="G338" s="1"/>
      <c r="H338" s="1"/>
      <c r="I338" s="1"/>
      <c r="J338" s="1"/>
      <c r="K338" s="1"/>
      <c r="L338" s="1"/>
      <c r="M338" s="1"/>
    </row>
    <row r="339" spans="2:14" ht="12.75" customHeight="1">
      <c r="B339" s="1"/>
      <c r="C339" s="1"/>
      <c r="D339" s="1"/>
      <c r="E339" s="1"/>
      <c r="F339" s="1"/>
      <c r="G339" s="1"/>
      <c r="H339" s="1"/>
      <c r="I339" s="1"/>
      <c r="J339" s="1"/>
      <c r="K339" s="1"/>
      <c r="L339" s="1"/>
      <c r="M339" s="1"/>
    </row>
    <row r="340" spans="2:14" ht="12.75" customHeight="1">
      <c r="B340" s="1800" t="s">
        <v>990</v>
      </c>
      <c r="C340" s="1801"/>
      <c r="D340" s="1801"/>
      <c r="E340" s="1801"/>
      <c r="F340" s="1801"/>
      <c r="G340" s="1801"/>
      <c r="H340" s="1801"/>
      <c r="I340" s="1801"/>
      <c r="J340" s="1801"/>
      <c r="K340" s="1801"/>
      <c r="L340" s="1801"/>
      <c r="M340" s="1801"/>
    </row>
    <row r="342" spans="2:14" ht="12.75" customHeight="1">
      <c r="B342" s="3812" t="s">
        <v>233</v>
      </c>
      <c r="C342" s="3207"/>
      <c r="D342" s="3207"/>
      <c r="E342" s="3813">
        <v>2023</v>
      </c>
      <c r="F342" s="3813">
        <v>2024</v>
      </c>
      <c r="G342" s="3814">
        <v>2025</v>
      </c>
      <c r="H342" s="1"/>
      <c r="I342" s="1"/>
      <c r="J342" s="8"/>
      <c r="K342" s="8"/>
      <c r="L342" s="8"/>
      <c r="M342" s="8"/>
      <c r="N342" s="1"/>
    </row>
    <row r="343" spans="2:14" ht="12.75" hidden="1" customHeight="1">
      <c r="B343" s="3207"/>
      <c r="C343" s="2992"/>
      <c r="D343" s="3207"/>
      <c r="E343" s="3403"/>
      <c r="F343" s="3403"/>
      <c r="G343" s="3295"/>
      <c r="H343" s="1"/>
      <c r="I343" s="1"/>
      <c r="J343" s="8"/>
      <c r="K343" s="8"/>
      <c r="L343" s="8"/>
      <c r="M343" s="8"/>
      <c r="N343" s="1"/>
    </row>
    <row r="344" spans="2:14" ht="12.75" customHeight="1">
      <c r="B344" s="3207"/>
      <c r="C344" s="3207"/>
      <c r="D344" s="3207"/>
      <c r="E344" s="3403"/>
      <c r="F344" s="3403"/>
      <c r="G344" s="3295"/>
      <c r="H344" s="1"/>
      <c r="I344" s="1"/>
      <c r="J344" s="8"/>
      <c r="K344" s="8"/>
      <c r="L344" s="8"/>
      <c r="M344" s="8"/>
      <c r="N344" s="1"/>
    </row>
    <row r="345" spans="2:14" ht="19.5" customHeight="1">
      <c r="B345" s="3159" t="s">
        <v>955</v>
      </c>
      <c r="C345" s="3283"/>
      <c r="D345" s="3283"/>
      <c r="E345" s="1413">
        <v>12285767.720000001</v>
      </c>
      <c r="F345" s="1414">
        <v>9475522.2100000009</v>
      </c>
      <c r="G345" s="1414">
        <v>11603506</v>
      </c>
      <c r="H345" s="1"/>
      <c r="I345" s="1"/>
      <c r="J345" s="8"/>
      <c r="K345" s="8"/>
      <c r="L345" s="8"/>
      <c r="M345" s="8"/>
      <c r="N345" s="1"/>
    </row>
    <row r="346" spans="2:14" ht="12.75" customHeight="1">
      <c r="B346" s="1"/>
      <c r="C346" s="1"/>
      <c r="D346" s="1"/>
      <c r="E346" s="1"/>
      <c r="F346" s="1"/>
      <c r="G346" s="1"/>
      <c r="H346" s="1"/>
      <c r="I346" s="1"/>
      <c r="J346" s="1"/>
      <c r="K346" s="1"/>
      <c r="L346" s="1"/>
      <c r="M346" s="1"/>
      <c r="N346" s="1"/>
    </row>
    <row r="347" spans="2:14" ht="12.75" customHeight="1">
      <c r="B347" s="1"/>
      <c r="C347" s="1"/>
      <c r="D347" s="1"/>
      <c r="E347" s="1"/>
      <c r="F347" s="1"/>
      <c r="G347" s="1"/>
      <c r="H347" s="1"/>
      <c r="I347" s="1"/>
      <c r="J347" s="1"/>
      <c r="K347" s="1"/>
      <c r="L347" s="1"/>
      <c r="M347" s="1"/>
      <c r="N347" s="1"/>
    </row>
    <row r="348" spans="2:14" ht="12.75" customHeight="1">
      <c r="B348" s="1800" t="s">
        <v>457</v>
      </c>
      <c r="C348" s="1801"/>
      <c r="D348" s="1801"/>
      <c r="E348" s="1801"/>
      <c r="F348" s="1801"/>
      <c r="G348" s="1801"/>
      <c r="H348" s="1801"/>
      <c r="I348" s="1801"/>
      <c r="J348" s="1801"/>
      <c r="K348" s="1801"/>
      <c r="L348" s="1801"/>
      <c r="M348" s="1801"/>
      <c r="N348" s="1"/>
    </row>
    <row r="349" spans="2:14" ht="12.75" customHeight="1">
      <c r="B349" s="1"/>
      <c r="C349" s="1"/>
      <c r="D349" s="1"/>
      <c r="E349" s="1"/>
      <c r="F349" s="1"/>
      <c r="G349" s="1"/>
      <c r="H349" s="1"/>
      <c r="I349" s="1"/>
      <c r="J349" s="1"/>
      <c r="K349" s="1"/>
      <c r="L349" s="1"/>
      <c r="M349" s="1"/>
      <c r="N349" s="1"/>
    </row>
    <row r="350" spans="2:14" ht="15.75" customHeight="1">
      <c r="B350" s="3836" t="s">
        <v>991</v>
      </c>
      <c r="C350" s="3248"/>
      <c r="D350" s="3248"/>
      <c r="E350" s="3248"/>
      <c r="F350" s="3248"/>
      <c r="G350" s="3248"/>
      <c r="H350" s="3248"/>
      <c r="I350" s="3248"/>
      <c r="J350" s="3248"/>
      <c r="K350" s="1362">
        <v>2023</v>
      </c>
      <c r="L350" s="1362">
        <v>2024</v>
      </c>
      <c r="M350" s="2547">
        <v>2025</v>
      </c>
      <c r="N350" s="1"/>
    </row>
    <row r="351" spans="2:14" ht="12.75" customHeight="1">
      <c r="B351" s="3347" t="s">
        <v>992</v>
      </c>
      <c r="C351" s="3261"/>
      <c r="D351" s="3261"/>
      <c r="E351" s="3261"/>
      <c r="F351" s="3261"/>
      <c r="G351" s="3261"/>
      <c r="H351" s="3261"/>
      <c r="I351" s="3261"/>
      <c r="J351" s="3261"/>
      <c r="K351" s="1415">
        <v>82.998200041055711</v>
      </c>
      <c r="L351" s="1416">
        <v>88.49</v>
      </c>
      <c r="M351" s="1417">
        <v>88.177837680122991</v>
      </c>
      <c r="N351" s="1"/>
    </row>
    <row r="352" spans="2:14" ht="12.75" customHeight="1">
      <c r="B352" s="3104" t="s">
        <v>993</v>
      </c>
      <c r="C352" s="3257"/>
      <c r="D352" s="3257"/>
      <c r="E352" s="3257"/>
      <c r="F352" s="3257"/>
      <c r="G352" s="3257"/>
      <c r="H352" s="3257"/>
      <c r="I352" s="3257"/>
      <c r="J352" s="3257"/>
      <c r="K352" s="1418">
        <v>84.710259856484583</v>
      </c>
      <c r="L352" s="1419">
        <v>90.9</v>
      </c>
      <c r="M352" s="1420">
        <v>91.623938861855137</v>
      </c>
      <c r="N352" s="1"/>
    </row>
    <row r="353" spans="2:14" ht="12.75" customHeight="1">
      <c r="B353" s="3597" t="s">
        <v>994</v>
      </c>
      <c r="C353" s="3215"/>
      <c r="D353" s="3215"/>
      <c r="E353" s="3215"/>
      <c r="F353" s="3215"/>
      <c r="G353" s="3215"/>
      <c r="H353" s="3215"/>
      <c r="I353" s="3215"/>
      <c r="J353" s="3215"/>
      <c r="K353" s="1421">
        <v>3545</v>
      </c>
      <c r="L353" s="1421">
        <v>3575</v>
      </c>
      <c r="M353" s="1422">
        <v>3651.2811654531183</v>
      </c>
      <c r="N353" s="1"/>
    </row>
    <row r="354" spans="2:14" ht="19.5" customHeight="1">
      <c r="B354" s="3145" t="s">
        <v>995</v>
      </c>
      <c r="C354" s="3231"/>
      <c r="D354" s="3231"/>
      <c r="E354" s="3231"/>
      <c r="F354" s="3231"/>
      <c r="G354" s="3231"/>
      <c r="H354" s="3231"/>
      <c r="I354" s="3231"/>
      <c r="J354" s="3231"/>
      <c r="K354" s="3231"/>
      <c r="L354" s="3231"/>
      <c r="M354" s="3231"/>
      <c r="N354" s="1"/>
    </row>
    <row r="355" spans="2:14" ht="12.75" customHeight="1">
      <c r="B355" s="1"/>
      <c r="C355" s="1"/>
      <c r="D355" s="1"/>
      <c r="E355" s="1"/>
      <c r="F355" s="1"/>
      <c r="G355" s="1"/>
      <c r="H355" s="1"/>
      <c r="I355" s="1"/>
      <c r="J355" s="1"/>
      <c r="K355" s="1"/>
      <c r="L355" s="1"/>
      <c r="M355" s="1"/>
      <c r="N355" s="1"/>
    </row>
    <row r="356" spans="2:14" ht="12.75" customHeight="1">
      <c r="B356" s="1"/>
      <c r="C356" s="1"/>
      <c r="D356" s="1"/>
      <c r="E356" s="1"/>
      <c r="F356" s="1"/>
      <c r="G356" s="1"/>
      <c r="H356" s="1"/>
      <c r="I356" s="1"/>
      <c r="J356" s="1"/>
      <c r="K356" s="1"/>
      <c r="L356" s="1"/>
      <c r="M356" s="1"/>
      <c r="N356" s="1"/>
    </row>
    <row r="357" spans="2:14" ht="12.75" customHeight="1">
      <c r="B357" s="3641" t="s">
        <v>239</v>
      </c>
      <c r="C357" s="3207"/>
      <c r="D357" s="3207"/>
      <c r="E357" s="3207"/>
      <c r="F357" s="3207"/>
      <c r="G357" s="3207"/>
      <c r="H357" s="3207"/>
      <c r="I357" s="3207"/>
      <c r="J357" s="3207"/>
      <c r="K357" s="3207"/>
      <c r="L357" s="3207"/>
      <c r="M357" s="3207"/>
      <c r="N357" s="10"/>
    </row>
    <row r="358" spans="2:14" ht="12.75" customHeight="1">
      <c r="B358" s="3641" t="s">
        <v>240</v>
      </c>
      <c r="C358" s="3207"/>
      <c r="D358" s="3207"/>
      <c r="E358" s="3207"/>
      <c r="F358" s="3207"/>
      <c r="G358" s="3207"/>
      <c r="H358" s="3207"/>
      <c r="I358" s="3207"/>
      <c r="J358" s="3207"/>
      <c r="K358" s="3207"/>
      <c r="L358" s="3207"/>
      <c r="M358" s="3207"/>
      <c r="N358" s="10"/>
    </row>
    <row r="359" spans="2:14" ht="12.75" customHeight="1">
      <c r="B359" s="3641" t="s">
        <v>241</v>
      </c>
      <c r="C359" s="3207"/>
      <c r="D359" s="3207"/>
      <c r="E359" s="3207"/>
      <c r="F359" s="3207"/>
      <c r="G359" s="3207"/>
      <c r="H359" s="3207"/>
      <c r="I359" s="3207"/>
      <c r="J359" s="3207"/>
      <c r="K359" s="3207"/>
      <c r="L359" s="3207"/>
      <c r="M359" s="3207"/>
      <c r="N359" s="10"/>
    </row>
    <row r="360" spans="2:14" ht="12.75" customHeight="1">
      <c r="B360" s="1"/>
      <c r="C360" s="1"/>
      <c r="D360" s="1"/>
      <c r="E360" s="1"/>
      <c r="F360" s="1"/>
      <c r="G360" s="1"/>
      <c r="H360" s="1"/>
      <c r="I360" s="1"/>
      <c r="J360" s="1"/>
      <c r="K360" s="1"/>
      <c r="L360" s="1"/>
      <c r="M360" s="1"/>
      <c r="N360" s="1"/>
    </row>
    <row r="361" spans="2:14" ht="15" customHeight="1">
      <c r="B361" s="3812" t="s">
        <v>996</v>
      </c>
      <c r="C361" s="3207"/>
      <c r="D361" s="3207"/>
      <c r="E361" s="3813">
        <v>2023</v>
      </c>
      <c r="F361" s="3830">
        <v>2024</v>
      </c>
      <c r="G361" s="3814">
        <v>2025</v>
      </c>
      <c r="H361" s="1"/>
      <c r="I361" s="1"/>
      <c r="J361" s="1"/>
      <c r="K361" s="1"/>
      <c r="L361" s="1"/>
      <c r="M361" s="1"/>
      <c r="N361" s="1"/>
    </row>
    <row r="362" spans="2:14" ht="12.75" customHeight="1">
      <c r="B362" s="3248"/>
      <c r="C362" s="3248"/>
      <c r="D362" s="3248"/>
      <c r="E362" s="3325"/>
      <c r="F362" s="3296"/>
      <c r="G362" s="3296"/>
      <c r="H362" s="1"/>
      <c r="I362" s="1"/>
      <c r="J362" s="1"/>
      <c r="K362" s="1"/>
      <c r="L362" s="1"/>
      <c r="M362" s="1"/>
      <c r="N362" s="1"/>
    </row>
    <row r="363" spans="2:14" ht="15" customHeight="1">
      <c r="B363" s="3347" t="s">
        <v>244</v>
      </c>
      <c r="C363" s="3261"/>
      <c r="D363" s="3261"/>
      <c r="E363" s="2584">
        <v>5530298.7400000002</v>
      </c>
      <c r="F363" s="2584">
        <v>6591319</v>
      </c>
      <c r="G363" s="2584">
        <v>6387080.6200000001</v>
      </c>
      <c r="H363" s="1"/>
      <c r="I363" s="1"/>
      <c r="J363" s="1"/>
      <c r="K363" s="1"/>
      <c r="L363" s="1"/>
      <c r="M363" s="1"/>
      <c r="N363" s="1"/>
    </row>
    <row r="364" spans="2:14" ht="13.5" customHeight="1">
      <c r="B364" s="3104" t="s">
        <v>463</v>
      </c>
      <c r="C364" s="3257"/>
      <c r="D364" s="3257"/>
      <c r="E364" s="308">
        <v>0</v>
      </c>
      <c r="F364" s="1423">
        <v>0</v>
      </c>
      <c r="G364" s="1423">
        <v>0</v>
      </c>
      <c r="H364" s="1"/>
      <c r="I364" s="1"/>
      <c r="J364" s="1"/>
      <c r="K364" s="1"/>
      <c r="L364" s="1"/>
      <c r="M364" s="1"/>
      <c r="N364" s="1"/>
    </row>
    <row r="365" spans="2:14" ht="12.75" customHeight="1">
      <c r="B365" s="3106" t="s">
        <v>246</v>
      </c>
      <c r="C365" s="3229"/>
      <c r="D365" s="3229"/>
      <c r="E365" s="366">
        <v>1216201.04</v>
      </c>
      <c r="F365" s="366">
        <v>1058208</v>
      </c>
      <c r="G365" s="366">
        <v>1177740.24</v>
      </c>
      <c r="H365" s="1"/>
      <c r="I365" s="1"/>
      <c r="J365" s="1"/>
      <c r="K365" s="1"/>
      <c r="L365" s="1"/>
      <c r="M365" s="1"/>
      <c r="N365" s="1"/>
    </row>
    <row r="366" spans="2:14" ht="73.5" customHeight="1">
      <c r="B366" s="3005" t="s">
        <v>997</v>
      </c>
      <c r="C366" s="3272"/>
      <c r="D366" s="3272"/>
      <c r="E366" s="3272"/>
      <c r="F366" s="3272"/>
      <c r="G366" s="3272"/>
      <c r="H366" s="1"/>
      <c r="I366" s="1"/>
      <c r="J366" s="1"/>
      <c r="K366" s="1"/>
      <c r="L366" s="1"/>
      <c r="M366" s="1"/>
      <c r="N366" s="1"/>
    </row>
    <row r="367" spans="2:14" ht="12.75" customHeight="1">
      <c r="B367" s="8"/>
      <c r="C367" s="8"/>
      <c r="D367" s="8"/>
      <c r="E367" s="8"/>
      <c r="F367" s="8"/>
      <c r="G367" s="8"/>
      <c r="H367" s="1"/>
      <c r="I367" s="1"/>
      <c r="J367" s="1"/>
      <c r="K367" s="1"/>
      <c r="L367" s="1"/>
      <c r="M367" s="1"/>
      <c r="N367" s="1"/>
    </row>
    <row r="368" spans="2:14" ht="15" customHeight="1">
      <c r="B368" s="3812" t="s">
        <v>998</v>
      </c>
      <c r="C368" s="3207"/>
      <c r="D368" s="3207"/>
      <c r="E368" s="3813">
        <v>2023</v>
      </c>
      <c r="F368" s="3830">
        <v>2024</v>
      </c>
      <c r="G368" s="3830">
        <v>2025</v>
      </c>
      <c r="H368" s="1"/>
      <c r="I368" s="1"/>
      <c r="J368" s="1"/>
      <c r="K368" s="1"/>
      <c r="L368" s="1"/>
      <c r="M368" s="1"/>
      <c r="N368" s="1"/>
    </row>
    <row r="369" spans="2:14" ht="12.75" customHeight="1">
      <c r="B369" s="3248"/>
      <c r="C369" s="3248"/>
      <c r="D369" s="3248"/>
      <c r="E369" s="3325"/>
      <c r="F369" s="3296"/>
      <c r="G369" s="3296"/>
      <c r="H369" s="1"/>
      <c r="I369" s="1"/>
      <c r="J369" s="1"/>
      <c r="K369" s="1"/>
      <c r="L369" s="1"/>
      <c r="M369" s="1"/>
      <c r="N369" s="1"/>
    </row>
    <row r="370" spans="2:14" ht="16.5" customHeight="1">
      <c r="B370" s="3347" t="s">
        <v>244</v>
      </c>
      <c r="C370" s="3261"/>
      <c r="D370" s="3261"/>
      <c r="E370" s="2589">
        <v>700192.34</v>
      </c>
      <c r="F370" s="1424">
        <v>656533</v>
      </c>
      <c r="G370" s="1351">
        <v>614799.40335700009</v>
      </c>
      <c r="H370" s="1"/>
      <c r="I370" s="1"/>
      <c r="J370" s="1"/>
      <c r="K370" s="1"/>
      <c r="L370" s="1"/>
      <c r="M370" s="1"/>
      <c r="N370" s="1"/>
    </row>
    <row r="371" spans="2:14" ht="12.75" customHeight="1">
      <c r="B371" s="3854" t="s">
        <v>246</v>
      </c>
      <c r="C371" s="3721"/>
      <c r="D371" s="3855"/>
      <c r="E371" s="2590">
        <v>84973.79</v>
      </c>
      <c r="F371" s="1425">
        <v>90234</v>
      </c>
      <c r="G371" s="1426">
        <v>116064.85</v>
      </c>
      <c r="H371" s="1"/>
      <c r="I371" s="1"/>
      <c r="J371" s="1"/>
      <c r="K371" s="1"/>
      <c r="L371" s="1"/>
      <c r="M371" s="1"/>
      <c r="N371" s="1"/>
    </row>
    <row r="372" spans="2:14" ht="12.75" customHeight="1">
      <c r="B372" s="1"/>
      <c r="C372" s="1"/>
      <c r="D372" s="1"/>
      <c r="E372" s="1"/>
      <c r="F372" s="1"/>
      <c r="G372" s="1"/>
      <c r="H372" s="1"/>
      <c r="I372" s="1"/>
      <c r="J372" s="1"/>
      <c r="K372" s="1"/>
      <c r="L372" s="1"/>
      <c r="M372" s="1"/>
      <c r="N372" s="1"/>
    </row>
    <row r="373" spans="2:14" ht="12.75" customHeight="1">
      <c r="B373" s="1800" t="s">
        <v>479</v>
      </c>
      <c r="C373" s="1801"/>
      <c r="D373" s="1801"/>
      <c r="E373" s="1801"/>
      <c r="F373" s="1801"/>
      <c r="G373" s="1801"/>
      <c r="H373" s="1801"/>
      <c r="I373" s="1801"/>
      <c r="J373" s="1801"/>
      <c r="K373" s="1801"/>
      <c r="L373" s="1801"/>
      <c r="M373" s="1801"/>
      <c r="N373" s="1"/>
    </row>
    <row r="375" spans="2:14" ht="15" customHeight="1">
      <c r="B375" s="3812" t="s">
        <v>999</v>
      </c>
      <c r="C375" s="3207"/>
      <c r="D375" s="3207"/>
      <c r="E375" s="3207"/>
      <c r="F375" s="3207"/>
      <c r="G375" s="3207"/>
      <c r="H375" s="3207"/>
      <c r="I375" s="3207"/>
      <c r="J375" s="3856" t="s">
        <v>1000</v>
      </c>
      <c r="K375" s="3813">
        <v>2023</v>
      </c>
      <c r="L375" s="3857">
        <v>2024</v>
      </c>
      <c r="M375" s="3827">
        <v>2025</v>
      </c>
    </row>
    <row r="376" spans="2:14" ht="27.75" customHeight="1">
      <c r="B376" s="3248"/>
      <c r="C376" s="3248"/>
      <c r="D376" s="3248"/>
      <c r="E376" s="3248"/>
      <c r="F376" s="3248"/>
      <c r="G376" s="3248"/>
      <c r="H376" s="3248"/>
      <c r="I376" s="3248"/>
      <c r="J376" s="3325"/>
      <c r="K376" s="3325"/>
      <c r="L376" s="3218"/>
      <c r="M376" s="3248"/>
    </row>
    <row r="377" spans="2:14" ht="16.5" customHeight="1">
      <c r="B377" s="3858" t="s">
        <v>1001</v>
      </c>
      <c r="C377" s="3261"/>
      <c r="D377" s="3261"/>
      <c r="E377" s="3261"/>
      <c r="F377" s="3261"/>
      <c r="G377" s="3261"/>
      <c r="H377" s="3261"/>
      <c r="I377" s="3261"/>
      <c r="J377" s="2583">
        <v>5652874.0229159743</v>
      </c>
      <c r="K377" s="2584">
        <v>6173698.6816007746</v>
      </c>
      <c r="L377" s="1427">
        <v>6552392</v>
      </c>
      <c r="M377" s="1428">
        <v>6376685.2339446777</v>
      </c>
    </row>
    <row r="378" spans="2:14" ht="15.75" customHeight="1">
      <c r="B378" s="3859" t="s">
        <v>1002</v>
      </c>
      <c r="C378" s="3257"/>
      <c r="D378" s="3257"/>
      <c r="E378" s="3257"/>
      <c r="F378" s="3257"/>
      <c r="G378" s="3257"/>
      <c r="H378" s="3257"/>
      <c r="I378" s="3257"/>
      <c r="J378" s="2591">
        <v>509.40025555332613</v>
      </c>
      <c r="K378" s="2592">
        <v>485.25318959458031</v>
      </c>
      <c r="L378" s="1429">
        <v>494</v>
      </c>
      <c r="M378" s="2593">
        <v>491.66624406943049</v>
      </c>
    </row>
    <row r="379" spans="2:14" ht="18.75" customHeight="1">
      <c r="B379" s="3859" t="s">
        <v>1003</v>
      </c>
      <c r="C379" s="3257"/>
      <c r="D379" s="3257"/>
      <c r="E379" s="3257"/>
      <c r="F379" s="3257"/>
      <c r="G379" s="3257"/>
      <c r="H379" s="3257"/>
      <c r="I379" s="3257"/>
      <c r="J379" s="2591">
        <v>497.53111108358615</v>
      </c>
      <c r="K379" s="2592">
        <v>469.82227790341813</v>
      </c>
      <c r="L379" s="1429">
        <v>479</v>
      </c>
      <c r="M379" s="2593">
        <v>478.73502592810223</v>
      </c>
    </row>
    <row r="380" spans="2:14" ht="21" customHeight="1">
      <c r="B380" s="3859" t="s">
        <v>1004</v>
      </c>
      <c r="C380" s="3257"/>
      <c r="D380" s="3257"/>
      <c r="E380" s="3257"/>
      <c r="F380" s="3257"/>
      <c r="G380" s="3257"/>
      <c r="H380" s="3257"/>
      <c r="I380" s="3257"/>
      <c r="J380" s="2594">
        <v>0.63700000000000001</v>
      </c>
      <c r="K380" s="2595">
        <v>0.61412059025542864</v>
      </c>
      <c r="L380" s="1430">
        <v>0.61399999999999999</v>
      </c>
      <c r="M380" s="2596">
        <v>0.6074220205847668</v>
      </c>
    </row>
    <row r="381" spans="2:14" ht="16.5" customHeight="1">
      <c r="B381" s="3860" t="s">
        <v>1005</v>
      </c>
      <c r="C381" s="3257"/>
      <c r="D381" s="3257"/>
      <c r="E381" s="3257"/>
      <c r="F381" s="3257"/>
      <c r="G381" s="3257"/>
      <c r="H381" s="3257"/>
      <c r="I381" s="3257"/>
      <c r="J381" s="2583">
        <v>3239.2071947235468</v>
      </c>
      <c r="K381" s="2584">
        <v>3545.4911045195599</v>
      </c>
      <c r="L381" s="1427">
        <v>3575</v>
      </c>
      <c r="M381" s="2597">
        <v>3651.2811654531183</v>
      </c>
    </row>
    <row r="382" spans="2:14" ht="21.75" customHeight="1">
      <c r="B382" s="3860" t="s">
        <v>1006</v>
      </c>
      <c r="C382" s="3257"/>
      <c r="D382" s="3257"/>
      <c r="E382" s="3257"/>
      <c r="F382" s="3257"/>
      <c r="G382" s="3257"/>
      <c r="H382" s="3257"/>
      <c r="I382" s="3257"/>
      <c r="J382" s="538">
        <v>11097116.58227507</v>
      </c>
      <c r="K382" s="308">
        <v>12722633.903259411</v>
      </c>
      <c r="L382" s="647">
        <v>13253693</v>
      </c>
      <c r="M382" s="2597">
        <v>12969540.436955839</v>
      </c>
    </row>
    <row r="383" spans="2:14" ht="16.5" customHeight="1">
      <c r="B383" s="3405" t="s">
        <v>1007</v>
      </c>
      <c r="C383" s="3229"/>
      <c r="D383" s="3229"/>
      <c r="E383" s="3229"/>
      <c r="F383" s="3229"/>
      <c r="G383" s="3229"/>
      <c r="H383" s="3229"/>
      <c r="I383" s="3229"/>
      <c r="J383" s="539">
        <v>12756434.829774845</v>
      </c>
      <c r="K383" s="366">
        <v>11268661.061553407</v>
      </c>
      <c r="L383" s="1431">
        <v>13614762</v>
      </c>
      <c r="M383" s="1432">
        <v>13476406.445492487</v>
      </c>
    </row>
    <row r="384" spans="2:14" ht="12.75" customHeight="1">
      <c r="B384" s="1"/>
      <c r="C384" s="1"/>
      <c r="D384" s="1"/>
      <c r="E384" s="1"/>
      <c r="F384" s="1"/>
      <c r="G384" s="1"/>
      <c r="H384" s="1"/>
      <c r="I384" s="1"/>
      <c r="J384" s="1"/>
      <c r="K384" s="1"/>
      <c r="L384" s="1"/>
      <c r="M384" s="1"/>
    </row>
    <row r="385" spans="2:13" ht="12.75" customHeight="1">
      <c r="B385" s="1800" t="s">
        <v>239</v>
      </c>
      <c r="C385" s="1800"/>
      <c r="D385" s="1800"/>
      <c r="E385" s="1800"/>
      <c r="F385" s="1800"/>
      <c r="G385" s="1800"/>
      <c r="H385" s="1800"/>
      <c r="I385" s="1800"/>
      <c r="J385" s="1800"/>
      <c r="K385" s="1800"/>
      <c r="L385" s="1800"/>
      <c r="M385" s="1800"/>
    </row>
    <row r="386" spans="2:13" ht="12.75" customHeight="1">
      <c r="B386" s="1801" t="s">
        <v>1008</v>
      </c>
      <c r="C386" s="1801"/>
      <c r="D386" s="1801"/>
      <c r="E386" s="1801"/>
      <c r="F386" s="1801"/>
      <c r="G386" s="1801"/>
      <c r="H386" s="1801"/>
      <c r="I386" s="1801"/>
      <c r="J386" s="1801"/>
      <c r="K386" s="1801"/>
      <c r="L386" s="1801"/>
      <c r="M386" s="1801"/>
    </row>
    <row r="388" spans="2:13" ht="15" customHeight="1">
      <c r="B388" s="3812" t="s">
        <v>1009</v>
      </c>
      <c r="C388" s="3207"/>
      <c r="D388" s="3207"/>
      <c r="E388" s="3813">
        <v>2023</v>
      </c>
      <c r="F388" s="3830">
        <v>2024</v>
      </c>
      <c r="G388" s="3830">
        <v>2025</v>
      </c>
    </row>
    <row r="389" spans="2:13" ht="15" customHeight="1">
      <c r="B389" s="3207"/>
      <c r="C389" s="2992"/>
      <c r="D389" s="3207"/>
      <c r="E389" s="3403"/>
      <c r="F389" s="3295"/>
      <c r="G389" s="3295"/>
    </row>
    <row r="390" spans="2:13" ht="12.75" customHeight="1">
      <c r="B390" s="3207"/>
      <c r="C390" s="3207"/>
      <c r="D390" s="3207"/>
      <c r="E390" s="3403"/>
      <c r="F390" s="3295"/>
      <c r="G390" s="3296"/>
    </row>
    <row r="391" spans="2:13" ht="15" customHeight="1">
      <c r="B391" s="3102" t="s">
        <v>748</v>
      </c>
      <c r="C391" s="3223"/>
      <c r="D391" s="3280"/>
      <c r="E391" s="520">
        <v>5528123.7000000002</v>
      </c>
      <c r="F391" s="1927">
        <v>6588751</v>
      </c>
      <c r="G391" s="1927">
        <v>6385270.8345329948</v>
      </c>
    </row>
    <row r="392" spans="2:13" ht="12.75" customHeight="1">
      <c r="B392" s="3104" t="s">
        <v>494</v>
      </c>
      <c r="C392" s="3257"/>
      <c r="D392" s="3287"/>
      <c r="E392" s="538">
        <v>964.79</v>
      </c>
      <c r="F392" s="1423">
        <v>841</v>
      </c>
      <c r="G392" s="1433">
        <v>478.97872399999983</v>
      </c>
    </row>
    <row r="393" spans="2:13" ht="12.75" customHeight="1">
      <c r="B393" s="3104" t="s">
        <v>495</v>
      </c>
      <c r="C393" s="3257"/>
      <c r="D393" s="3287"/>
      <c r="E393" s="538">
        <v>518.27</v>
      </c>
      <c r="F393" s="1423">
        <v>515</v>
      </c>
      <c r="G393" s="1433">
        <v>379.25369000000006</v>
      </c>
    </row>
    <row r="394" spans="2:13" ht="12.75" customHeight="1">
      <c r="B394" s="3104" t="s">
        <v>496</v>
      </c>
      <c r="C394" s="3257"/>
      <c r="D394" s="3287"/>
      <c r="E394" s="538">
        <v>691.98</v>
      </c>
      <c r="F394" s="308">
        <v>1212</v>
      </c>
      <c r="G394" s="308">
        <v>951.55533000000003</v>
      </c>
    </row>
    <row r="395" spans="2:13" ht="12.75" customHeight="1">
      <c r="B395" s="3104" t="s">
        <v>497</v>
      </c>
      <c r="C395" s="3257"/>
      <c r="D395" s="3287"/>
      <c r="E395" s="538">
        <v>0</v>
      </c>
      <c r="F395" s="1423">
        <v>0</v>
      </c>
      <c r="G395" s="1423">
        <v>0</v>
      </c>
    </row>
    <row r="396" spans="2:13" ht="12.75" customHeight="1">
      <c r="B396" s="3104" t="s">
        <v>498</v>
      </c>
      <c r="C396" s="3257"/>
      <c r="D396" s="3287"/>
      <c r="E396" s="538">
        <v>0</v>
      </c>
      <c r="F396" s="1423">
        <v>0</v>
      </c>
      <c r="G396" s="1423">
        <v>0</v>
      </c>
    </row>
    <row r="397" spans="2:13" ht="12.75" customHeight="1">
      <c r="B397" s="3104" t="s">
        <v>499</v>
      </c>
      <c r="C397" s="3257"/>
      <c r="D397" s="3287"/>
      <c r="E397" s="538">
        <v>0</v>
      </c>
      <c r="F397" s="1423">
        <v>0</v>
      </c>
      <c r="G397" s="1423">
        <v>0</v>
      </c>
    </row>
    <row r="398" spans="2:13" ht="12.75" customHeight="1">
      <c r="B398" s="3161" t="s">
        <v>42</v>
      </c>
      <c r="C398" s="3257"/>
      <c r="D398" s="3287"/>
      <c r="E398" s="507">
        <v>5530298.7400000002</v>
      </c>
      <c r="F398" s="310">
        <v>6591319</v>
      </c>
      <c r="G398" s="310">
        <v>6387080.6200000001</v>
      </c>
    </row>
    <row r="399" spans="2:13" ht="12.75" customHeight="1">
      <c r="B399" s="3092" t="s">
        <v>277</v>
      </c>
      <c r="C399" s="3215"/>
      <c r="D399" s="3399"/>
      <c r="E399" s="3916">
        <v>1</v>
      </c>
      <c r="F399" s="3918">
        <v>1</v>
      </c>
      <c r="G399" s="3920">
        <v>1</v>
      </c>
    </row>
    <row r="400" spans="2:13" ht="12.75" customHeight="1">
      <c r="B400" s="3293"/>
      <c r="C400" s="3293"/>
      <c r="D400" s="3906"/>
      <c r="E400" s="3917"/>
      <c r="F400" s="3919"/>
      <c r="G400" s="3921"/>
    </row>
    <row r="401" spans="2:13" ht="12.75" customHeight="1">
      <c r="B401" s="1"/>
      <c r="C401" s="1"/>
      <c r="D401" s="1"/>
      <c r="E401" s="1"/>
      <c r="F401" s="1"/>
      <c r="G401" s="1"/>
    </row>
    <row r="402" spans="2:13" ht="12.75" customHeight="1">
      <c r="B402" s="1"/>
      <c r="C402" s="1"/>
      <c r="D402" s="1"/>
      <c r="E402" s="1"/>
      <c r="F402" s="1"/>
      <c r="G402" s="1"/>
    </row>
    <row r="403" spans="2:13" ht="12.75" customHeight="1">
      <c r="B403" s="3294" t="s">
        <v>1010</v>
      </c>
      <c r="C403" s="3207"/>
      <c r="D403" s="3207"/>
      <c r="E403" s="3207"/>
      <c r="F403" s="3207"/>
      <c r="G403" s="3207"/>
      <c r="H403" s="3207"/>
      <c r="I403" s="3207"/>
      <c r="J403" s="3207"/>
      <c r="K403" s="3207"/>
      <c r="L403" s="3207"/>
      <c r="M403" s="3207"/>
    </row>
    <row r="405" spans="2:13" ht="15" customHeight="1">
      <c r="B405" s="3812" t="s">
        <v>1011</v>
      </c>
      <c r="C405" s="3207"/>
      <c r="D405" s="3207"/>
      <c r="E405" s="3207"/>
      <c r="F405" s="3207"/>
      <c r="G405" s="3207"/>
      <c r="H405" s="3207"/>
      <c r="I405" s="3207"/>
      <c r="J405" s="3207"/>
      <c r="K405" s="3838">
        <v>2023</v>
      </c>
      <c r="L405" s="3830">
        <v>2024</v>
      </c>
      <c r="M405" s="3814">
        <v>2025</v>
      </c>
    </row>
    <row r="406" spans="2:13" ht="15" customHeight="1">
      <c r="B406" s="3207"/>
      <c r="C406" s="3207"/>
      <c r="D406" s="3207"/>
      <c r="E406" s="3207"/>
      <c r="F406" s="3207"/>
      <c r="G406" s="3207"/>
      <c r="H406" s="3207"/>
      <c r="I406" s="3207"/>
      <c r="J406" s="3207"/>
      <c r="K406" s="3403"/>
      <c r="L406" s="3295"/>
      <c r="M406" s="3322"/>
    </row>
    <row r="407" spans="2:13" ht="12.75" customHeight="1">
      <c r="B407" s="3102" t="s">
        <v>502</v>
      </c>
      <c r="C407" s="3223"/>
      <c r="D407" s="3223"/>
      <c r="E407" s="3223"/>
      <c r="F407" s="3223"/>
      <c r="G407" s="3223"/>
      <c r="H407" s="3223"/>
      <c r="I407" s="3223"/>
      <c r="J407" s="3223"/>
      <c r="K407" s="520">
        <f t="shared" ref="K407:M407" si="10">K336</f>
        <v>26331175.4290272</v>
      </c>
      <c r="L407" s="520">
        <f t="shared" si="10"/>
        <v>34731141.1344212</v>
      </c>
      <c r="M407" s="1434">
        <f t="shared" si="10"/>
        <v>33630688.409999989</v>
      </c>
    </row>
    <row r="408" spans="2:13" ht="12.75" customHeight="1">
      <c r="B408" s="3104" t="s">
        <v>503</v>
      </c>
      <c r="C408" s="3257"/>
      <c r="D408" s="3257"/>
      <c r="E408" s="3257"/>
      <c r="F408" s="3257"/>
      <c r="G408" s="3257"/>
      <c r="H408" s="3257"/>
      <c r="I408" s="3257"/>
      <c r="J408" s="3257"/>
      <c r="K408" s="538">
        <f t="shared" ref="K408:M408" si="11">K334+K328+K329+K330</f>
        <v>10509571.129999999</v>
      </c>
      <c r="L408" s="538">
        <f t="shared" si="11"/>
        <v>10269703.530000001</v>
      </c>
      <c r="M408" s="308">
        <f t="shared" si="11"/>
        <v>9640166.7200000007</v>
      </c>
    </row>
    <row r="409" spans="2:13" ht="12.75" customHeight="1">
      <c r="B409" s="3104" t="s">
        <v>504</v>
      </c>
      <c r="C409" s="3257"/>
      <c r="D409" s="3257"/>
      <c r="E409" s="3257"/>
      <c r="F409" s="3257"/>
      <c r="G409" s="3257"/>
      <c r="H409" s="3257"/>
      <c r="I409" s="3257"/>
      <c r="J409" s="3257"/>
      <c r="K409" s="1408">
        <f t="shared" ref="K409:M409" si="12">K408/K407</f>
        <v>0.3991303448768323</v>
      </c>
      <c r="L409" s="1408">
        <f t="shared" si="12"/>
        <v>0.29569150896173535</v>
      </c>
      <c r="M409" s="166">
        <f t="shared" si="12"/>
        <v>0.28664791521583971</v>
      </c>
    </row>
    <row r="410" spans="2:13" ht="12.75" customHeight="1">
      <c r="B410" s="3104" t="s">
        <v>1012</v>
      </c>
      <c r="C410" s="3257"/>
      <c r="D410" s="3257"/>
      <c r="E410" s="3257"/>
      <c r="F410" s="3257"/>
      <c r="G410" s="3257"/>
      <c r="H410" s="3257"/>
      <c r="I410" s="3257"/>
      <c r="J410" s="3257"/>
      <c r="K410" s="538">
        <f t="shared" ref="K410:M410" si="13">K324+K325+K326</f>
        <v>2741547</v>
      </c>
      <c r="L410" s="538">
        <f t="shared" si="13"/>
        <v>2589861.2199999997</v>
      </c>
      <c r="M410" s="308">
        <f t="shared" si="13"/>
        <v>2351152.41</v>
      </c>
    </row>
    <row r="411" spans="2:13" ht="12.75" customHeight="1">
      <c r="B411" s="3104" t="s">
        <v>1013</v>
      </c>
      <c r="C411" s="3257"/>
      <c r="D411" s="3257"/>
      <c r="E411" s="3257"/>
      <c r="F411" s="3257"/>
      <c r="G411" s="3257"/>
      <c r="H411" s="3257"/>
      <c r="I411" s="3257"/>
      <c r="J411" s="3257"/>
      <c r="K411" s="1408">
        <f t="shared" ref="K411:M411" si="14">K410/K407</f>
        <v>0.10411791176544852</v>
      </c>
      <c r="L411" s="1408">
        <f t="shared" si="14"/>
        <v>7.4568849033101611E-2</v>
      </c>
      <c r="M411" s="166">
        <f t="shared" si="14"/>
        <v>6.9910921279294769E-2</v>
      </c>
    </row>
    <row r="412" spans="2:13" ht="12.75" customHeight="1">
      <c r="B412" s="3104" t="s">
        <v>505</v>
      </c>
      <c r="C412" s="3257"/>
      <c r="D412" s="3257"/>
      <c r="E412" s="3257"/>
      <c r="F412" s="3257"/>
      <c r="G412" s="3257"/>
      <c r="H412" s="3257"/>
      <c r="I412" s="3257"/>
      <c r="J412" s="3257"/>
      <c r="K412" s="538">
        <v>0</v>
      </c>
      <c r="L412" s="1423">
        <v>0</v>
      </c>
      <c r="M412" s="1423">
        <v>0</v>
      </c>
    </row>
    <row r="413" spans="2:13" ht="12.75" customHeight="1">
      <c r="B413" s="3854" t="s">
        <v>506</v>
      </c>
      <c r="C413" s="3721"/>
      <c r="D413" s="3721"/>
      <c r="E413" s="3721"/>
      <c r="F413" s="3721"/>
      <c r="G413" s="3721"/>
      <c r="H413" s="3721"/>
      <c r="I413" s="3721"/>
      <c r="J413" s="3721"/>
      <c r="K413" s="1435">
        <v>0</v>
      </c>
      <c r="L413" s="1436">
        <v>0</v>
      </c>
      <c r="M413" s="1436">
        <v>0</v>
      </c>
    </row>
    <row r="414" spans="2:13" ht="12.75" customHeight="1">
      <c r="B414" s="1"/>
      <c r="C414" s="1"/>
      <c r="D414" s="1"/>
      <c r="E414" s="1"/>
      <c r="F414" s="1"/>
      <c r="G414" s="1"/>
      <c r="H414" s="1"/>
      <c r="I414" s="1"/>
      <c r="J414" s="1"/>
      <c r="K414" s="1"/>
      <c r="L414" s="1"/>
      <c r="M414" s="1"/>
    </row>
    <row r="415" spans="2:13" ht="12.75" customHeight="1">
      <c r="B415" s="1"/>
      <c r="C415" s="1"/>
      <c r="D415" s="1"/>
      <c r="E415" s="1"/>
      <c r="F415" s="1"/>
      <c r="G415" s="1"/>
      <c r="H415" s="1"/>
      <c r="I415" s="1"/>
      <c r="J415" s="1"/>
      <c r="K415" s="1"/>
      <c r="L415" s="1"/>
      <c r="M415" s="1"/>
    </row>
    <row r="416" spans="2:13" ht="12.75" customHeight="1">
      <c r="B416" s="1"/>
      <c r="C416" s="1"/>
      <c r="D416" s="1"/>
      <c r="E416" s="1"/>
      <c r="F416" s="1"/>
      <c r="G416" s="1"/>
      <c r="H416" s="1"/>
      <c r="I416" s="1"/>
      <c r="J416" s="1"/>
      <c r="K416" s="1"/>
      <c r="L416" s="1"/>
      <c r="M416" s="1"/>
    </row>
    <row r="417" spans="2:13" ht="20.25" customHeight="1">
      <c r="B417" s="1353" t="s">
        <v>278</v>
      </c>
      <c r="C417" s="6"/>
      <c r="D417" s="6"/>
      <c r="E417" s="6"/>
      <c r="F417" s="6"/>
      <c r="G417" s="6"/>
      <c r="H417" s="6"/>
      <c r="I417" s="6"/>
      <c r="J417" s="6"/>
      <c r="K417" s="6"/>
      <c r="L417" s="6"/>
      <c r="M417" s="6"/>
    </row>
    <row r="418" spans="2:13" ht="12.75" customHeight="1">
      <c r="B418" s="1"/>
      <c r="C418" s="1"/>
      <c r="D418" s="1"/>
      <c r="E418" s="1"/>
      <c r="F418" s="1"/>
      <c r="G418" s="1"/>
      <c r="H418" s="1"/>
      <c r="I418" s="1"/>
      <c r="J418" s="1"/>
      <c r="K418" s="1"/>
      <c r="L418" s="1"/>
      <c r="M418" s="1"/>
    </row>
    <row r="419" spans="2:13" ht="13.5" customHeight="1"/>
    <row r="420" spans="2:13" ht="12.75" customHeight="1">
      <c r="B420" s="1"/>
      <c r="C420" s="1"/>
      <c r="D420" s="1"/>
      <c r="E420" s="1"/>
      <c r="F420" s="1"/>
      <c r="G420" s="1"/>
      <c r="H420" s="1"/>
      <c r="I420" s="1"/>
      <c r="J420" s="1"/>
      <c r="K420" s="1"/>
      <c r="L420" s="1"/>
      <c r="M420" s="1"/>
    </row>
    <row r="421" spans="2:13" ht="12.75" customHeight="1">
      <c r="B421" s="1800" t="s">
        <v>254</v>
      </c>
      <c r="C421" s="1801"/>
      <c r="D421" s="1801"/>
      <c r="E421" s="1801"/>
      <c r="F421" s="1801"/>
      <c r="G421" s="1801"/>
      <c r="H421" s="1801"/>
      <c r="I421" s="1801"/>
      <c r="J421" s="1801"/>
      <c r="K421" s="1801"/>
      <c r="L421" s="1801"/>
      <c r="M421" s="1801"/>
    </row>
    <row r="422" spans="2:13" ht="12.75" customHeight="1">
      <c r="B422" s="1"/>
      <c r="C422" s="1"/>
      <c r="D422" s="1"/>
      <c r="E422" s="1"/>
      <c r="F422" s="1"/>
      <c r="G422" s="1"/>
      <c r="H422" s="1"/>
      <c r="I422" s="1"/>
      <c r="J422" s="1"/>
      <c r="K422" s="1"/>
      <c r="L422" s="1"/>
      <c r="M422" s="1"/>
    </row>
    <row r="423" spans="2:13" ht="12.75" customHeight="1">
      <c r="B423" s="3839" t="s">
        <v>1014</v>
      </c>
      <c r="C423" s="3207"/>
      <c r="D423" s="3925"/>
      <c r="E423" s="3927">
        <v>2025</v>
      </c>
      <c r="F423" s="3928"/>
      <c r="G423" s="3928"/>
      <c r="H423" s="1"/>
      <c r="I423" s="1"/>
      <c r="J423" s="1"/>
      <c r="K423" s="1"/>
      <c r="L423" s="1"/>
      <c r="M423" s="1"/>
    </row>
    <row r="424" spans="2:13" ht="12.75" customHeight="1">
      <c r="B424" s="3922"/>
      <c r="C424" s="3922"/>
      <c r="D424" s="3926"/>
      <c r="E424" s="3922"/>
      <c r="F424" s="3207"/>
      <c r="G424" s="3207"/>
      <c r="H424" s="1"/>
      <c r="I424" s="1"/>
      <c r="J424" s="1"/>
      <c r="K424" s="1"/>
      <c r="L424" s="1"/>
      <c r="M424" s="1"/>
    </row>
    <row r="425" spans="2:13" ht="17.25" customHeight="1">
      <c r="B425" s="3929" t="s">
        <v>1015</v>
      </c>
      <c r="C425" s="3930"/>
      <c r="D425" s="3931"/>
      <c r="E425" s="2598">
        <v>4.3644000000000002E-2</v>
      </c>
      <c r="F425" s="2599"/>
      <c r="G425" s="2600"/>
      <c r="H425" s="1"/>
      <c r="I425" s="1"/>
      <c r="J425" s="1"/>
      <c r="K425" s="1"/>
      <c r="L425" s="1"/>
      <c r="M425" s="1"/>
    </row>
    <row r="426" spans="2:13" ht="30" customHeight="1">
      <c r="B426" s="3932" t="s">
        <v>1016</v>
      </c>
      <c r="C426" s="3933"/>
      <c r="D426" s="3933"/>
      <c r="E426" s="3933"/>
      <c r="F426" s="2601"/>
      <c r="G426" s="2601"/>
      <c r="H426" s="1"/>
      <c r="I426" s="1"/>
      <c r="J426" s="1"/>
      <c r="K426" s="1"/>
      <c r="L426" s="1"/>
      <c r="M426" s="1"/>
    </row>
    <row r="427" spans="2:13" ht="12.75" customHeight="1">
      <c r="B427" s="2601"/>
      <c r="C427" s="2601"/>
      <c r="D427" s="1437"/>
      <c r="E427" s="2601"/>
      <c r="F427" s="2601"/>
      <c r="G427" s="2601"/>
      <c r="H427" s="1"/>
      <c r="I427" s="1"/>
      <c r="J427" s="1"/>
      <c r="K427" s="1"/>
      <c r="L427" s="1"/>
      <c r="M427" s="1"/>
    </row>
    <row r="428" spans="2:13" ht="12.75" customHeight="1">
      <c r="B428" s="1801" t="s">
        <v>257</v>
      </c>
      <c r="C428" s="1801"/>
      <c r="D428" s="1801"/>
      <c r="E428" s="1801"/>
      <c r="F428" s="1801"/>
      <c r="G428" s="1801"/>
      <c r="H428" s="1801"/>
      <c r="I428" s="1801"/>
      <c r="J428" s="1801"/>
      <c r="K428" s="1801"/>
      <c r="L428" s="1801"/>
      <c r="M428" s="1801"/>
    </row>
    <row r="429" spans="2:13" ht="15" customHeight="1">
      <c r="B429" s="3383" t="s">
        <v>1017</v>
      </c>
      <c r="C429" s="3207"/>
      <c r="D429" s="3207"/>
      <c r="E429" s="3207"/>
      <c r="F429" s="3207"/>
      <c r="G429" s="3207"/>
      <c r="H429" s="3207"/>
      <c r="I429" s="3207"/>
      <c r="J429" s="3207"/>
      <c r="K429" s="3207"/>
      <c r="L429" s="3207"/>
      <c r="M429" s="3207"/>
    </row>
    <row r="430" spans="2:13" ht="12.75" customHeight="1">
      <c r="B430" s="3207"/>
      <c r="C430" s="3207"/>
      <c r="D430" s="3207"/>
      <c r="E430" s="3207"/>
      <c r="F430" s="3207"/>
      <c r="G430" s="3207"/>
      <c r="H430" s="3207"/>
      <c r="I430" s="3207"/>
      <c r="J430" s="3207"/>
      <c r="K430" s="3207"/>
      <c r="L430" s="3207"/>
      <c r="M430" s="3207"/>
    </row>
    <row r="431" spans="2:13" ht="12.75" customHeight="1">
      <c r="B431" s="1"/>
      <c r="C431" s="1"/>
      <c r="D431" s="1"/>
      <c r="E431" s="1"/>
      <c r="F431" s="1"/>
      <c r="G431" s="1"/>
      <c r="H431" s="1"/>
      <c r="I431" s="1"/>
      <c r="J431" s="1"/>
      <c r="K431" s="1"/>
      <c r="L431" s="1"/>
      <c r="M431" s="1"/>
    </row>
    <row r="432" spans="2:13" ht="15" customHeight="1">
      <c r="B432" s="3839" t="s">
        <v>1018</v>
      </c>
      <c r="C432" s="3207"/>
      <c r="D432" s="3207"/>
      <c r="E432" s="3813">
        <v>2023</v>
      </c>
      <c r="F432" s="3830">
        <v>2024</v>
      </c>
      <c r="G432" s="3830">
        <v>2025</v>
      </c>
      <c r="H432" s="1"/>
      <c r="I432" s="1"/>
      <c r="J432" s="1"/>
      <c r="K432" s="1"/>
      <c r="L432" s="1"/>
      <c r="M432" s="1"/>
    </row>
    <row r="433" spans="2:13" ht="15" customHeight="1">
      <c r="B433" s="3922"/>
      <c r="C433" s="3922"/>
      <c r="D433" s="3922"/>
      <c r="E433" s="3923"/>
      <c r="F433" s="3924"/>
      <c r="G433" s="3924"/>
      <c r="H433" s="1"/>
      <c r="I433" s="1"/>
      <c r="J433" s="1"/>
      <c r="K433" s="1"/>
      <c r="L433" s="1"/>
      <c r="M433" s="1"/>
    </row>
    <row r="434" spans="2:13" ht="12.75" customHeight="1">
      <c r="B434" s="3104" t="s">
        <v>1019</v>
      </c>
      <c r="C434" s="3257"/>
      <c r="D434" s="3257"/>
      <c r="E434" s="1976">
        <v>6344.8051391911049</v>
      </c>
      <c r="F434" s="1438">
        <v>7815.6</v>
      </c>
      <c r="G434" s="2602">
        <v>10532.28</v>
      </c>
      <c r="H434" s="279"/>
      <c r="I434" s="1"/>
      <c r="J434" s="1"/>
      <c r="K434" s="1"/>
      <c r="L434" s="1"/>
      <c r="M434" s="1"/>
    </row>
    <row r="435" spans="2:13" ht="12.75" customHeight="1">
      <c r="B435" s="3104" t="s">
        <v>261</v>
      </c>
      <c r="C435" s="3257"/>
      <c r="D435" s="3257"/>
      <c r="E435" s="324">
        <v>4243.5863576312968</v>
      </c>
      <c r="F435" s="1438">
        <v>4237.8999999999996</v>
      </c>
      <c r="G435" s="2602">
        <v>4739.92</v>
      </c>
      <c r="H435" s="279"/>
      <c r="I435" s="1"/>
      <c r="J435" s="1"/>
      <c r="K435" s="1"/>
      <c r="L435" s="1"/>
      <c r="M435" s="1"/>
    </row>
    <row r="436" spans="2:13" ht="12.75" customHeight="1">
      <c r="B436" s="3104" t="s">
        <v>262</v>
      </c>
      <c r="C436" s="3257"/>
      <c r="D436" s="3257"/>
      <c r="E436" s="324">
        <v>268.53583053299064</v>
      </c>
      <c r="F436" s="1438">
        <v>212.9</v>
      </c>
      <c r="G436" s="2602">
        <v>257.33999999999997</v>
      </c>
      <c r="H436" s="279"/>
      <c r="I436" s="1"/>
      <c r="J436" s="1"/>
      <c r="K436" s="1"/>
      <c r="L436" s="1"/>
      <c r="M436" s="1"/>
    </row>
    <row r="437" spans="2:13" ht="12.75" customHeight="1">
      <c r="B437" s="3104" t="s">
        <v>263</v>
      </c>
      <c r="C437" s="3257"/>
      <c r="D437" s="3257"/>
      <c r="E437" s="324">
        <v>3.18</v>
      </c>
      <c r="F437" s="1439">
        <v>0.5</v>
      </c>
      <c r="G437" s="2603">
        <v>2.0499999999999998</v>
      </c>
      <c r="H437" s="279"/>
      <c r="I437" s="1"/>
      <c r="J437" s="1"/>
      <c r="K437" s="1"/>
      <c r="L437" s="1"/>
      <c r="M437" s="1"/>
    </row>
    <row r="438" spans="2:13" ht="12.75" customHeight="1">
      <c r="B438" s="3184" t="s">
        <v>264</v>
      </c>
      <c r="C438" s="3229"/>
      <c r="D438" s="3229"/>
      <c r="E438" s="237">
        <v>1358.6067173424344</v>
      </c>
      <c r="F438" s="1440">
        <v>1102.5999999999999</v>
      </c>
      <c r="G438" s="1441">
        <v>1302.45</v>
      </c>
      <c r="H438" s="279"/>
      <c r="I438" s="1"/>
      <c r="J438" s="1"/>
      <c r="K438" s="1"/>
      <c r="L438" s="1"/>
      <c r="M438" s="1"/>
    </row>
    <row r="439" spans="2:13" ht="12.75" customHeight="1">
      <c r="B439" s="3013" t="s">
        <v>1020</v>
      </c>
      <c r="C439" s="3207"/>
      <c r="D439" s="3207"/>
      <c r="E439" s="3207"/>
      <c r="F439" s="3207"/>
      <c r="G439" s="3207"/>
      <c r="H439" s="1"/>
      <c r="I439" s="1"/>
      <c r="J439" s="1"/>
      <c r="K439" s="1"/>
      <c r="L439" s="1"/>
      <c r="M439" s="1"/>
    </row>
    <row r="440" spans="2:13" ht="32.25" customHeight="1">
      <c r="B440" s="3277"/>
      <c r="C440" s="3277"/>
      <c r="D440" s="3277"/>
      <c r="E440" s="3277"/>
      <c r="F440" s="3277"/>
      <c r="G440" s="3277"/>
      <c r="H440" s="1"/>
      <c r="I440" s="1"/>
      <c r="J440" s="1"/>
      <c r="K440" s="1"/>
      <c r="L440" s="1"/>
      <c r="M440" s="1"/>
    </row>
    <row r="441" spans="2:13" ht="12.75" customHeight="1">
      <c r="B441" s="1"/>
      <c r="C441" s="1"/>
      <c r="D441" s="1"/>
      <c r="E441" s="1"/>
      <c r="F441" s="1"/>
      <c r="G441" s="1"/>
      <c r="H441" s="1"/>
      <c r="I441" s="1"/>
      <c r="J441" s="1"/>
      <c r="K441" s="1"/>
      <c r="L441" s="1"/>
      <c r="M441" s="1"/>
    </row>
    <row r="442" spans="2:13" ht="12.75" customHeight="1">
      <c r="B442" s="1"/>
      <c r="C442" s="1"/>
      <c r="D442" s="1"/>
      <c r="E442" s="1"/>
      <c r="F442" s="1"/>
      <c r="G442" s="1"/>
      <c r="H442" s="1"/>
      <c r="I442" s="1"/>
      <c r="J442" s="1"/>
      <c r="K442" s="1"/>
      <c r="L442" s="1"/>
      <c r="M442" s="1"/>
    </row>
    <row r="443" spans="2:13" ht="12.75" customHeight="1">
      <c r="B443" s="1801" t="s">
        <v>279</v>
      </c>
      <c r="C443" s="1801"/>
      <c r="D443" s="1801"/>
      <c r="E443" s="1801"/>
      <c r="F443" s="1801"/>
      <c r="G443" s="1801"/>
      <c r="H443" s="1801"/>
      <c r="I443" s="1801"/>
      <c r="J443" s="1801"/>
      <c r="K443" s="1801"/>
      <c r="L443" s="1801"/>
      <c r="M443" s="1801"/>
    </row>
    <row r="444" spans="2:13" ht="12.75" customHeight="1">
      <c r="B444" s="1"/>
      <c r="C444" s="1"/>
      <c r="D444" s="1"/>
      <c r="E444" s="1"/>
      <c r="F444" s="1"/>
      <c r="G444" s="1"/>
      <c r="H444" s="1"/>
      <c r="I444" s="1"/>
      <c r="J444" s="1"/>
      <c r="K444" s="1"/>
      <c r="L444" s="1"/>
      <c r="M444" s="1"/>
    </row>
    <row r="445" spans="2:13" ht="15" customHeight="1">
      <c r="B445" s="3839" t="s">
        <v>1021</v>
      </c>
      <c r="C445" s="3207"/>
      <c r="D445" s="3207"/>
      <c r="E445" s="3813">
        <v>2023</v>
      </c>
      <c r="F445" s="3838">
        <v>2024</v>
      </c>
      <c r="G445" s="3814">
        <v>2025</v>
      </c>
      <c r="H445" s="1"/>
      <c r="I445" s="1"/>
      <c r="J445" s="1"/>
      <c r="K445" s="1"/>
      <c r="L445" s="1"/>
      <c r="M445" s="1"/>
    </row>
    <row r="446" spans="2:13" ht="12.75" customHeight="1">
      <c r="B446" s="3248"/>
      <c r="C446" s="3248"/>
      <c r="D446" s="3248"/>
      <c r="E446" s="3325"/>
      <c r="F446" s="3325"/>
      <c r="G446" s="3296"/>
    </row>
    <row r="447" spans="2:13" ht="12.75" customHeight="1">
      <c r="B447" s="3862" t="s">
        <v>282</v>
      </c>
      <c r="C447" s="3277"/>
      <c r="D447" s="3277"/>
      <c r="E447" s="3277"/>
      <c r="F447" s="3277"/>
      <c r="G447" s="3277"/>
    </row>
    <row r="448" spans="2:13" ht="12.75" customHeight="1">
      <c r="B448" s="3149" t="s">
        <v>283</v>
      </c>
      <c r="C448" s="3257"/>
      <c r="D448" s="3257"/>
      <c r="E448" s="382">
        <v>11.12</v>
      </c>
      <c r="F448" s="1888">
        <v>0</v>
      </c>
      <c r="G448" s="1888">
        <v>0</v>
      </c>
    </row>
    <row r="449" spans="2:7" ht="12.75" customHeight="1">
      <c r="B449" s="3149" t="s">
        <v>285</v>
      </c>
      <c r="C449" s="3257"/>
      <c r="D449" s="3257"/>
      <c r="E449" s="156">
        <v>439.7</v>
      </c>
      <c r="F449" s="1890">
        <v>442.2</v>
      </c>
      <c r="G449" s="1890">
        <v>288.52999999999997</v>
      </c>
    </row>
    <row r="450" spans="2:7" ht="12.75" customHeight="1">
      <c r="B450" s="3149" t="s">
        <v>286</v>
      </c>
      <c r="C450" s="3257"/>
      <c r="D450" s="3257"/>
      <c r="E450" s="156">
        <v>79.760000000000005</v>
      </c>
      <c r="F450" s="1890">
        <v>70.5</v>
      </c>
      <c r="G450" s="1890">
        <v>91.4</v>
      </c>
    </row>
    <row r="451" spans="2:7" ht="12.75" customHeight="1">
      <c r="B451" s="3149" t="s">
        <v>287</v>
      </c>
      <c r="C451" s="3257"/>
      <c r="D451" s="3257"/>
      <c r="E451" s="156">
        <v>30.59</v>
      </c>
      <c r="F451" s="1890">
        <v>380.6</v>
      </c>
      <c r="G451" s="1890">
        <v>515.66</v>
      </c>
    </row>
    <row r="452" spans="2:7" ht="12.75" customHeight="1">
      <c r="B452" s="3389" t="s">
        <v>42</v>
      </c>
      <c r="C452" s="3257"/>
      <c r="D452" s="3257"/>
      <c r="E452" s="1378">
        <v>561.20000000000005</v>
      </c>
      <c r="F452" s="1959">
        <v>893.3</v>
      </c>
      <c r="G452" s="1959">
        <v>895.59</v>
      </c>
    </row>
    <row r="453" spans="2:7" ht="15" customHeight="1">
      <c r="B453" s="3863" t="s">
        <v>288</v>
      </c>
      <c r="C453" s="3231"/>
      <c r="D453" s="3231"/>
      <c r="E453" s="3231"/>
      <c r="F453" s="3231"/>
      <c r="G453" s="3231"/>
    </row>
    <row r="454" spans="2:7" ht="12.75" customHeight="1">
      <c r="B454" s="3149" t="s">
        <v>283</v>
      </c>
      <c r="C454" s="3257"/>
      <c r="D454" s="3257"/>
      <c r="E454" s="382">
        <v>124.82</v>
      </c>
      <c r="F454" s="1888">
        <v>80.400000000000006</v>
      </c>
      <c r="G454" s="1888">
        <v>69.930000000000007</v>
      </c>
    </row>
    <row r="455" spans="2:7" ht="12.75" customHeight="1">
      <c r="B455" s="3149" t="s">
        <v>292</v>
      </c>
      <c r="C455" s="3257"/>
      <c r="D455" s="3257"/>
      <c r="E455" s="156">
        <v>390.95</v>
      </c>
      <c r="F455" s="1890">
        <v>248</v>
      </c>
      <c r="G455" s="1890">
        <v>171.07</v>
      </c>
    </row>
    <row r="456" spans="2:7" ht="12.75" customHeight="1">
      <c r="B456" s="3149" t="s">
        <v>293</v>
      </c>
      <c r="C456" s="3257"/>
      <c r="D456" s="3257"/>
      <c r="E456" s="156">
        <v>88.79</v>
      </c>
      <c r="F456" s="1890">
        <v>62.8</v>
      </c>
      <c r="G456" s="1890">
        <v>74.91</v>
      </c>
    </row>
    <row r="457" spans="2:7" ht="12.75" customHeight="1">
      <c r="B457" s="3149" t="s">
        <v>294</v>
      </c>
      <c r="C457" s="3257"/>
      <c r="D457" s="3257"/>
      <c r="E457" s="156">
        <v>1575.76</v>
      </c>
      <c r="F457" s="1890">
        <v>1784.1</v>
      </c>
      <c r="G457" s="1890">
        <v>1974.96</v>
      </c>
    </row>
    <row r="458" spans="2:7" ht="12.75" customHeight="1">
      <c r="B458" s="3149" t="s">
        <v>287</v>
      </c>
      <c r="C458" s="3257"/>
      <c r="D458" s="3257"/>
      <c r="E458" s="156">
        <v>4744.5</v>
      </c>
      <c r="F458" s="1890">
        <v>10650.3</v>
      </c>
      <c r="G458" s="1890">
        <v>11290.52</v>
      </c>
    </row>
    <row r="459" spans="2:7" ht="12.75" customHeight="1">
      <c r="B459" s="3151" t="s">
        <v>42</v>
      </c>
      <c r="C459" s="3229"/>
      <c r="D459" s="3229"/>
      <c r="E459" s="1378">
        <v>6924.8</v>
      </c>
      <c r="F459" s="1959">
        <v>12825.6</v>
      </c>
      <c r="G459" s="1959">
        <v>13581.39</v>
      </c>
    </row>
    <row r="460" spans="2:7" ht="12.75" customHeight="1">
      <c r="B460" s="3841" t="s">
        <v>1022</v>
      </c>
      <c r="C460" s="3254"/>
      <c r="D460" s="3254"/>
      <c r="E460" s="3254"/>
      <c r="F460" s="3254"/>
      <c r="G460" s="3254"/>
    </row>
    <row r="461" spans="2:7" ht="12.75" customHeight="1">
      <c r="B461" s="3207"/>
      <c r="C461" s="2992"/>
      <c r="D461" s="2992"/>
      <c r="E461" s="2992"/>
      <c r="F461" s="2992"/>
      <c r="G461" s="3207"/>
    </row>
    <row r="462" spans="2:7" ht="20.25" customHeight="1">
      <c r="B462" s="3207"/>
      <c r="C462" s="2992"/>
      <c r="D462" s="2992"/>
      <c r="E462" s="2992"/>
      <c r="F462" s="2992"/>
      <c r="G462" s="3207"/>
    </row>
    <row r="463" spans="2:7" ht="12.75" customHeight="1">
      <c r="B463" s="3277"/>
      <c r="C463" s="3277"/>
      <c r="D463" s="3277"/>
      <c r="E463" s="3277"/>
      <c r="F463" s="3277"/>
      <c r="G463" s="3277"/>
    </row>
    <row r="464" spans="2:7" ht="12.75" customHeight="1">
      <c r="B464" s="7"/>
      <c r="C464" s="7"/>
      <c r="D464" s="7"/>
      <c r="E464" s="7"/>
      <c r="F464" s="298"/>
      <c r="G464" s="298"/>
    </row>
    <row r="465" spans="2:13" ht="12.75" customHeight="1">
      <c r="B465" s="1"/>
      <c r="C465" s="1"/>
      <c r="D465" s="1"/>
      <c r="E465" s="1"/>
      <c r="F465" s="1"/>
      <c r="G465" s="1"/>
    </row>
    <row r="466" spans="2:13" ht="12.75" customHeight="1">
      <c r="B466" s="1801" t="s">
        <v>297</v>
      </c>
      <c r="C466" s="1801"/>
      <c r="D466" s="1801"/>
      <c r="E466" s="1801"/>
      <c r="F466" s="1801"/>
      <c r="G466" s="3294"/>
      <c r="H466" s="3207"/>
      <c r="I466" s="3207"/>
      <c r="J466" s="3207"/>
      <c r="K466" s="3207"/>
      <c r="L466" s="3207"/>
      <c r="M466" s="3207"/>
    </row>
    <row r="467" spans="2:13" ht="12.75" customHeight="1">
      <c r="B467" s="1"/>
      <c r="C467" s="1"/>
      <c r="D467" s="1"/>
      <c r="E467" s="1"/>
      <c r="F467" s="1"/>
      <c r="G467" s="1"/>
    </row>
    <row r="468" spans="2:13" ht="15" customHeight="1">
      <c r="B468" s="3839" t="s">
        <v>1023</v>
      </c>
      <c r="C468" s="3207"/>
      <c r="D468" s="3207"/>
      <c r="E468" s="3813">
        <v>2023</v>
      </c>
      <c r="F468" s="3813">
        <v>2024</v>
      </c>
      <c r="G468" s="3814">
        <v>2025</v>
      </c>
    </row>
    <row r="469" spans="2:13" ht="15" customHeight="1">
      <c r="B469" s="3207"/>
      <c r="C469" s="2992"/>
      <c r="D469" s="3207"/>
      <c r="E469" s="3403"/>
      <c r="F469" s="3403"/>
      <c r="G469" s="3295"/>
    </row>
    <row r="470" spans="2:13" ht="12.75" customHeight="1">
      <c r="B470" s="3922"/>
      <c r="C470" s="3922"/>
      <c r="D470" s="3922"/>
      <c r="E470" s="3923"/>
      <c r="F470" s="3923"/>
      <c r="G470" s="3924"/>
    </row>
    <row r="471" spans="2:13" ht="12.75" customHeight="1">
      <c r="B471" s="3862" t="s">
        <v>282</v>
      </c>
      <c r="C471" s="3277"/>
      <c r="D471" s="3277"/>
      <c r="E471" s="3277"/>
      <c r="F471" s="3277"/>
      <c r="G471" s="3277"/>
    </row>
    <row r="472" spans="2:13" ht="12.75" customHeight="1">
      <c r="B472" s="3149" t="s">
        <v>526</v>
      </c>
      <c r="C472" s="3257"/>
      <c r="D472" s="3257"/>
      <c r="E472" s="382">
        <v>317.70999999999998</v>
      </c>
      <c r="F472" s="1888">
        <v>375.8</v>
      </c>
      <c r="G472" s="1888">
        <v>202.86</v>
      </c>
    </row>
    <row r="473" spans="2:13" ht="12.75" customHeight="1">
      <c r="B473" s="3149" t="s">
        <v>300</v>
      </c>
      <c r="C473" s="3257"/>
      <c r="D473" s="3257"/>
      <c r="E473" s="156">
        <v>12.8573</v>
      </c>
      <c r="F473" s="1890">
        <v>363.1</v>
      </c>
      <c r="G473" s="1890">
        <v>482.27</v>
      </c>
    </row>
    <row r="474" spans="2:13" ht="12.75" customHeight="1">
      <c r="B474" s="3149" t="s">
        <v>302</v>
      </c>
      <c r="C474" s="3257"/>
      <c r="D474" s="3257"/>
      <c r="E474" s="156">
        <v>81.527000000000001</v>
      </c>
      <c r="F474" s="1890">
        <v>88.1</v>
      </c>
      <c r="G474" s="1890">
        <v>74.790000000000006</v>
      </c>
    </row>
    <row r="475" spans="2:13" ht="12.75" customHeight="1">
      <c r="B475" s="3389" t="s">
        <v>42</v>
      </c>
      <c r="C475" s="3257"/>
      <c r="D475" s="3257"/>
      <c r="E475" s="1378">
        <v>412.09429999999998</v>
      </c>
      <c r="F475" s="1959">
        <v>827</v>
      </c>
      <c r="G475" s="1959">
        <v>759.92</v>
      </c>
    </row>
    <row r="476" spans="2:13" ht="15" customHeight="1">
      <c r="B476" s="3934" t="s">
        <v>288</v>
      </c>
      <c r="C476" s="3231"/>
      <c r="D476" s="3231"/>
      <c r="E476" s="3231"/>
      <c r="F476" s="3231"/>
      <c r="G476" s="3231"/>
    </row>
    <row r="477" spans="2:13" ht="12.75" customHeight="1">
      <c r="B477" s="3149" t="s">
        <v>526</v>
      </c>
      <c r="C477" s="3257"/>
      <c r="D477" s="3257"/>
      <c r="E477" s="382">
        <v>305.19</v>
      </c>
      <c r="F477" s="1888">
        <v>53.5</v>
      </c>
      <c r="G477" s="1888">
        <v>97.68</v>
      </c>
    </row>
    <row r="478" spans="2:13" ht="12.75" customHeight="1">
      <c r="B478" s="3149" t="s">
        <v>300</v>
      </c>
      <c r="C478" s="3257"/>
      <c r="D478" s="3257"/>
      <c r="E478" s="156">
        <v>3247.4</v>
      </c>
      <c r="F478" s="1890">
        <v>8426.2000000000007</v>
      </c>
      <c r="G478" s="1890">
        <v>8699.99</v>
      </c>
    </row>
    <row r="479" spans="2:13" ht="12.75" customHeight="1">
      <c r="B479" s="3149" t="s">
        <v>301</v>
      </c>
      <c r="C479" s="3257"/>
      <c r="D479" s="3257"/>
      <c r="E479" s="2039">
        <v>1317.32</v>
      </c>
      <c r="F479" s="2604">
        <v>1064</v>
      </c>
      <c r="G479" s="2604">
        <v>1507.16</v>
      </c>
    </row>
    <row r="480" spans="2:13" ht="12.75" customHeight="1">
      <c r="B480" s="3151" t="s">
        <v>42</v>
      </c>
      <c r="C480" s="3229"/>
      <c r="D480" s="3229"/>
      <c r="E480" s="1378">
        <v>4869.8999999999996</v>
      </c>
      <c r="F480" s="1959">
        <v>9543.7000000000007</v>
      </c>
      <c r="G480" s="1959">
        <v>10304.83</v>
      </c>
    </row>
    <row r="481" spans="2:13" ht="12.75" customHeight="1">
      <c r="B481" s="3841" t="s">
        <v>1024</v>
      </c>
      <c r="C481" s="3254"/>
      <c r="D481" s="3254"/>
      <c r="E481" s="3254"/>
      <c r="F481" s="3254"/>
      <c r="G481" s="3254"/>
    </row>
    <row r="482" spans="2:13" ht="6.75" customHeight="1">
      <c r="B482" s="3207"/>
      <c r="C482" s="2992"/>
      <c r="D482" s="2992"/>
      <c r="E482" s="2992"/>
      <c r="F482" s="2992"/>
      <c r="G482" s="3207"/>
    </row>
    <row r="483" spans="2:13" ht="6" customHeight="1">
      <c r="B483" s="3277"/>
      <c r="C483" s="3277"/>
      <c r="D483" s="3277"/>
      <c r="E483" s="3277"/>
      <c r="F483" s="3277"/>
      <c r="G483" s="3277"/>
    </row>
    <row r="484" spans="2:13" ht="12.75" customHeight="1">
      <c r="B484" s="1"/>
      <c r="C484" s="1"/>
      <c r="D484" s="1"/>
      <c r="E484" s="1"/>
      <c r="F484" s="1"/>
      <c r="G484" s="1"/>
    </row>
    <row r="485" spans="2:13" ht="12.75" customHeight="1">
      <c r="B485" s="1"/>
      <c r="C485" s="1"/>
      <c r="D485" s="1"/>
      <c r="E485" s="1"/>
      <c r="F485" s="1"/>
      <c r="G485" s="1"/>
    </row>
    <row r="486" spans="2:13" ht="12.75" customHeight="1">
      <c r="B486" s="1801" t="s">
        <v>306</v>
      </c>
      <c r="C486" s="1801"/>
      <c r="D486" s="1801"/>
      <c r="E486" s="1801"/>
      <c r="F486" s="1801"/>
      <c r="G486" s="3294"/>
      <c r="H486" s="3207"/>
      <c r="I486" s="3207"/>
      <c r="J486" s="3207"/>
      <c r="K486" s="3207"/>
      <c r="L486" s="3207"/>
      <c r="M486" s="3207"/>
    </row>
    <row r="487" spans="2:13" ht="12.75" customHeight="1">
      <c r="B487" s="1"/>
      <c r="C487" s="1"/>
      <c r="D487" s="1"/>
      <c r="E487" s="1"/>
      <c r="F487" s="1"/>
      <c r="G487" s="1"/>
    </row>
    <row r="488" spans="2:13" ht="15" customHeight="1">
      <c r="B488" s="3839" t="s">
        <v>1025</v>
      </c>
      <c r="C488" s="3207"/>
      <c r="D488" s="3207"/>
      <c r="E488" s="3813">
        <v>2023</v>
      </c>
      <c r="F488" s="3813">
        <v>2024</v>
      </c>
      <c r="G488" s="3814">
        <v>2025</v>
      </c>
    </row>
    <row r="489" spans="2:13" ht="15" customHeight="1">
      <c r="B489" s="3207"/>
      <c r="C489" s="2992"/>
      <c r="D489" s="3207"/>
      <c r="E489" s="3403"/>
      <c r="F489" s="3403"/>
      <c r="G489" s="3295"/>
    </row>
    <row r="490" spans="2:13" ht="12.75" customHeight="1">
      <c r="B490" s="3248"/>
      <c r="C490" s="3248"/>
      <c r="D490" s="3248"/>
      <c r="E490" s="3325"/>
      <c r="F490" s="3325"/>
      <c r="G490" s="3296"/>
    </row>
    <row r="491" spans="2:13" ht="12.75" customHeight="1">
      <c r="B491" s="3862" t="s">
        <v>282</v>
      </c>
      <c r="C491" s="3277"/>
      <c r="D491" s="3277"/>
      <c r="E491" s="3277"/>
      <c r="F491" s="3277"/>
      <c r="G491" s="3277"/>
    </row>
    <row r="492" spans="2:13" ht="12.75" customHeight="1">
      <c r="B492" s="3149" t="s">
        <v>308</v>
      </c>
      <c r="C492" s="3257"/>
      <c r="D492" s="3257"/>
      <c r="E492" s="382">
        <v>213.05</v>
      </c>
      <c r="F492" s="1888">
        <v>203.6</v>
      </c>
      <c r="G492" s="1888">
        <v>151.69</v>
      </c>
    </row>
    <row r="493" spans="2:13" ht="12.75" customHeight="1">
      <c r="B493" s="3149" t="s">
        <v>309</v>
      </c>
      <c r="C493" s="3257"/>
      <c r="D493" s="3257"/>
      <c r="E493" s="156">
        <v>12.17</v>
      </c>
      <c r="F493" s="1890">
        <v>22.3</v>
      </c>
      <c r="G493" s="1890">
        <v>30.21</v>
      </c>
    </row>
    <row r="494" spans="2:13" ht="12.75" customHeight="1">
      <c r="B494" s="3149" t="s">
        <v>310</v>
      </c>
      <c r="C494" s="3257"/>
      <c r="D494" s="3257"/>
      <c r="E494" s="156">
        <v>62.81</v>
      </c>
      <c r="F494" s="1890">
        <v>80.599999999999994</v>
      </c>
      <c r="G494" s="1890">
        <v>88.16</v>
      </c>
    </row>
    <row r="495" spans="2:13" ht="12.75" customHeight="1">
      <c r="B495" s="3149" t="s">
        <v>295</v>
      </c>
      <c r="C495" s="3257"/>
      <c r="D495" s="3257"/>
      <c r="E495" s="156">
        <v>0.38</v>
      </c>
      <c r="F495" s="1890">
        <v>2</v>
      </c>
      <c r="G495" s="1890">
        <v>1.96</v>
      </c>
    </row>
    <row r="496" spans="2:13" ht="12.75" customHeight="1">
      <c r="B496" s="3389" t="s">
        <v>42</v>
      </c>
      <c r="C496" s="3257"/>
      <c r="D496" s="3257"/>
      <c r="E496" s="1378">
        <v>288.40999999999997</v>
      </c>
      <c r="F496" s="1959">
        <v>308.5</v>
      </c>
      <c r="G496" s="1959">
        <v>272.02</v>
      </c>
    </row>
    <row r="497" spans="2:15" ht="12.75" customHeight="1">
      <c r="B497" s="3863" t="s">
        <v>288</v>
      </c>
      <c r="C497" s="3231"/>
      <c r="D497" s="3231"/>
      <c r="E497" s="3231"/>
      <c r="F497" s="3231"/>
      <c r="G497" s="3231"/>
    </row>
    <row r="498" spans="2:15" ht="12.75" customHeight="1">
      <c r="B498" s="3149" t="s">
        <v>311</v>
      </c>
      <c r="C498" s="3257"/>
      <c r="D498" s="3257"/>
      <c r="E498" s="382">
        <v>981</v>
      </c>
      <c r="F498" s="1888">
        <v>764</v>
      </c>
      <c r="G498" s="1888">
        <v>780.14</v>
      </c>
    </row>
    <row r="499" spans="2:15" ht="12.75" customHeight="1">
      <c r="B499" s="3149" t="s">
        <v>309</v>
      </c>
      <c r="C499" s="3257"/>
      <c r="D499" s="3257"/>
      <c r="E499" s="1442">
        <v>79.5</v>
      </c>
      <c r="F499" s="2605">
        <v>381.5</v>
      </c>
      <c r="G499" s="2605">
        <v>360.18</v>
      </c>
    </row>
    <row r="500" spans="2:15" ht="12.75" customHeight="1">
      <c r="B500" s="3149" t="s">
        <v>310</v>
      </c>
      <c r="C500" s="3257"/>
      <c r="D500" s="3257"/>
      <c r="E500" s="156">
        <v>1180.5999999999999</v>
      </c>
      <c r="F500" s="1890">
        <v>1782.4</v>
      </c>
      <c r="G500" s="1890">
        <v>1557.43</v>
      </c>
    </row>
    <row r="501" spans="2:15" ht="12.75" customHeight="1">
      <c r="B501" s="3149" t="s">
        <v>295</v>
      </c>
      <c r="C501" s="3257"/>
      <c r="D501" s="3257"/>
      <c r="E501" s="156">
        <v>101.71</v>
      </c>
      <c r="F501" s="1890">
        <v>155.5</v>
      </c>
      <c r="G501" s="1890">
        <v>212.39</v>
      </c>
    </row>
    <row r="502" spans="2:15" ht="12.75" customHeight="1">
      <c r="B502" s="3151" t="s">
        <v>42</v>
      </c>
      <c r="C502" s="3229"/>
      <c r="D502" s="3229"/>
      <c r="E502" s="1378">
        <v>2342.8000000000002</v>
      </c>
      <c r="F502" s="1959">
        <v>3083.4</v>
      </c>
      <c r="G502" s="1959">
        <v>2910.14</v>
      </c>
    </row>
    <row r="503" spans="2:15" ht="12.75" customHeight="1">
      <c r="B503" s="3841" t="s">
        <v>1026</v>
      </c>
      <c r="C503" s="3254"/>
      <c r="D503" s="3254"/>
      <c r="E503" s="3254"/>
      <c r="F503" s="3254"/>
      <c r="G503" s="3254"/>
    </row>
    <row r="504" spans="2:15" ht="6" customHeight="1">
      <c r="B504" s="3207"/>
      <c r="C504" s="2992"/>
      <c r="D504" s="2992"/>
      <c r="E504" s="2992"/>
      <c r="F504" s="2992"/>
      <c r="G504" s="3207"/>
    </row>
    <row r="505" spans="2:15" ht="6.75" customHeight="1">
      <c r="B505" s="3277"/>
      <c r="C505" s="3277"/>
      <c r="D505" s="3277"/>
      <c r="E505" s="3277"/>
      <c r="F505" s="3277"/>
      <c r="G505" s="3277"/>
    </row>
    <row r="507" spans="2:15" ht="12.75" customHeight="1">
      <c r="B507" s="1801" t="s">
        <v>1027</v>
      </c>
      <c r="C507" s="1801"/>
      <c r="D507" s="1801"/>
      <c r="E507" s="1801"/>
      <c r="F507" s="1801"/>
      <c r="G507" s="1801"/>
      <c r="H507" s="1801"/>
      <c r="I507" s="1801"/>
      <c r="J507" s="1801"/>
      <c r="K507" s="1801"/>
      <c r="L507" s="1801"/>
      <c r="M507" s="1801"/>
    </row>
    <row r="508" spans="2:15" ht="12.75" customHeight="1">
      <c r="B508" s="1"/>
      <c r="C508" s="1"/>
      <c r="D508" s="1"/>
      <c r="E508" s="1"/>
      <c r="F508" s="1"/>
      <c r="G508" s="1"/>
      <c r="H508" s="1"/>
      <c r="I508" s="1"/>
      <c r="J508" s="1"/>
      <c r="K508" s="1"/>
      <c r="L508" s="1"/>
      <c r="M508" s="1"/>
    </row>
    <row r="509" spans="2:15" ht="15" customHeight="1">
      <c r="B509" s="3812" t="s">
        <v>1028</v>
      </c>
      <c r="C509" s="3207"/>
      <c r="D509" s="3207"/>
      <c r="E509" s="3207"/>
      <c r="F509" s="3207"/>
      <c r="G509" s="3207"/>
      <c r="H509" s="3207"/>
      <c r="I509" s="3207"/>
      <c r="J509" s="3207"/>
      <c r="K509" s="1443">
        <v>2023</v>
      </c>
      <c r="L509" s="1444">
        <v>2024</v>
      </c>
      <c r="M509" s="2539">
        <v>2025</v>
      </c>
    </row>
    <row r="510" spans="2:15" ht="15" customHeight="1">
      <c r="B510" s="3864" t="s">
        <v>537</v>
      </c>
      <c r="C510" s="3223"/>
      <c r="D510" s="3223"/>
      <c r="E510" s="3223"/>
      <c r="F510" s="3223"/>
      <c r="G510" s="3223"/>
      <c r="H510" s="3223"/>
      <c r="I510" s="3223"/>
      <c r="J510" s="3223"/>
      <c r="K510" s="1445">
        <v>7486</v>
      </c>
      <c r="L510" s="1445">
        <v>13718.8</v>
      </c>
      <c r="M510" s="1446">
        <v>14476.98</v>
      </c>
      <c r="N510" s="10"/>
      <c r="O510" s="1447"/>
    </row>
    <row r="511" spans="2:15" ht="15" customHeight="1">
      <c r="B511" s="2999" t="s">
        <v>538</v>
      </c>
      <c r="C511" s="3257"/>
      <c r="D511" s="3257"/>
      <c r="E511" s="3257"/>
      <c r="F511" s="3257"/>
      <c r="G511" s="3257"/>
      <c r="H511" s="3257"/>
      <c r="I511" s="3257"/>
      <c r="J511" s="3257"/>
      <c r="K511" s="1448">
        <v>561.20000000000005</v>
      </c>
      <c r="L511" s="324">
        <v>893.3</v>
      </c>
      <c r="M511" s="1890">
        <v>895.59</v>
      </c>
    </row>
    <row r="512" spans="2:15" ht="12.75" customHeight="1">
      <c r="B512" s="2999" t="s">
        <v>539</v>
      </c>
      <c r="C512" s="3257"/>
      <c r="D512" s="3257"/>
      <c r="E512" s="3257"/>
      <c r="F512" s="3257"/>
      <c r="G512" s="3257"/>
      <c r="H512" s="3257"/>
      <c r="I512" s="3257"/>
      <c r="J512" s="3257"/>
      <c r="K512" s="1408">
        <v>7.4966604328079084E-2</v>
      </c>
      <c r="L512" s="1408">
        <v>6.5115024637723409E-2</v>
      </c>
      <c r="M512" s="1900">
        <v>6.2E-2</v>
      </c>
      <c r="N512" s="1447"/>
    </row>
    <row r="513" spans="2:16" ht="15" customHeight="1">
      <c r="B513" s="3865" t="s">
        <v>540</v>
      </c>
      <c r="C513" s="3257"/>
      <c r="D513" s="3257"/>
      <c r="E513" s="3257"/>
      <c r="F513" s="3257"/>
      <c r="G513" s="3257"/>
      <c r="H513" s="3257"/>
      <c r="I513" s="3257"/>
      <c r="J513" s="3257"/>
      <c r="K513" s="1448">
        <v>5282</v>
      </c>
      <c r="L513" s="1448">
        <v>10370.700000000001</v>
      </c>
      <c r="M513" s="1890">
        <v>10689.42</v>
      </c>
      <c r="N513" s="1447"/>
    </row>
    <row r="514" spans="2:16" ht="12.75" customHeight="1">
      <c r="B514" s="3866" t="s">
        <v>1029</v>
      </c>
      <c r="C514" s="3229"/>
      <c r="D514" s="3229"/>
      <c r="E514" s="3229"/>
      <c r="F514" s="3229"/>
      <c r="G514" s="3229"/>
      <c r="H514" s="3229"/>
      <c r="I514" s="3229"/>
      <c r="J514" s="3229"/>
      <c r="K514" s="1449">
        <v>0.60299999999999998</v>
      </c>
      <c r="L514" s="1449">
        <v>0.75600000000000001</v>
      </c>
      <c r="M514" s="2026">
        <v>0.73799999999999999</v>
      </c>
      <c r="N514" s="880"/>
      <c r="O514" s="1447"/>
    </row>
    <row r="515" spans="2:16" ht="22.5" customHeight="1">
      <c r="B515" s="3867" t="s">
        <v>1030</v>
      </c>
      <c r="C515" s="3231"/>
      <c r="D515" s="3231"/>
      <c r="E515" s="3231"/>
      <c r="F515" s="3231"/>
      <c r="G515" s="3231"/>
      <c r="H515" s="3231"/>
      <c r="I515" s="3231"/>
      <c r="J515" s="3231"/>
      <c r="K515" s="3231"/>
      <c r="L515" s="3231"/>
      <c r="M515" s="3231"/>
    </row>
    <row r="516" spans="2:16" ht="12.75" customHeight="1">
      <c r="B516" s="1"/>
      <c r="C516" s="1"/>
      <c r="D516" s="1"/>
      <c r="E516" s="1"/>
      <c r="F516" s="1"/>
      <c r="G516" s="1"/>
      <c r="H516" s="1"/>
      <c r="I516" s="1"/>
      <c r="J516" s="1"/>
      <c r="K516" s="1"/>
      <c r="L516" s="1"/>
      <c r="M516" s="1"/>
    </row>
    <row r="517" spans="2:16" ht="12.75" customHeight="1">
      <c r="B517" s="1"/>
      <c r="C517" s="1"/>
      <c r="D517" s="1"/>
      <c r="E517" s="1"/>
      <c r="F517" s="1"/>
      <c r="G517" s="1"/>
      <c r="H517" s="1"/>
      <c r="I517" s="1"/>
      <c r="J517" s="1"/>
      <c r="K517" s="1"/>
      <c r="L517" s="1"/>
      <c r="M517" s="1"/>
    </row>
    <row r="518" spans="2:16" ht="12.75" customHeight="1">
      <c r="B518" s="1"/>
      <c r="C518" s="1"/>
      <c r="D518" s="1"/>
      <c r="E518" s="1"/>
      <c r="F518" s="1"/>
      <c r="G518" s="1"/>
      <c r="H518" s="1"/>
      <c r="I518" s="1"/>
      <c r="J518" s="1"/>
      <c r="K518" s="1"/>
      <c r="L518" s="1"/>
      <c r="M518" s="1"/>
    </row>
    <row r="519" spans="2:16" ht="19.5" customHeight="1">
      <c r="B519" s="1353" t="s">
        <v>819</v>
      </c>
      <c r="C519" s="6"/>
      <c r="D519" s="6"/>
      <c r="E519" s="6"/>
      <c r="F519" s="6"/>
      <c r="G519" s="6"/>
      <c r="H519" s="6"/>
      <c r="I519" s="6"/>
      <c r="J519" s="6"/>
      <c r="K519" s="6"/>
      <c r="L519" s="6"/>
      <c r="M519" s="6"/>
    </row>
    <row r="521" spans="2:16" ht="12.75" customHeight="1">
      <c r="B521" s="3413" t="s">
        <v>820</v>
      </c>
      <c r="C521" s="3207"/>
      <c r="D521" s="3207"/>
      <c r="E521" s="3207"/>
      <c r="F521" s="3207"/>
      <c r="G521" s="3207"/>
      <c r="H521" s="3207"/>
      <c r="I521" s="3207"/>
      <c r="J521" s="3207"/>
      <c r="K521" s="3207"/>
      <c r="L521" s="3207"/>
      <c r="M521" s="3207"/>
      <c r="N521" s="1"/>
      <c r="O521" s="1"/>
      <c r="P521" s="1"/>
    </row>
    <row r="522" spans="2:16" ht="12.75" customHeight="1">
      <c r="B522" s="3207"/>
      <c r="C522" s="3207"/>
      <c r="D522" s="3207"/>
      <c r="E522" s="3207"/>
      <c r="F522" s="3207"/>
      <c r="G522" s="3207"/>
      <c r="H522" s="3207"/>
      <c r="I522" s="3207"/>
      <c r="J522" s="3207"/>
      <c r="K522" s="3207"/>
      <c r="L522" s="3207"/>
      <c r="M522" s="3207"/>
      <c r="N522" s="1"/>
      <c r="O522" s="1"/>
      <c r="P522" s="1"/>
    </row>
    <row r="523" spans="2:16" ht="12.75" customHeight="1">
      <c r="B523" s="1"/>
      <c r="C523" s="1"/>
      <c r="D523" s="1"/>
      <c r="E523" s="1"/>
      <c r="F523" s="1"/>
      <c r="G523" s="1"/>
      <c r="H523" s="1"/>
      <c r="I523" s="1"/>
      <c r="J523" s="1"/>
      <c r="K523" s="1"/>
      <c r="L523" s="1"/>
      <c r="M523" s="1"/>
      <c r="N523" s="1"/>
      <c r="O523" s="1"/>
      <c r="P523" s="1"/>
    </row>
    <row r="524" spans="2:16" ht="42" customHeight="1">
      <c r="B524" s="3868" t="s">
        <v>822</v>
      </c>
      <c r="C524" s="3713"/>
      <c r="D524" s="3882" t="s">
        <v>823</v>
      </c>
      <c r="E524" s="3207"/>
      <c r="F524" s="3713"/>
      <c r="G524" s="3883" t="s">
        <v>824</v>
      </c>
      <c r="H524" s="3713"/>
      <c r="I524" s="3884" t="s">
        <v>1031</v>
      </c>
      <c r="J524" s="3207"/>
      <c r="K524" s="3713"/>
      <c r="L524" s="3886" t="s">
        <v>826</v>
      </c>
      <c r="M524" s="3281"/>
      <c r="N524" s="3805"/>
      <c r="O524" s="3207"/>
      <c r="P524" s="3207"/>
    </row>
    <row r="525" spans="2:16" ht="15" customHeight="1">
      <c r="B525" s="3248"/>
      <c r="C525" s="3869"/>
      <c r="D525" s="3250"/>
      <c r="E525" s="3248"/>
      <c r="F525" s="3869"/>
      <c r="G525" s="3250"/>
      <c r="H525" s="3869"/>
      <c r="I525" s="3885"/>
      <c r="J525" s="3248"/>
      <c r="K525" s="3869"/>
      <c r="L525" s="3885"/>
      <c r="M525" s="3887"/>
      <c r="N525" s="3207"/>
      <c r="O525" s="3207"/>
      <c r="P525" s="3207"/>
    </row>
    <row r="526" spans="2:16" ht="12.75" customHeight="1">
      <c r="B526" s="3861" t="s">
        <v>1032</v>
      </c>
      <c r="C526" s="3716"/>
      <c r="D526" s="3873" t="s">
        <v>701</v>
      </c>
      <c r="E526" s="3715"/>
      <c r="F526" s="3716"/>
      <c r="G526" s="3861" t="s">
        <v>1033</v>
      </c>
      <c r="H526" s="3716"/>
      <c r="I526" s="3861" t="s">
        <v>1034</v>
      </c>
      <c r="J526" s="3715"/>
      <c r="K526" s="3716"/>
      <c r="L526" s="3861" t="s">
        <v>1035</v>
      </c>
      <c r="M526" s="3716"/>
      <c r="N526" s="1877"/>
      <c r="O526" s="1877"/>
      <c r="P526" s="1877"/>
    </row>
    <row r="527" spans="2:16" ht="15" customHeight="1">
      <c r="B527" s="3719"/>
      <c r="C527" s="3717"/>
      <c r="D527" s="3719"/>
      <c r="E527" s="2992"/>
      <c r="F527" s="3717"/>
      <c r="G527" s="3719"/>
      <c r="H527" s="3717"/>
      <c r="I527" s="3719"/>
      <c r="J527" s="2992"/>
      <c r="K527" s="3717"/>
      <c r="L527" s="3719"/>
      <c r="M527" s="3717"/>
      <c r="N527" s="1877"/>
      <c r="O527" s="1877"/>
      <c r="P527" s="1877"/>
    </row>
    <row r="528" spans="2:16" ht="162" customHeight="1">
      <c r="B528" s="3789"/>
      <c r="C528" s="3790"/>
      <c r="D528" s="3789"/>
      <c r="E528" s="3791"/>
      <c r="F528" s="3790"/>
      <c r="G528" s="3789"/>
      <c r="H528" s="3790"/>
      <c r="I528" s="3789"/>
      <c r="J528" s="3791"/>
      <c r="K528" s="3790"/>
      <c r="L528" s="3789"/>
      <c r="M528" s="3790"/>
      <c r="N528" s="1877"/>
      <c r="O528" s="1877"/>
      <c r="P528" s="1877"/>
    </row>
    <row r="529" spans="2:16" ht="12.75" customHeight="1">
      <c r="B529" s="3861" t="s">
        <v>1036</v>
      </c>
      <c r="C529" s="3716"/>
      <c r="D529" s="3873" t="s">
        <v>1037</v>
      </c>
      <c r="E529" s="3715"/>
      <c r="F529" s="3716"/>
      <c r="G529" s="3861" t="s">
        <v>1038</v>
      </c>
      <c r="H529" s="3716"/>
      <c r="I529" s="3861" t="s">
        <v>1039</v>
      </c>
      <c r="J529" s="3715"/>
      <c r="K529" s="3716"/>
      <c r="L529" s="3861" t="s">
        <v>1035</v>
      </c>
      <c r="M529" s="3716"/>
      <c r="N529" s="1"/>
      <c r="O529" s="1"/>
      <c r="P529" s="1"/>
    </row>
    <row r="530" spans="2:16" ht="15" customHeight="1">
      <c r="B530" s="3789"/>
      <c r="C530" s="3790"/>
      <c r="D530" s="3789"/>
      <c r="E530" s="3791"/>
      <c r="F530" s="3790"/>
      <c r="G530" s="3789"/>
      <c r="H530" s="3790"/>
      <c r="I530" s="3789"/>
      <c r="J530" s="3791"/>
      <c r="K530" s="3790"/>
      <c r="L530" s="3789"/>
      <c r="M530" s="3790"/>
      <c r="N530" s="1"/>
      <c r="O530" s="1"/>
      <c r="P530" s="1"/>
    </row>
    <row r="531" spans="2:16" ht="16.5" customHeight="1">
      <c r="B531" s="3861" t="s">
        <v>1040</v>
      </c>
      <c r="C531" s="3716"/>
      <c r="D531" s="3873" t="s">
        <v>701</v>
      </c>
      <c r="E531" s="3715"/>
      <c r="F531" s="3716"/>
      <c r="G531" s="3861" t="s">
        <v>1041</v>
      </c>
      <c r="H531" s="3716"/>
      <c r="I531" s="3861" t="s">
        <v>1039</v>
      </c>
      <c r="J531" s="3715"/>
      <c r="K531" s="3716"/>
      <c r="L531" s="3861" t="s">
        <v>1035</v>
      </c>
      <c r="M531" s="3716"/>
      <c r="N531" s="1"/>
      <c r="O531" s="1"/>
      <c r="P531" s="1"/>
    </row>
    <row r="532" spans="2:16" ht="12.75" customHeight="1">
      <c r="B532" s="3719"/>
      <c r="C532" s="3717"/>
      <c r="D532" s="3719"/>
      <c r="E532" s="2992"/>
      <c r="F532" s="3717"/>
      <c r="G532" s="3719"/>
      <c r="H532" s="3717"/>
      <c r="I532" s="3719"/>
      <c r="J532" s="2992"/>
      <c r="K532" s="3717"/>
      <c r="L532" s="3719"/>
      <c r="M532" s="3717"/>
      <c r="N532" s="1"/>
      <c r="O532" s="1"/>
      <c r="P532" s="1"/>
    </row>
    <row r="533" spans="2:16" ht="12.75" customHeight="1">
      <c r="B533" s="3789"/>
      <c r="C533" s="3790"/>
      <c r="D533" s="3789"/>
      <c r="E533" s="3791"/>
      <c r="F533" s="3790"/>
      <c r="G533" s="3789"/>
      <c r="H533" s="3790"/>
      <c r="I533" s="3789"/>
      <c r="J533" s="3791"/>
      <c r="K533" s="3790"/>
      <c r="L533" s="3789"/>
      <c r="M533" s="3790"/>
      <c r="N533" s="1"/>
      <c r="O533" s="1"/>
      <c r="P533" s="1"/>
    </row>
    <row r="534" spans="2:16" ht="15" customHeight="1">
      <c r="B534" s="3861" t="s">
        <v>1042</v>
      </c>
      <c r="C534" s="3716"/>
      <c r="D534" s="3873" t="s">
        <v>1037</v>
      </c>
      <c r="E534" s="3715"/>
      <c r="F534" s="3716"/>
      <c r="G534" s="3861" t="s">
        <v>1043</v>
      </c>
      <c r="H534" s="3716"/>
      <c r="I534" s="3861" t="s">
        <v>1044</v>
      </c>
      <c r="J534" s="3715"/>
      <c r="K534" s="3716"/>
      <c r="L534" s="3861" t="s">
        <v>1035</v>
      </c>
      <c r="M534" s="3716"/>
      <c r="N534" s="1"/>
      <c r="O534" s="1"/>
      <c r="P534" s="1"/>
    </row>
    <row r="535" spans="2:16" ht="15" customHeight="1">
      <c r="B535" s="3719"/>
      <c r="C535" s="3717"/>
      <c r="D535" s="3719"/>
      <c r="E535" s="2992"/>
      <c r="F535" s="3717"/>
      <c r="G535" s="3719"/>
      <c r="H535" s="3717"/>
      <c r="I535" s="3719"/>
      <c r="J535" s="2992"/>
      <c r="K535" s="3717"/>
      <c r="L535" s="3719"/>
      <c r="M535" s="3717"/>
      <c r="N535" s="1"/>
      <c r="O535" s="1"/>
      <c r="P535" s="1"/>
    </row>
    <row r="536" spans="2:16" ht="108.75" customHeight="1">
      <c r="B536" s="3789"/>
      <c r="C536" s="3790"/>
      <c r="D536" s="3789"/>
      <c r="E536" s="3791"/>
      <c r="F536" s="3790"/>
      <c r="G536" s="3789"/>
      <c r="H536" s="3790"/>
      <c r="I536" s="3789"/>
      <c r="J536" s="3791"/>
      <c r="K536" s="3790"/>
      <c r="L536" s="3789"/>
      <c r="M536" s="3790"/>
      <c r="N536" s="1"/>
      <c r="O536" s="1"/>
      <c r="P536" s="1"/>
    </row>
    <row r="537" spans="2:16" ht="15" customHeight="1">
      <c r="B537" s="3861" t="s">
        <v>1045</v>
      </c>
      <c r="C537" s="3716"/>
      <c r="D537" s="3873" t="s">
        <v>701</v>
      </c>
      <c r="E537" s="3715"/>
      <c r="F537" s="3716"/>
      <c r="G537" s="3861" t="s">
        <v>1046</v>
      </c>
      <c r="H537" s="3716"/>
      <c r="I537" s="3861" t="s">
        <v>1047</v>
      </c>
      <c r="J537" s="3715"/>
      <c r="K537" s="3716"/>
      <c r="L537" s="3861" t="s">
        <v>1035</v>
      </c>
      <c r="M537" s="3716"/>
      <c r="N537" s="1"/>
      <c r="O537" s="1"/>
      <c r="P537" s="1"/>
    </row>
    <row r="538" spans="2:16" ht="15" customHeight="1">
      <c r="B538" s="3719"/>
      <c r="C538" s="3717"/>
      <c r="D538" s="3719"/>
      <c r="E538" s="2992"/>
      <c r="F538" s="3717"/>
      <c r="G538" s="3719"/>
      <c r="H538" s="3717"/>
      <c r="I538" s="3719"/>
      <c r="J538" s="2992"/>
      <c r="K538" s="3717"/>
      <c r="L538" s="3719"/>
      <c r="M538" s="3717"/>
      <c r="N538" s="1"/>
      <c r="O538" s="1"/>
      <c r="P538" s="1"/>
    </row>
    <row r="539" spans="2:16" ht="55.5" customHeight="1">
      <c r="B539" s="3789"/>
      <c r="C539" s="3790"/>
      <c r="D539" s="3789"/>
      <c r="E539" s="3791"/>
      <c r="F539" s="3790"/>
      <c r="G539" s="3789"/>
      <c r="H539" s="3790"/>
      <c r="I539" s="3789"/>
      <c r="J539" s="3791"/>
      <c r="K539" s="3790"/>
      <c r="L539" s="3789"/>
      <c r="M539" s="3790"/>
      <c r="N539" s="1"/>
      <c r="O539" s="1"/>
      <c r="P539" s="1"/>
    </row>
    <row r="540" spans="2:16" ht="16.5" customHeight="1">
      <c r="B540" s="3861" t="s">
        <v>1048</v>
      </c>
      <c r="C540" s="3716"/>
      <c r="D540" s="3873" t="s">
        <v>701</v>
      </c>
      <c r="E540" s="3715"/>
      <c r="F540" s="3716"/>
      <c r="G540" s="3861" t="s">
        <v>1049</v>
      </c>
      <c r="H540" s="3716"/>
      <c r="I540" s="3861" t="s">
        <v>1050</v>
      </c>
      <c r="J540" s="3715"/>
      <c r="K540" s="3716"/>
      <c r="L540" s="3861" t="s">
        <v>1035</v>
      </c>
      <c r="M540" s="3716"/>
      <c r="N540" s="1"/>
      <c r="O540" s="1"/>
      <c r="P540" s="1"/>
    </row>
    <row r="541" spans="2:16" ht="12.75" customHeight="1">
      <c r="B541" s="3719"/>
      <c r="C541" s="3717"/>
      <c r="D541" s="3719"/>
      <c r="E541" s="2992"/>
      <c r="F541" s="3717"/>
      <c r="G541" s="3719"/>
      <c r="H541" s="3717"/>
      <c r="I541" s="3719"/>
      <c r="J541" s="2992"/>
      <c r="K541" s="3717"/>
      <c r="L541" s="3719"/>
      <c r="M541" s="3717"/>
      <c r="N541" s="1"/>
      <c r="O541" s="1"/>
      <c r="P541" s="1"/>
    </row>
    <row r="542" spans="2:16" ht="12.75" customHeight="1">
      <c r="B542" s="3789"/>
      <c r="C542" s="3790"/>
      <c r="D542" s="3789"/>
      <c r="E542" s="3791"/>
      <c r="F542" s="3790"/>
      <c r="G542" s="3789"/>
      <c r="H542" s="3790"/>
      <c r="I542" s="3789"/>
      <c r="J542" s="3791"/>
      <c r="K542" s="3790"/>
      <c r="L542" s="3789"/>
      <c r="M542" s="3790"/>
      <c r="N542" s="1"/>
      <c r="O542" s="1"/>
      <c r="P542" s="1"/>
    </row>
    <row r="543" spans="2:16" ht="16.5" customHeight="1">
      <c r="B543" s="3861" t="s">
        <v>1051</v>
      </c>
      <c r="C543" s="3716"/>
      <c r="D543" s="3873" t="s">
        <v>702</v>
      </c>
      <c r="E543" s="3715"/>
      <c r="F543" s="3716"/>
      <c r="G543" s="3861" t="s">
        <v>1052</v>
      </c>
      <c r="H543" s="3716"/>
      <c r="I543" s="3861" t="s">
        <v>1039</v>
      </c>
      <c r="J543" s="3715"/>
      <c r="K543" s="3716"/>
      <c r="L543" s="3861" t="s">
        <v>1035</v>
      </c>
      <c r="M543" s="3716"/>
      <c r="N543" s="1"/>
      <c r="O543" s="1"/>
      <c r="P543" s="1"/>
    </row>
    <row r="544" spans="2:16" ht="12.75" customHeight="1">
      <c r="B544" s="3719"/>
      <c r="C544" s="3717"/>
      <c r="D544" s="3719"/>
      <c r="E544" s="2992"/>
      <c r="F544" s="3717"/>
      <c r="G544" s="3719"/>
      <c r="H544" s="3717"/>
      <c r="I544" s="3719"/>
      <c r="J544" s="2992"/>
      <c r="K544" s="3717"/>
      <c r="L544" s="3719"/>
      <c r="M544" s="3717"/>
      <c r="N544" s="1"/>
      <c r="O544" s="1"/>
      <c r="P544" s="1"/>
    </row>
    <row r="545" spans="2:20" ht="12.75" customHeight="1">
      <c r="B545" s="3789"/>
      <c r="C545" s="3790"/>
      <c r="D545" s="3789"/>
      <c r="E545" s="3791"/>
      <c r="F545" s="3790"/>
      <c r="G545" s="3789"/>
      <c r="H545" s="3790"/>
      <c r="I545" s="3789"/>
      <c r="J545" s="3791"/>
      <c r="K545" s="3790"/>
      <c r="L545" s="3789"/>
      <c r="M545" s="3790"/>
      <c r="N545" s="1"/>
      <c r="O545" s="1"/>
      <c r="P545" s="1"/>
    </row>
    <row r="546" spans="2:20" ht="12.75" customHeight="1">
      <c r="B546" s="3861" t="s">
        <v>1053</v>
      </c>
      <c r="C546" s="3716"/>
      <c r="D546" s="3873" t="s">
        <v>700</v>
      </c>
      <c r="E546" s="3715"/>
      <c r="F546" s="3716"/>
      <c r="G546" s="3861" t="s">
        <v>1054</v>
      </c>
      <c r="H546" s="3716"/>
      <c r="I546" s="3861" t="s">
        <v>1055</v>
      </c>
      <c r="J546" s="3715"/>
      <c r="K546" s="3716"/>
      <c r="L546" s="3861" t="s">
        <v>1056</v>
      </c>
      <c r="M546" s="3716"/>
      <c r="N546" s="1"/>
      <c r="O546" s="1"/>
      <c r="P546" s="1"/>
    </row>
    <row r="547" spans="2:20" ht="12.75" customHeight="1">
      <c r="B547" s="3719"/>
      <c r="C547" s="3717"/>
      <c r="D547" s="3719"/>
      <c r="E547" s="2992"/>
      <c r="F547" s="3717"/>
      <c r="G547" s="3719"/>
      <c r="H547" s="3717"/>
      <c r="I547" s="3719"/>
      <c r="J547" s="2992"/>
      <c r="K547" s="3717"/>
      <c r="L547" s="3719"/>
      <c r="M547" s="3717"/>
      <c r="N547" s="1"/>
      <c r="O547" s="1"/>
      <c r="P547" s="1"/>
    </row>
    <row r="548" spans="2:20" ht="12.75" customHeight="1">
      <c r="B548" s="3789"/>
      <c r="C548" s="3790"/>
      <c r="D548" s="3789"/>
      <c r="E548" s="3791"/>
      <c r="F548" s="3790"/>
      <c r="G548" s="3789"/>
      <c r="H548" s="3790"/>
      <c r="I548" s="3789"/>
      <c r="J548" s="3791"/>
      <c r="K548" s="3790"/>
      <c r="L548" s="3789"/>
      <c r="M548" s="3790"/>
      <c r="N548" s="1"/>
      <c r="O548" s="1"/>
      <c r="P548" s="1"/>
    </row>
    <row r="549" spans="2:20" ht="12.75" customHeight="1">
      <c r="B549" s="3861" t="s">
        <v>1057</v>
      </c>
      <c r="C549" s="3716"/>
      <c r="D549" s="3873" t="s">
        <v>700</v>
      </c>
      <c r="E549" s="3715"/>
      <c r="F549" s="3716"/>
      <c r="G549" s="3861" t="s">
        <v>1058</v>
      </c>
      <c r="H549" s="3716"/>
      <c r="I549" s="3861" t="s">
        <v>1059</v>
      </c>
      <c r="J549" s="3715"/>
      <c r="K549" s="3716"/>
      <c r="L549" s="3861" t="s">
        <v>1056</v>
      </c>
      <c r="M549" s="3716"/>
      <c r="N549" s="1"/>
      <c r="O549" s="1"/>
      <c r="P549" s="1"/>
    </row>
    <row r="550" spans="2:20" ht="12.75" customHeight="1">
      <c r="B550" s="3719"/>
      <c r="C550" s="3717"/>
      <c r="D550" s="3719"/>
      <c r="E550" s="2992"/>
      <c r="F550" s="3717"/>
      <c r="G550" s="3719"/>
      <c r="H550" s="3717"/>
      <c r="I550" s="3719"/>
      <c r="J550" s="2992"/>
      <c r="K550" s="3717"/>
      <c r="L550" s="3719"/>
      <c r="M550" s="3717"/>
      <c r="N550" s="1"/>
      <c r="O550" s="1"/>
      <c r="P550" s="1"/>
    </row>
    <row r="551" spans="2:20" ht="12.75" customHeight="1">
      <c r="B551" s="3789"/>
      <c r="C551" s="3790"/>
      <c r="D551" s="3789"/>
      <c r="E551" s="3791"/>
      <c r="F551" s="3790"/>
      <c r="G551" s="3789"/>
      <c r="H551" s="3790"/>
      <c r="I551" s="3789"/>
      <c r="J551" s="3791"/>
      <c r="K551" s="3790"/>
      <c r="L551" s="3789"/>
      <c r="M551" s="3790"/>
      <c r="N551" s="1"/>
      <c r="O551" s="1"/>
      <c r="P551" s="1"/>
    </row>
    <row r="552" spans="2:20" ht="12.75" customHeight="1">
      <c r="B552" s="3861" t="s">
        <v>1060</v>
      </c>
      <c r="C552" s="3716"/>
      <c r="D552" s="3873" t="s">
        <v>700</v>
      </c>
      <c r="E552" s="3715"/>
      <c r="F552" s="3716"/>
      <c r="G552" s="3861" t="s">
        <v>1061</v>
      </c>
      <c r="H552" s="3716"/>
      <c r="I552" s="3861" t="s">
        <v>1039</v>
      </c>
      <c r="J552" s="3715"/>
      <c r="K552" s="3716"/>
      <c r="L552" s="3861" t="s">
        <v>1056</v>
      </c>
      <c r="M552" s="3716"/>
      <c r="N552" s="1"/>
      <c r="O552" s="1"/>
      <c r="P552" s="1"/>
    </row>
    <row r="553" spans="2:20" ht="12.75" customHeight="1">
      <c r="B553" s="3719"/>
      <c r="C553" s="3717"/>
      <c r="D553" s="3719"/>
      <c r="E553" s="2992"/>
      <c r="F553" s="3717"/>
      <c r="G553" s="3719"/>
      <c r="H553" s="3717"/>
      <c r="I553" s="3719"/>
      <c r="J553" s="2992"/>
      <c r="K553" s="3717"/>
      <c r="L553" s="3719"/>
      <c r="M553" s="3717"/>
      <c r="N553" s="1"/>
      <c r="O553" s="1"/>
      <c r="P553" s="1"/>
      <c r="Q553" s="1"/>
      <c r="R553" s="1"/>
      <c r="S553" s="1"/>
      <c r="T553" s="1"/>
    </row>
    <row r="554" spans="2:20" ht="12.75" customHeight="1">
      <c r="B554" s="3789"/>
      <c r="C554" s="3790"/>
      <c r="D554" s="3789"/>
      <c r="E554" s="3791"/>
      <c r="F554" s="3790"/>
      <c r="G554" s="3789"/>
      <c r="H554" s="3790"/>
      <c r="I554" s="3789"/>
      <c r="J554" s="3791"/>
      <c r="K554" s="3790"/>
      <c r="L554" s="3789"/>
      <c r="M554" s="3790"/>
      <c r="N554" s="1"/>
      <c r="O554" s="1"/>
      <c r="P554" s="1"/>
      <c r="Q554" s="1"/>
      <c r="R554" s="1"/>
      <c r="S554" s="1"/>
      <c r="T554" s="1"/>
    </row>
    <row r="555" spans="2:20" ht="12.75" customHeight="1">
      <c r="B555" s="3861" t="s">
        <v>1062</v>
      </c>
      <c r="C555" s="3716"/>
      <c r="D555" s="3873" t="s">
        <v>700</v>
      </c>
      <c r="E555" s="3715"/>
      <c r="F555" s="3716"/>
      <c r="G555" s="3861" t="s">
        <v>1063</v>
      </c>
      <c r="H555" s="3716"/>
      <c r="I555" s="3861" t="s">
        <v>1064</v>
      </c>
      <c r="J555" s="3715"/>
      <c r="K555" s="3716"/>
      <c r="L555" s="3861" t="s">
        <v>1056</v>
      </c>
      <c r="M555" s="3716"/>
      <c r="N555" s="1"/>
      <c r="O555" s="1"/>
      <c r="P555" s="1"/>
      <c r="Q555" s="1"/>
      <c r="R555" s="1"/>
      <c r="S555" s="1"/>
      <c r="T555" s="1"/>
    </row>
    <row r="556" spans="2:20" ht="12.75" customHeight="1">
      <c r="B556" s="3719"/>
      <c r="C556" s="3717"/>
      <c r="D556" s="3719"/>
      <c r="E556" s="2992"/>
      <c r="F556" s="3717"/>
      <c r="G556" s="3719"/>
      <c r="H556" s="3717"/>
      <c r="I556" s="3719"/>
      <c r="J556" s="2992"/>
      <c r="K556" s="3717"/>
      <c r="L556" s="3719"/>
      <c r="M556" s="3717"/>
      <c r="N556" s="1"/>
      <c r="O556" s="1"/>
      <c r="P556" s="1"/>
      <c r="Q556" s="1"/>
      <c r="R556" s="1"/>
      <c r="S556" s="1"/>
      <c r="T556" s="1"/>
    </row>
    <row r="557" spans="2:20" ht="12.75" customHeight="1">
      <c r="B557" s="3789"/>
      <c r="C557" s="3790"/>
      <c r="D557" s="3789"/>
      <c r="E557" s="3791"/>
      <c r="F557" s="3790"/>
      <c r="G557" s="3789"/>
      <c r="H557" s="3790"/>
      <c r="I557" s="3789"/>
      <c r="J557" s="3791"/>
      <c r="K557" s="3790"/>
      <c r="L557" s="3789"/>
      <c r="M557" s="3790"/>
      <c r="N557" s="1"/>
      <c r="O557" s="1"/>
      <c r="P557" s="1"/>
      <c r="Q557" s="1"/>
      <c r="R557" s="1"/>
      <c r="S557" s="1"/>
      <c r="T557" s="1"/>
    </row>
    <row r="558" spans="2:20" ht="12.75" customHeight="1">
      <c r="B558" s="1"/>
      <c r="C558" s="1"/>
      <c r="D558" s="1"/>
      <c r="E558" s="1"/>
      <c r="F558" s="1"/>
      <c r="G558" s="1"/>
      <c r="H558" s="1"/>
      <c r="I558" s="1"/>
      <c r="J558" s="1"/>
      <c r="K558" s="1"/>
      <c r="L558" s="1"/>
      <c r="M558" s="1"/>
      <c r="N558" s="1"/>
      <c r="O558" s="1"/>
      <c r="P558" s="1"/>
      <c r="Q558" s="1"/>
      <c r="R558" s="1"/>
      <c r="S558" s="1"/>
      <c r="T558" s="1"/>
    </row>
    <row r="559" spans="2:20" ht="12.75" customHeight="1">
      <c r="B559" s="3383" t="s">
        <v>838</v>
      </c>
      <c r="C559" s="3207"/>
      <c r="D559" s="3207"/>
      <c r="E559" s="3207"/>
      <c r="F559" s="3207"/>
      <c r="G559" s="3207"/>
      <c r="H559" s="3207"/>
      <c r="I559" s="3207"/>
      <c r="J559" s="3207"/>
      <c r="K559" s="3207"/>
      <c r="L559" s="3207"/>
      <c r="M559" s="3207"/>
      <c r="N559" s="1"/>
      <c r="O559" s="1"/>
      <c r="P559" s="1"/>
      <c r="Q559" s="1"/>
      <c r="R559" s="1"/>
      <c r="S559" s="1"/>
      <c r="T559" s="1"/>
    </row>
    <row r="560" spans="2:20" ht="12.75" customHeight="1">
      <c r="B560" s="3207"/>
      <c r="C560" s="3207"/>
      <c r="D560" s="3207"/>
      <c r="E560" s="3207"/>
      <c r="F560" s="3207"/>
      <c r="G560" s="3207"/>
      <c r="H560" s="3207"/>
      <c r="I560" s="3207"/>
      <c r="J560" s="3207"/>
      <c r="K560" s="3207"/>
      <c r="L560" s="3207"/>
      <c r="M560" s="3207"/>
      <c r="N560" s="1"/>
      <c r="O560" s="1"/>
      <c r="P560" s="1"/>
      <c r="Q560" s="1"/>
      <c r="R560" s="1"/>
      <c r="S560" s="1"/>
      <c r="T560" s="1"/>
    </row>
    <row r="561" spans="2:20" ht="12.75" customHeight="1">
      <c r="B561" s="1"/>
      <c r="C561" s="1"/>
      <c r="D561" s="1"/>
      <c r="E561" s="1"/>
      <c r="F561" s="1"/>
      <c r="G561" s="1"/>
      <c r="H561" s="1"/>
      <c r="I561" s="1"/>
      <c r="J561" s="1"/>
      <c r="K561" s="1"/>
      <c r="L561" s="1"/>
      <c r="M561" s="1"/>
      <c r="N561" s="1"/>
      <c r="O561" s="1"/>
      <c r="P561" s="1"/>
      <c r="Q561" s="1"/>
      <c r="R561" s="1"/>
      <c r="S561" s="1"/>
      <c r="T561" s="1"/>
    </row>
    <row r="562" spans="2:20" ht="15" customHeight="1">
      <c r="B562" s="3874" t="s">
        <v>1065</v>
      </c>
      <c r="C562" s="3207"/>
      <c r="D562" s="3207"/>
      <c r="E562" s="3207"/>
      <c r="F562" s="3207"/>
      <c r="G562" s="3207"/>
      <c r="H562" s="3207"/>
      <c r="I562" s="3870" t="s">
        <v>1066</v>
      </c>
      <c r="J562" s="3207"/>
      <c r="K562" s="3207"/>
      <c r="L562" s="3207"/>
      <c r="M562" s="3207"/>
      <c r="N562" s="3805"/>
      <c r="O562" s="3207"/>
      <c r="P562" s="3207"/>
      <c r="Q562" s="1"/>
      <c r="R562" s="1"/>
      <c r="S562" s="1"/>
      <c r="T562" s="1"/>
    </row>
    <row r="563" spans="2:20" ht="44.25" customHeight="1">
      <c r="B563" s="3248"/>
      <c r="C563" s="3248"/>
      <c r="D563" s="3248"/>
      <c r="E563" s="3248"/>
      <c r="F563" s="3248"/>
      <c r="G563" s="3248"/>
      <c r="H563" s="3248"/>
      <c r="I563" s="3298"/>
      <c r="J563" s="3248"/>
      <c r="K563" s="3248"/>
      <c r="L563" s="3248"/>
      <c r="M563" s="3248"/>
      <c r="N563" s="3207"/>
      <c r="O563" s="3207"/>
      <c r="P563" s="3207"/>
      <c r="Q563" s="1"/>
      <c r="R563" s="1"/>
      <c r="S563" s="1"/>
      <c r="T563" s="1"/>
    </row>
    <row r="564" spans="2:20" ht="114.75" customHeight="1">
      <c r="B564" s="3889" t="s">
        <v>1067</v>
      </c>
      <c r="C564" s="3207"/>
      <c r="D564" s="3207"/>
      <c r="E564" s="3207"/>
      <c r="F564" s="3207"/>
      <c r="G564" s="3207"/>
      <c r="H564" s="3207"/>
      <c r="I564" s="3871" t="s">
        <v>1068</v>
      </c>
      <c r="J564" s="3207"/>
      <c r="K564" s="3207"/>
      <c r="L564" s="3207"/>
      <c r="M564" s="3207"/>
      <c r="N564" s="1877"/>
      <c r="O564" s="1877"/>
      <c r="P564" s="1877"/>
      <c r="Q564" s="1"/>
      <c r="R564" s="1"/>
      <c r="S564" s="1"/>
      <c r="T564" s="1"/>
    </row>
    <row r="565" spans="2:20" ht="42" customHeight="1">
      <c r="B565" s="3207"/>
      <c r="C565" s="2992"/>
      <c r="D565" s="2992"/>
      <c r="E565" s="2992"/>
      <c r="F565" s="2992"/>
      <c r="G565" s="2992"/>
      <c r="H565" s="3207"/>
      <c r="I565" s="3295"/>
      <c r="J565" s="2992"/>
      <c r="K565" s="2992"/>
      <c r="L565" s="2992"/>
      <c r="M565" s="3207"/>
      <c r="N565" s="1"/>
      <c r="O565" s="1"/>
      <c r="P565" s="1"/>
      <c r="Q565" s="1"/>
      <c r="R565" s="1"/>
      <c r="S565" s="1"/>
      <c r="T565" s="1"/>
    </row>
    <row r="566" spans="2:20" ht="15" customHeight="1">
      <c r="B566" s="3277"/>
      <c r="C566" s="3277"/>
      <c r="D566" s="3277"/>
      <c r="E566" s="3277"/>
      <c r="F566" s="3277"/>
      <c r="G566" s="3277"/>
      <c r="H566" s="3277"/>
      <c r="I566" s="3422"/>
      <c r="J566" s="3277"/>
      <c r="K566" s="3277"/>
      <c r="L566" s="3277"/>
      <c r="M566" s="3277"/>
      <c r="N566" s="1"/>
      <c r="O566" s="1"/>
      <c r="P566" s="1"/>
      <c r="Q566" s="1"/>
      <c r="R566" s="1"/>
      <c r="S566" s="1877"/>
      <c r="T566" s="1877"/>
    </row>
    <row r="567" spans="2:20" ht="12.75" customHeight="1">
      <c r="B567" s="1"/>
      <c r="C567" s="1"/>
      <c r="D567" s="1"/>
      <c r="E567" s="1"/>
      <c r="F567" s="1"/>
      <c r="G567" s="1"/>
      <c r="H567" s="1"/>
      <c r="I567" s="1"/>
      <c r="J567" s="1"/>
      <c r="K567" s="1"/>
      <c r="L567" s="1"/>
      <c r="M567" s="1"/>
      <c r="N567" s="1"/>
      <c r="O567" s="1"/>
      <c r="P567" s="1"/>
      <c r="Q567" s="1"/>
      <c r="R567" s="1"/>
      <c r="S567" s="1877"/>
      <c r="T567" s="1877"/>
    </row>
    <row r="568" spans="2:20" ht="15" customHeight="1">
      <c r="B568" s="3383" t="s">
        <v>1069</v>
      </c>
      <c r="C568" s="3207"/>
      <c r="D568" s="3207"/>
      <c r="E568" s="3207"/>
      <c r="F568" s="3207"/>
      <c r="G568" s="3207"/>
      <c r="H568" s="3207"/>
      <c r="I568" s="3207"/>
      <c r="J568" s="3207"/>
      <c r="K568" s="3207"/>
      <c r="L568" s="3207"/>
      <c r="M568" s="3207"/>
      <c r="N568" s="3207"/>
      <c r="O568" s="3207"/>
      <c r="P568" s="3207"/>
      <c r="Q568" s="3872"/>
      <c r="R568" s="1877"/>
      <c r="S568" s="3741"/>
      <c r="T568" s="3207"/>
    </row>
    <row r="569" spans="2:20" ht="12.75" customHeight="1">
      <c r="B569" s="1"/>
      <c r="C569" s="1"/>
      <c r="D569" s="1"/>
      <c r="E569" s="1"/>
      <c r="F569" s="1"/>
      <c r="G569" s="1"/>
      <c r="H569" s="1"/>
      <c r="I569" s="1"/>
      <c r="J569" s="1"/>
      <c r="K569" s="1"/>
      <c r="L569" s="1"/>
      <c r="M569" s="1"/>
      <c r="N569" s="1"/>
      <c r="O569" s="1"/>
      <c r="P569" s="1"/>
      <c r="Q569" s="1"/>
      <c r="R569" s="1877"/>
      <c r="S569" s="3207"/>
      <c r="T569" s="3207"/>
    </row>
    <row r="570" spans="2:20" ht="12.75" customHeight="1">
      <c r="B570" s="3812" t="s">
        <v>1070</v>
      </c>
      <c r="C570" s="3207"/>
      <c r="D570" s="3207"/>
      <c r="E570" s="3247"/>
      <c r="F570" s="3830">
        <v>2023</v>
      </c>
      <c r="G570" s="3207"/>
      <c r="H570" s="3207"/>
      <c r="I570" s="3207"/>
      <c r="J570" s="3830">
        <v>2024</v>
      </c>
      <c r="K570" s="3207"/>
      <c r="L570" s="3207"/>
      <c r="M570" s="3207"/>
      <c r="N570" s="3814">
        <v>2025</v>
      </c>
      <c r="O570" s="3207"/>
      <c r="P570" s="3207"/>
      <c r="Q570" s="3207"/>
      <c r="R570" s="3805"/>
      <c r="S570" s="3207"/>
      <c r="T570" s="3207"/>
    </row>
    <row r="571" spans="2:20" ht="12.75" customHeight="1">
      <c r="B571" s="3248"/>
      <c r="C571" s="3248"/>
      <c r="D571" s="3248"/>
      <c r="E571" s="3279"/>
      <c r="F571" s="3296"/>
      <c r="G571" s="3248"/>
      <c r="H571" s="3248"/>
      <c r="I571" s="3248"/>
      <c r="J571" s="3296"/>
      <c r="K571" s="3248"/>
      <c r="L571" s="3248"/>
      <c r="M571" s="3248"/>
      <c r="N571" s="3296"/>
      <c r="O571" s="3248"/>
      <c r="P571" s="3248"/>
      <c r="Q571" s="3248"/>
      <c r="R571" s="3207"/>
      <c r="S571" s="2992"/>
      <c r="T571" s="3207"/>
    </row>
    <row r="572" spans="2:20" ht="15.75" customHeight="1">
      <c r="B572" s="3384" t="s">
        <v>1071</v>
      </c>
      <c r="C572" s="3261"/>
      <c r="D572" s="3261"/>
      <c r="E572" s="3385"/>
      <c r="F572" s="3878">
        <v>809.6</v>
      </c>
      <c r="G572" s="3261"/>
      <c r="H572" s="3261"/>
      <c r="I572" s="3261"/>
      <c r="J572" s="3878">
        <v>809.6</v>
      </c>
      <c r="K572" s="3261"/>
      <c r="L572" s="3261"/>
      <c r="M572" s="3261"/>
      <c r="N572" s="3879">
        <v>809.6</v>
      </c>
      <c r="O572" s="3261"/>
      <c r="P572" s="3261"/>
      <c r="Q572" s="3261"/>
      <c r="R572" s="3207"/>
      <c r="S572" s="3207"/>
      <c r="T572" s="3207"/>
    </row>
    <row r="573" spans="2:20" ht="18.75" customHeight="1">
      <c r="B573" s="3104" t="s">
        <v>1072</v>
      </c>
      <c r="C573" s="3257"/>
      <c r="D573" s="3257"/>
      <c r="E573" s="3287"/>
      <c r="F573" s="3880">
        <v>31.24</v>
      </c>
      <c r="G573" s="3257"/>
      <c r="H573" s="3257"/>
      <c r="I573" s="3257"/>
      <c r="J573" s="3880">
        <v>31.2</v>
      </c>
      <c r="K573" s="3257"/>
      <c r="L573" s="3257"/>
      <c r="M573" s="3257"/>
      <c r="N573" s="3881">
        <v>31.2</v>
      </c>
      <c r="O573" s="3257"/>
      <c r="P573" s="3257"/>
      <c r="Q573" s="3257"/>
      <c r="R573" s="1877"/>
      <c r="S573" s="1877"/>
      <c r="T573" s="1877"/>
    </row>
    <row r="574" spans="2:20" ht="18.75" customHeight="1">
      <c r="B574" s="3104" t="s">
        <v>1073</v>
      </c>
      <c r="C574" s="3257"/>
      <c r="D574" s="3257"/>
      <c r="E574" s="3287"/>
      <c r="F574" s="3890">
        <v>3.85E-2</v>
      </c>
      <c r="G574" s="3257"/>
      <c r="H574" s="3257"/>
      <c r="I574" s="3257"/>
      <c r="J574" s="3890">
        <v>3.8537549407114624E-2</v>
      </c>
      <c r="K574" s="3257"/>
      <c r="L574" s="3257"/>
      <c r="M574" s="3257"/>
      <c r="N574" s="3875">
        <v>3.85E-2</v>
      </c>
      <c r="O574" s="3257"/>
      <c r="P574" s="3257"/>
      <c r="Q574" s="3257"/>
      <c r="R574" s="1877"/>
      <c r="S574" s="1877"/>
      <c r="T574" s="1877"/>
    </row>
    <row r="575" spans="2:20" ht="15" customHeight="1">
      <c r="B575" s="3597" t="s">
        <v>1074</v>
      </c>
      <c r="C575" s="3215"/>
      <c r="D575" s="3215"/>
      <c r="E575" s="3399"/>
      <c r="F575" s="3876" t="s">
        <v>1075</v>
      </c>
      <c r="G575" s="3215"/>
      <c r="H575" s="3215"/>
      <c r="I575" s="3399"/>
      <c r="J575" s="3876" t="s">
        <v>1075</v>
      </c>
      <c r="K575" s="3215"/>
      <c r="L575" s="3215"/>
      <c r="M575" s="3215"/>
      <c r="N575" s="3877" t="s">
        <v>1075</v>
      </c>
      <c r="O575" s="3215"/>
      <c r="P575" s="3215"/>
      <c r="Q575" s="3215"/>
      <c r="R575" s="1877"/>
      <c r="S575" s="1877"/>
      <c r="T575" s="1877"/>
    </row>
    <row r="576" spans="2:20" ht="12.75" customHeight="1">
      <c r="B576" s="2992"/>
      <c r="C576" s="2992"/>
      <c r="D576" s="2992"/>
      <c r="E576" s="3247"/>
      <c r="F576" s="3295"/>
      <c r="G576" s="2992"/>
      <c r="H576" s="2992"/>
      <c r="I576" s="3247"/>
      <c r="J576" s="3295"/>
      <c r="K576" s="2992"/>
      <c r="L576" s="2992"/>
      <c r="M576" s="2992"/>
      <c r="N576" s="3295"/>
      <c r="O576" s="2992"/>
      <c r="P576" s="2992"/>
      <c r="Q576" s="3207"/>
      <c r="R576" s="1"/>
      <c r="S576" s="1"/>
      <c r="T576" s="1"/>
    </row>
    <row r="577" spans="2:20" ht="12.75" customHeight="1">
      <c r="B577" s="2992"/>
      <c r="C577" s="2992"/>
      <c r="D577" s="2992"/>
      <c r="E577" s="3247"/>
      <c r="F577" s="3295"/>
      <c r="G577" s="2992"/>
      <c r="H577" s="2992"/>
      <c r="I577" s="3247"/>
      <c r="J577" s="3295"/>
      <c r="K577" s="2992"/>
      <c r="L577" s="2992"/>
      <c r="M577" s="2992"/>
      <c r="N577" s="3295"/>
      <c r="O577" s="2992"/>
      <c r="P577" s="2992"/>
      <c r="Q577" s="3207"/>
      <c r="R577" s="1"/>
      <c r="S577" s="1"/>
      <c r="T577" s="1"/>
    </row>
    <row r="578" spans="2:20" ht="71.25" customHeight="1">
      <c r="B578" s="2992"/>
      <c r="C578" s="2992"/>
      <c r="D578" s="2992"/>
      <c r="E578" s="3247"/>
      <c r="F578" s="3295"/>
      <c r="G578" s="2992"/>
      <c r="H578" s="2992"/>
      <c r="I578" s="3247"/>
      <c r="J578" s="3295"/>
      <c r="K578" s="2992"/>
      <c r="L578" s="2992"/>
      <c r="M578" s="2992"/>
      <c r="N578" s="3295"/>
      <c r="O578" s="2992"/>
      <c r="P578" s="2992"/>
      <c r="Q578" s="3207"/>
      <c r="R578" s="1"/>
      <c r="S578" s="1"/>
      <c r="T578" s="1"/>
    </row>
    <row r="579" spans="2:20" ht="12.75" customHeight="1">
      <c r="B579" s="2992"/>
      <c r="C579" s="2992"/>
      <c r="D579" s="2992"/>
      <c r="E579" s="3247"/>
      <c r="F579" s="3295"/>
      <c r="G579" s="2992"/>
      <c r="H579" s="2992"/>
      <c r="I579" s="3247"/>
      <c r="J579" s="3295"/>
      <c r="K579" s="2992"/>
      <c r="L579" s="2992"/>
      <c r="M579" s="2992"/>
      <c r="N579" s="3295"/>
      <c r="O579" s="2992"/>
      <c r="P579" s="2992"/>
      <c r="Q579" s="3207"/>
      <c r="R579" s="1"/>
      <c r="S579" s="1"/>
      <c r="T579" s="1"/>
    </row>
    <row r="580" spans="2:20" ht="12.75" customHeight="1">
      <c r="B580" s="3277"/>
      <c r="C580" s="3277"/>
      <c r="D580" s="3277"/>
      <c r="E580" s="3420"/>
      <c r="F580" s="3422"/>
      <c r="G580" s="3277"/>
      <c r="H580" s="3277"/>
      <c r="I580" s="3420"/>
      <c r="J580" s="3422"/>
      <c r="K580" s="3277"/>
      <c r="L580" s="3277"/>
      <c r="M580" s="3277"/>
      <c r="N580" s="3422"/>
      <c r="O580" s="3277"/>
      <c r="P580" s="3277"/>
      <c r="Q580" s="3277"/>
      <c r="R580" s="1"/>
      <c r="S580" s="1"/>
      <c r="T580" s="1"/>
    </row>
    <row r="581" spans="2:20" ht="12.75" customHeight="1">
      <c r="B581" s="1"/>
      <c r="C581" s="1"/>
      <c r="D581" s="1"/>
      <c r="E581" s="1"/>
      <c r="F581" s="1"/>
      <c r="G581" s="1"/>
      <c r="H581" s="1"/>
      <c r="I581" s="1"/>
      <c r="J581" s="1"/>
      <c r="K581" s="1"/>
      <c r="L581" s="1"/>
      <c r="M581" s="1"/>
      <c r="N581" s="1"/>
      <c r="O581" s="1"/>
      <c r="P581" s="1"/>
      <c r="Q581" s="1"/>
      <c r="R581" s="1"/>
      <c r="S581" s="1"/>
      <c r="T581" s="1"/>
    </row>
    <row r="582" spans="2:20" ht="12.75" customHeight="1">
      <c r="B582" s="1"/>
      <c r="C582" s="1"/>
      <c r="D582" s="1"/>
      <c r="E582" s="1"/>
      <c r="F582" s="1"/>
      <c r="G582" s="1"/>
      <c r="H582" s="1"/>
      <c r="I582" s="1"/>
      <c r="J582" s="1"/>
      <c r="K582" s="1"/>
      <c r="L582" s="1"/>
      <c r="M582" s="1"/>
      <c r="N582" s="1"/>
      <c r="O582" s="1"/>
      <c r="P582" s="1"/>
      <c r="Q582" s="1"/>
      <c r="R582" s="1"/>
      <c r="S582" s="1"/>
      <c r="T582" s="1"/>
    </row>
    <row r="583" spans="2:20" ht="27.75" customHeight="1">
      <c r="B583" s="1353" t="s">
        <v>313</v>
      </c>
      <c r="C583" s="6"/>
      <c r="D583" s="6"/>
      <c r="E583" s="6"/>
      <c r="F583" s="6"/>
      <c r="G583" s="6"/>
      <c r="H583" s="6"/>
      <c r="I583" s="6"/>
      <c r="J583" s="6"/>
      <c r="K583" s="6"/>
      <c r="L583" s="6"/>
      <c r="M583" s="6"/>
      <c r="N583" s="6"/>
      <c r="O583" s="6"/>
      <c r="P583" s="6"/>
      <c r="Q583" s="6"/>
      <c r="R583" s="6"/>
      <c r="S583" s="6"/>
      <c r="T583" s="6"/>
    </row>
    <row r="586" spans="2:20" ht="12.75" customHeight="1">
      <c r="B586" s="1801" t="s">
        <v>314</v>
      </c>
      <c r="C586" s="1801"/>
      <c r="D586" s="1801"/>
      <c r="E586" s="1801"/>
      <c r="F586" s="1801"/>
      <c r="G586" s="1801"/>
      <c r="H586" s="1801"/>
      <c r="I586" s="1801"/>
      <c r="J586" s="1801"/>
      <c r="K586" s="1801"/>
      <c r="L586" s="1801"/>
      <c r="M586" s="2971"/>
    </row>
    <row r="587" spans="2:20" ht="12.75" customHeight="1">
      <c r="B587" s="1"/>
      <c r="C587" s="1"/>
      <c r="D587" s="1"/>
      <c r="E587" s="1"/>
      <c r="F587" s="1"/>
      <c r="G587" s="1"/>
      <c r="H587" s="1"/>
      <c r="I587" s="1"/>
      <c r="J587" s="1"/>
      <c r="K587" s="1"/>
      <c r="L587" s="1"/>
      <c r="M587" s="1"/>
    </row>
    <row r="588" spans="2:20" ht="15" customHeight="1">
      <c r="B588" s="3812" t="s">
        <v>1076</v>
      </c>
      <c r="C588" s="3207"/>
      <c r="D588" s="3207"/>
      <c r="E588" s="3207"/>
      <c r="F588" s="3207"/>
      <c r="G588" s="3207"/>
      <c r="H588" s="3830">
        <v>2023</v>
      </c>
      <c r="I588" s="3247"/>
      <c r="J588" s="3830">
        <v>2024</v>
      </c>
      <c r="K588" s="3247"/>
      <c r="L588" s="3814">
        <v>2025</v>
      </c>
      <c r="M588" s="3207"/>
    </row>
    <row r="589" spans="2:20" ht="12.75" customHeight="1">
      <c r="B589" s="3207"/>
      <c r="C589" s="3207"/>
      <c r="D589" s="3207"/>
      <c r="E589" s="3207"/>
      <c r="F589" s="3207"/>
      <c r="G589" s="3207"/>
      <c r="H589" s="2566" t="s">
        <v>83</v>
      </c>
      <c r="I589" s="2567" t="s">
        <v>84</v>
      </c>
      <c r="J589" s="2566" t="s">
        <v>83</v>
      </c>
      <c r="K589" s="2567" t="s">
        <v>84</v>
      </c>
      <c r="L589" s="2566" t="s">
        <v>83</v>
      </c>
      <c r="M589" s="2568" t="s">
        <v>84</v>
      </c>
    </row>
    <row r="590" spans="2:20" ht="21" customHeight="1">
      <c r="B590" s="3159" t="s">
        <v>955</v>
      </c>
      <c r="C590" s="3283"/>
      <c r="D590" s="3283"/>
      <c r="E590" s="3283"/>
      <c r="F590" s="3283"/>
      <c r="G590" s="3283"/>
      <c r="H590" s="1451">
        <v>0.47</v>
      </c>
      <c r="I590" s="1452">
        <v>0.47</v>
      </c>
      <c r="J590" s="2606">
        <v>0.47</v>
      </c>
      <c r="K590" s="1453">
        <v>0.47</v>
      </c>
      <c r="L590" s="1454">
        <v>0.47</v>
      </c>
      <c r="M590" s="1455">
        <v>0.47</v>
      </c>
    </row>
    <row r="591" spans="2:20" ht="15" customHeight="1">
      <c r="B591" s="3888" t="s">
        <v>1077</v>
      </c>
      <c r="C591" s="3207"/>
      <c r="D591" s="3207"/>
      <c r="E591" s="3207"/>
      <c r="F591" s="3207"/>
      <c r="G591" s="3207"/>
      <c r="H591" s="3207"/>
      <c r="I591" s="3207"/>
      <c r="J591" s="3207"/>
      <c r="K591" s="3207"/>
      <c r="L591" s="3207"/>
      <c r="M591" s="3207"/>
    </row>
    <row r="592" spans="2:20" ht="12.75" customHeight="1">
      <c r="B592" s="3207"/>
      <c r="C592" s="2992"/>
      <c r="D592" s="2992"/>
      <c r="E592" s="2992"/>
      <c r="F592" s="2992"/>
      <c r="G592" s="2992"/>
      <c r="H592" s="2992"/>
      <c r="I592" s="2992"/>
      <c r="J592" s="2992"/>
      <c r="K592" s="2992"/>
      <c r="L592" s="2992"/>
      <c r="M592" s="3207"/>
    </row>
    <row r="593" spans="2:15" ht="12.75" customHeight="1">
      <c r="B593" s="3277"/>
      <c r="C593" s="3277"/>
      <c r="D593" s="3277"/>
      <c r="E593" s="3277"/>
      <c r="F593" s="3277"/>
      <c r="G593" s="3277"/>
      <c r="H593" s="3277"/>
      <c r="I593" s="3277"/>
      <c r="J593" s="3277"/>
      <c r="K593" s="3277"/>
      <c r="L593" s="3277"/>
      <c r="M593" s="3277"/>
    </row>
    <row r="594" spans="2:15" ht="12.75" customHeight="1">
      <c r="B594" s="8"/>
      <c r="C594" s="8"/>
      <c r="D594" s="8"/>
      <c r="E594" s="8"/>
      <c r="F594" s="8"/>
      <c r="G594" s="8"/>
      <c r="H594" s="8"/>
      <c r="I594" s="8"/>
      <c r="J594" s="8"/>
      <c r="K594" s="8"/>
      <c r="L594" s="8"/>
      <c r="M594" s="8"/>
    </row>
    <row r="595" spans="2:15" ht="12.75" customHeight="1">
      <c r="B595" s="1"/>
      <c r="C595" s="1"/>
      <c r="D595" s="1"/>
      <c r="E595" s="1"/>
      <c r="F595" s="1"/>
      <c r="G595" s="1"/>
      <c r="H595" s="1"/>
      <c r="I595" s="1"/>
      <c r="J595" s="1"/>
      <c r="K595" s="1"/>
      <c r="L595" s="1"/>
      <c r="M595" s="1"/>
    </row>
    <row r="596" spans="2:15" ht="12.75" customHeight="1">
      <c r="B596" s="1801" t="s">
        <v>317</v>
      </c>
      <c r="C596" s="1801"/>
      <c r="D596" s="1801"/>
      <c r="E596" s="1801"/>
      <c r="F596" s="1801"/>
      <c r="G596" s="1801"/>
      <c r="H596" s="1801"/>
      <c r="I596" s="1801"/>
      <c r="J596" s="1801"/>
      <c r="K596" s="1801"/>
      <c r="L596" s="1801"/>
      <c r="M596" s="1801"/>
    </row>
    <row r="597" spans="2:15" ht="12.75" customHeight="1">
      <c r="B597" s="1801" t="s">
        <v>318</v>
      </c>
      <c r="C597" s="1969"/>
      <c r="D597" s="1969"/>
      <c r="E597" s="1969"/>
      <c r="F597" s="1969"/>
      <c r="G597" s="1969"/>
      <c r="H597" s="1969"/>
      <c r="I597" s="1969"/>
      <c r="J597" s="1969"/>
      <c r="K597" s="1969"/>
      <c r="L597" s="1969"/>
      <c r="M597" s="1969"/>
    </row>
    <row r="598" spans="2:15" ht="12.75" customHeight="1">
      <c r="B598" s="1"/>
      <c r="C598" s="1"/>
      <c r="D598" s="1"/>
      <c r="E598" s="1"/>
      <c r="F598" s="1"/>
      <c r="G598" s="1"/>
      <c r="H598" s="1"/>
      <c r="I598" s="1"/>
      <c r="J598" s="1"/>
      <c r="K598" s="1"/>
      <c r="L598" s="1"/>
      <c r="M598" s="1"/>
    </row>
    <row r="599" spans="2:15" ht="15" customHeight="1">
      <c r="B599" s="3812" t="s">
        <v>1078</v>
      </c>
      <c r="C599" s="3207"/>
      <c r="D599" s="3207"/>
      <c r="E599" s="3813">
        <v>2023</v>
      </c>
      <c r="F599" s="3813">
        <v>2024</v>
      </c>
      <c r="G599" s="3814">
        <v>2025</v>
      </c>
      <c r="H599" s="1"/>
      <c r="I599" s="1"/>
      <c r="J599" s="1"/>
      <c r="K599" s="1"/>
      <c r="L599" s="1"/>
      <c r="M599" s="1"/>
    </row>
    <row r="600" spans="2:15" ht="12.75" customHeight="1">
      <c r="B600" s="3248"/>
      <c r="C600" s="3248"/>
      <c r="D600" s="3248"/>
      <c r="E600" s="3325"/>
      <c r="F600" s="3325"/>
      <c r="G600" s="3296"/>
      <c r="H600" s="1"/>
      <c r="I600" s="1"/>
      <c r="J600" s="1"/>
      <c r="K600" s="1"/>
      <c r="L600" s="1"/>
      <c r="M600" s="1"/>
    </row>
    <row r="601" spans="2:15" ht="18" customHeight="1">
      <c r="B601" s="3347" t="s">
        <v>320</v>
      </c>
      <c r="C601" s="3261"/>
      <c r="D601" s="3385"/>
      <c r="E601" s="2584">
        <v>4033448.0853168936</v>
      </c>
      <c r="F601" s="2583">
        <v>4243088</v>
      </c>
      <c r="G601" s="1927">
        <v>4390596.522292803</v>
      </c>
      <c r="H601" s="1456"/>
      <c r="I601" s="1"/>
      <c r="J601" s="1"/>
      <c r="K601" s="1"/>
      <c r="L601" s="1"/>
      <c r="M601" s="1"/>
      <c r="N601" s="1"/>
      <c r="O601" s="1"/>
    </row>
    <row r="602" spans="2:15" ht="18.75" customHeight="1">
      <c r="B602" s="3104" t="s">
        <v>321</v>
      </c>
      <c r="C602" s="3257"/>
      <c r="D602" s="3287"/>
      <c r="E602" s="308">
        <v>87629.419315599996</v>
      </c>
      <c r="F602" s="538">
        <v>64301</v>
      </c>
      <c r="G602" s="308">
        <v>36862.679999999993</v>
      </c>
      <c r="H602" s="1456"/>
      <c r="I602" s="1"/>
      <c r="J602" s="1"/>
      <c r="K602" s="1"/>
      <c r="L602" s="1"/>
      <c r="M602" s="1"/>
      <c r="N602" s="1"/>
      <c r="O602" s="1"/>
    </row>
    <row r="603" spans="2:15" ht="18" customHeight="1">
      <c r="B603" s="3161" t="s">
        <v>322</v>
      </c>
      <c r="C603" s="3257"/>
      <c r="D603" s="3287"/>
      <c r="E603" s="310">
        <v>4121077.5046324935</v>
      </c>
      <c r="F603" s="507">
        <v>4307389</v>
      </c>
      <c r="G603" s="310">
        <v>4427459.2022928027</v>
      </c>
      <c r="H603" s="1456"/>
      <c r="I603" s="1"/>
      <c r="J603" s="1"/>
      <c r="K603" s="1"/>
      <c r="L603" s="1"/>
      <c r="M603" s="1"/>
      <c r="N603" s="1"/>
      <c r="O603" s="1"/>
    </row>
    <row r="604" spans="2:15" ht="19.5" customHeight="1">
      <c r="B604" s="3161" t="s">
        <v>323</v>
      </c>
      <c r="C604" s="3257"/>
      <c r="D604" s="3287"/>
      <c r="E604" s="310">
        <v>3252671.7370220004</v>
      </c>
      <c r="F604" s="507">
        <v>3323427</v>
      </c>
      <c r="G604" s="310">
        <v>3211270.0000000005</v>
      </c>
      <c r="H604" s="1456"/>
      <c r="I604" s="1"/>
      <c r="J604" s="1"/>
      <c r="K604" s="1"/>
      <c r="L604" s="1"/>
      <c r="M604" s="1"/>
      <c r="N604" s="1"/>
      <c r="O604" s="1"/>
    </row>
    <row r="605" spans="2:15" ht="19.5" customHeight="1">
      <c r="B605" s="3143" t="s">
        <v>324</v>
      </c>
      <c r="C605" s="3229"/>
      <c r="D605" s="3276"/>
      <c r="E605" s="1457">
        <v>7373749.2416544938</v>
      </c>
      <c r="F605" s="1458">
        <v>7630816</v>
      </c>
      <c r="G605" s="1457">
        <v>7638729.2022928037</v>
      </c>
      <c r="H605" s="1456"/>
      <c r="I605" s="1"/>
      <c r="J605" s="1"/>
      <c r="K605" s="1"/>
      <c r="L605" s="1"/>
      <c r="M605" s="1"/>
      <c r="N605" s="1"/>
      <c r="O605" s="1"/>
    </row>
    <row r="606" spans="2:15" ht="12.75" customHeight="1">
      <c r="B606" s="1"/>
      <c r="C606" s="1"/>
      <c r="D606" s="1"/>
      <c r="E606" s="1"/>
      <c r="F606" s="1"/>
      <c r="G606" s="1"/>
      <c r="H606" s="1"/>
      <c r="I606" s="1"/>
      <c r="J606" s="1"/>
      <c r="K606" s="1"/>
      <c r="L606" s="1"/>
      <c r="M606" s="1"/>
      <c r="N606" s="1"/>
      <c r="O606" s="1"/>
    </row>
    <row r="607" spans="2:15" ht="12.75" customHeight="1">
      <c r="B607" s="1"/>
      <c r="C607" s="1"/>
      <c r="D607" s="1"/>
      <c r="E607" s="1"/>
      <c r="F607" s="1"/>
      <c r="G607" s="1"/>
      <c r="H607" s="1"/>
      <c r="I607" s="1"/>
      <c r="J607" s="1"/>
      <c r="K607" s="1"/>
      <c r="L607" s="1"/>
      <c r="M607" s="1"/>
      <c r="N607" s="1"/>
      <c r="O607" s="1"/>
    </row>
    <row r="608" spans="2:15" ht="12.75" customHeight="1">
      <c r="B608" s="1801" t="s">
        <v>1079</v>
      </c>
      <c r="C608" s="1801"/>
      <c r="D608" s="1801"/>
      <c r="E608" s="1801"/>
      <c r="F608" s="1801"/>
      <c r="G608" s="1801"/>
      <c r="H608" s="1801"/>
      <c r="I608" s="1801"/>
      <c r="J608" s="1801"/>
      <c r="K608" s="1801"/>
      <c r="L608" s="1801"/>
      <c r="M608" s="1801"/>
      <c r="N608" s="1"/>
      <c r="O608" s="1"/>
    </row>
    <row r="609" spans="2:16" ht="12.75" customHeight="1">
      <c r="B609" s="1"/>
      <c r="C609" s="1"/>
      <c r="D609" s="1"/>
      <c r="E609" s="1"/>
      <c r="F609" s="1"/>
      <c r="G609" s="1"/>
      <c r="H609" s="1"/>
      <c r="I609" s="1"/>
      <c r="J609" s="1"/>
      <c r="K609" s="1"/>
      <c r="L609" s="1"/>
      <c r="M609" s="1"/>
      <c r="N609" s="1"/>
      <c r="O609" s="1"/>
    </row>
    <row r="610" spans="2:16" ht="15" customHeight="1">
      <c r="B610" s="3812" t="s">
        <v>1080</v>
      </c>
      <c r="C610" s="3207"/>
      <c r="D610" s="3207"/>
      <c r="E610" s="3813">
        <v>2023</v>
      </c>
      <c r="F610" s="3813">
        <v>2024</v>
      </c>
      <c r="G610" s="3814">
        <v>2025</v>
      </c>
      <c r="H610" s="1"/>
      <c r="I610" s="1"/>
      <c r="J610" s="1"/>
      <c r="K610" s="1"/>
      <c r="L610" s="1"/>
      <c r="M610" s="1"/>
      <c r="N610" s="1"/>
      <c r="O610" s="1"/>
    </row>
    <row r="611" spans="2:16" ht="15" customHeight="1">
      <c r="B611" s="3248"/>
      <c r="C611" s="3248"/>
      <c r="D611" s="3248"/>
      <c r="E611" s="3325"/>
      <c r="F611" s="3325"/>
      <c r="G611" s="3296"/>
      <c r="H611" s="1"/>
      <c r="I611" s="1"/>
      <c r="J611" s="1"/>
      <c r="K611" s="1"/>
      <c r="L611" s="1"/>
      <c r="M611" s="1"/>
      <c r="N611" s="1"/>
      <c r="O611" s="1"/>
    </row>
    <row r="612" spans="2:16" ht="24.75" customHeight="1">
      <c r="B612" s="3837" t="s">
        <v>1081</v>
      </c>
      <c r="C612" s="3277"/>
      <c r="D612" s="3277"/>
      <c r="E612" s="2607">
        <v>12970596.596922353</v>
      </c>
      <c r="F612" s="2608">
        <v>13614762</v>
      </c>
      <c r="G612" s="1459">
        <v>13476406</v>
      </c>
      <c r="H612" s="1"/>
      <c r="I612" s="1"/>
      <c r="J612" s="1"/>
      <c r="K612" s="1"/>
      <c r="L612" s="1"/>
      <c r="M612" s="1"/>
      <c r="N612" s="1"/>
      <c r="O612" s="1"/>
    </row>
    <row r="613" spans="2:16" ht="15" customHeight="1">
      <c r="B613" s="3348" t="s">
        <v>1082</v>
      </c>
      <c r="C613" s="3254"/>
      <c r="D613" s="3254"/>
      <c r="E613" s="3254"/>
      <c r="F613" s="3254"/>
      <c r="G613" s="3254"/>
      <c r="H613" s="1"/>
      <c r="I613" s="1"/>
      <c r="J613" s="1"/>
      <c r="K613" s="1"/>
      <c r="L613" s="1"/>
      <c r="M613" s="1"/>
      <c r="N613" s="1"/>
      <c r="O613" s="1"/>
    </row>
    <row r="614" spans="2:16" ht="12.75" customHeight="1">
      <c r="B614" s="3277"/>
      <c r="C614" s="3277"/>
      <c r="D614" s="3277"/>
      <c r="E614" s="3277"/>
      <c r="F614" s="3277"/>
      <c r="G614" s="3277"/>
      <c r="H614" s="1"/>
      <c r="I614" s="1"/>
      <c r="J614" s="1"/>
      <c r="K614" s="1"/>
      <c r="L614" s="1"/>
      <c r="M614" s="1"/>
      <c r="N614" s="1"/>
      <c r="O614" s="1"/>
    </row>
    <row r="615" spans="2:16" ht="12.75" customHeight="1">
      <c r="B615" s="1"/>
      <c r="C615" s="1"/>
      <c r="D615" s="1"/>
      <c r="E615" s="1"/>
      <c r="F615" s="1"/>
      <c r="G615" s="1"/>
      <c r="H615" s="1"/>
      <c r="I615" s="1"/>
      <c r="J615" s="1"/>
      <c r="K615" s="1"/>
      <c r="L615" s="1"/>
      <c r="M615" s="1"/>
      <c r="N615" s="1"/>
      <c r="O615" s="1"/>
    </row>
    <row r="616" spans="2:16" ht="15.75" customHeight="1">
      <c r="B616" s="1801" t="s">
        <v>1083</v>
      </c>
      <c r="C616" s="1801"/>
      <c r="D616" s="1801"/>
      <c r="E616" s="1801"/>
      <c r="F616" s="1801"/>
      <c r="G616" s="1801"/>
      <c r="H616" s="1801"/>
      <c r="I616" s="1801"/>
      <c r="J616" s="1801"/>
      <c r="K616" s="1801"/>
      <c r="L616" s="1801"/>
      <c r="M616" s="1801"/>
      <c r="N616" s="3805"/>
      <c r="O616" s="3207"/>
      <c r="P616" s="1870"/>
    </row>
    <row r="617" spans="2:16" ht="18" customHeight="1">
      <c r="B617" s="1801" t="s">
        <v>1084</v>
      </c>
      <c r="C617" s="1801"/>
      <c r="D617" s="1801"/>
      <c r="E617" s="1801"/>
      <c r="F617" s="1801"/>
      <c r="G617" s="1801"/>
      <c r="H617" s="1801"/>
      <c r="I617" s="1801"/>
      <c r="J617" s="1801"/>
      <c r="K617" s="1801"/>
      <c r="L617" s="1801"/>
      <c r="M617" s="1801"/>
      <c r="N617" s="3207"/>
      <c r="O617" s="3207"/>
      <c r="P617" s="1870"/>
    </row>
    <row r="618" spans="2:16" ht="12.75" customHeight="1">
      <c r="B618" s="1"/>
      <c r="C618" s="1"/>
      <c r="D618" s="1"/>
      <c r="E618" s="1"/>
      <c r="F618" s="1"/>
      <c r="G618" s="1"/>
      <c r="H618" s="1"/>
      <c r="I618" s="1"/>
      <c r="J618" s="1"/>
      <c r="K618" s="1"/>
      <c r="L618" s="1"/>
      <c r="M618" s="1"/>
      <c r="N618" s="3207"/>
      <c r="O618" s="3207"/>
      <c r="P618" s="1870"/>
    </row>
    <row r="619" spans="2:16" ht="3" customHeight="1">
      <c r="B619" s="3812"/>
      <c r="C619" s="3207"/>
      <c r="D619" s="3247"/>
      <c r="E619" s="3814">
        <v>2024</v>
      </c>
      <c r="F619" s="3207"/>
      <c r="G619" s="3207"/>
      <c r="H619" s="3814">
        <v>2025</v>
      </c>
      <c r="I619" s="3207"/>
      <c r="J619" s="3207"/>
      <c r="K619" s="1"/>
      <c r="L619" s="1"/>
      <c r="M619" s="1"/>
      <c r="N619" s="3207"/>
      <c r="O619" s="3207"/>
      <c r="P619" s="1870"/>
    </row>
    <row r="620" spans="2:16" ht="24" customHeight="1">
      <c r="B620" s="3248"/>
      <c r="C620" s="3248"/>
      <c r="D620" s="3279"/>
      <c r="E620" s="3296"/>
      <c r="F620" s="3248"/>
      <c r="G620" s="3248"/>
      <c r="H620" s="3296"/>
      <c r="I620" s="3248"/>
      <c r="J620" s="3248"/>
      <c r="K620" s="1"/>
      <c r="L620" s="1"/>
      <c r="M620" s="1"/>
      <c r="N620" s="3207"/>
      <c r="O620" s="3207"/>
      <c r="P620" s="1870"/>
    </row>
    <row r="621" spans="2:16" ht="52.5" customHeight="1">
      <c r="B621" s="3896" t="s">
        <v>1085</v>
      </c>
      <c r="C621" s="3897"/>
      <c r="D621" s="3898"/>
      <c r="E621" s="3899" t="s">
        <v>1086</v>
      </c>
      <c r="F621" s="3897"/>
      <c r="G621" s="3898"/>
      <c r="H621" s="3899" t="s">
        <v>1086</v>
      </c>
      <c r="I621" s="3897"/>
      <c r="J621" s="3897"/>
      <c r="K621" s="1"/>
      <c r="L621" s="1"/>
      <c r="M621" s="1"/>
      <c r="N621" s="1877"/>
      <c r="O621" s="1877"/>
      <c r="P621" s="1870"/>
    </row>
    <row r="622" spans="2:16" ht="42" customHeight="1">
      <c r="B622" s="3900" t="s">
        <v>1087</v>
      </c>
      <c r="C622" s="3901"/>
      <c r="D622" s="3902"/>
      <c r="E622" s="3903">
        <v>0.19</v>
      </c>
      <c r="F622" s="3901"/>
      <c r="G622" s="3901"/>
      <c r="H622" s="3904">
        <v>0.187</v>
      </c>
      <c r="I622" s="3901"/>
      <c r="J622" s="3901"/>
      <c r="K622" s="105"/>
      <c r="L622" s="105"/>
      <c r="M622" s="391"/>
      <c r="N622" s="1873"/>
      <c r="O622" s="1873"/>
      <c r="P622" s="1870"/>
    </row>
    <row r="623" spans="2:16" ht="53.25" customHeight="1">
      <c r="B623" s="3907" t="s">
        <v>1088</v>
      </c>
      <c r="C623" s="3293"/>
      <c r="D623" s="3906"/>
      <c r="E623" s="3905" t="s">
        <v>1089</v>
      </c>
      <c r="F623" s="3293"/>
      <c r="G623" s="3906"/>
      <c r="H623" s="3905" t="s">
        <v>1089</v>
      </c>
      <c r="I623" s="3293"/>
      <c r="J623" s="3293"/>
      <c r="K623" s="8"/>
      <c r="L623" s="8"/>
      <c r="M623" s="8"/>
      <c r="N623" s="8"/>
      <c r="O623" s="8"/>
    </row>
    <row r="624" spans="2:16" ht="28.5" customHeight="1">
      <c r="B624" s="3908" t="s">
        <v>1090</v>
      </c>
      <c r="C624" s="3901"/>
      <c r="D624" s="3901"/>
      <c r="E624" s="3909">
        <v>843689997</v>
      </c>
      <c r="F624" s="3901"/>
      <c r="G624" s="3901"/>
      <c r="H624" s="3910">
        <v>872806156.40999997</v>
      </c>
      <c r="I624" s="3901"/>
      <c r="J624" s="3901"/>
      <c r="K624" s="8"/>
      <c r="L624" s="8"/>
      <c r="M624" s="8"/>
      <c r="N624" s="8"/>
      <c r="O624" s="8"/>
    </row>
    <row r="625" spans="2:15" ht="42" customHeight="1">
      <c r="B625" s="3200" t="s">
        <v>1091</v>
      </c>
      <c r="C625" s="3277"/>
      <c r="D625" s="3420"/>
      <c r="E625" s="3911">
        <v>0.18</v>
      </c>
      <c r="F625" s="3277"/>
      <c r="G625" s="3277"/>
      <c r="H625" s="3912">
        <v>0.17599999999999999</v>
      </c>
      <c r="I625" s="3277"/>
      <c r="J625" s="3277"/>
      <c r="K625" s="8"/>
      <c r="L625" s="8"/>
      <c r="M625" s="8"/>
      <c r="N625" s="8"/>
      <c r="O625" s="8"/>
    </row>
    <row r="627" spans="2:15">
      <c r="B627" s="1"/>
      <c r="C627" s="1"/>
      <c r="D627" s="1"/>
      <c r="E627" s="1"/>
      <c r="F627" s="1"/>
      <c r="G627" s="1"/>
      <c r="H627" s="1"/>
      <c r="I627" s="1"/>
      <c r="J627" s="1"/>
      <c r="K627" s="1"/>
      <c r="L627" s="1"/>
      <c r="M627" s="1"/>
    </row>
    <row r="628" spans="2:15" ht="14.25">
      <c r="B628" s="1801" t="s">
        <v>326</v>
      </c>
      <c r="C628" s="1801"/>
      <c r="D628" s="1801"/>
      <c r="E628" s="1801"/>
      <c r="F628" s="1801"/>
      <c r="G628" s="1801"/>
      <c r="H628" s="1801"/>
      <c r="I628" s="1801"/>
      <c r="J628" s="1801"/>
      <c r="K628" s="1801"/>
      <c r="L628" s="1801"/>
      <c r="M628" s="1801"/>
    </row>
    <row r="630" spans="2:15" ht="14.25">
      <c r="B630" s="3812" t="s">
        <v>1092</v>
      </c>
      <c r="C630" s="3207"/>
      <c r="D630" s="3207"/>
      <c r="E630" s="3813">
        <v>2023</v>
      </c>
      <c r="F630" s="3838">
        <v>2024</v>
      </c>
      <c r="G630" s="3814">
        <v>2025</v>
      </c>
    </row>
    <row r="631" spans="2:15" ht="14.25">
      <c r="B631" s="3248"/>
      <c r="C631" s="3248"/>
      <c r="D631" s="3248"/>
      <c r="E631" s="3325"/>
      <c r="F631" s="3325"/>
      <c r="G631" s="3296"/>
    </row>
    <row r="632" spans="2:15" ht="14.25">
      <c r="B632" s="3862" t="s">
        <v>328</v>
      </c>
      <c r="C632" s="3277"/>
      <c r="D632" s="3277"/>
      <c r="E632" s="3277"/>
      <c r="F632" s="3277"/>
      <c r="G632" s="3277"/>
    </row>
    <row r="633" spans="2:15" ht="14.25">
      <c r="B633" s="3147" t="s">
        <v>329</v>
      </c>
      <c r="C633" s="3284"/>
      <c r="D633" s="3285"/>
      <c r="E633" s="382">
        <v>1013.01</v>
      </c>
      <c r="F633" s="1888">
        <v>1072.5999999999999</v>
      </c>
      <c r="G633" s="1888">
        <v>1039.3599999999999</v>
      </c>
    </row>
    <row r="634" spans="2:15" ht="14.25">
      <c r="B634" s="3149" t="s">
        <v>330</v>
      </c>
      <c r="C634" s="3257"/>
      <c r="D634" s="3287"/>
      <c r="E634" s="156">
        <v>1323.88</v>
      </c>
      <c r="F634" s="1890">
        <v>1859.5</v>
      </c>
      <c r="G634" s="1890">
        <v>1501.9</v>
      </c>
    </row>
    <row r="635" spans="2:15" ht="14.25">
      <c r="B635" s="3149" t="s">
        <v>332</v>
      </c>
      <c r="C635" s="3257"/>
      <c r="D635" s="3287"/>
      <c r="E635" s="156">
        <v>88.94</v>
      </c>
      <c r="F635" s="1890">
        <v>79.3</v>
      </c>
      <c r="G635" s="1890">
        <v>63.97</v>
      </c>
    </row>
    <row r="636" spans="2:15" ht="14.25">
      <c r="B636" s="3151" t="s">
        <v>333</v>
      </c>
      <c r="C636" s="3229"/>
      <c r="D636" s="3276"/>
      <c r="E636" s="1378">
        <v>2425.8300000000004</v>
      </c>
      <c r="F636" s="1959">
        <v>3011.4</v>
      </c>
      <c r="G636" s="1959">
        <v>2605.23</v>
      </c>
    </row>
    <row r="637" spans="2:15" ht="14.25">
      <c r="B637" s="3891" t="s">
        <v>334</v>
      </c>
      <c r="C637" s="3277"/>
      <c r="D637" s="3277"/>
      <c r="E637" s="3277"/>
      <c r="F637" s="3277"/>
      <c r="G637" s="3277"/>
    </row>
    <row r="638" spans="2:15" ht="14.25">
      <c r="B638" s="3892" t="s">
        <v>330</v>
      </c>
      <c r="C638" s="3231"/>
      <c r="D638" s="3893"/>
      <c r="E638" s="1460">
        <v>217.09</v>
      </c>
      <c r="F638" s="2609">
        <v>0</v>
      </c>
      <c r="G638" s="2610">
        <v>0</v>
      </c>
    </row>
    <row r="639" spans="2:15" ht="14.25">
      <c r="B639" s="3012" t="s">
        <v>1093</v>
      </c>
      <c r="C639" s="3254"/>
      <c r="D639" s="3254"/>
      <c r="E639" s="3254"/>
      <c r="F639" s="3254"/>
      <c r="G639" s="3254"/>
    </row>
    <row r="640" spans="2:15" ht="14.25">
      <c r="B640" s="3207"/>
      <c r="C640" s="2992"/>
      <c r="D640" s="2992"/>
      <c r="E640" s="2992"/>
      <c r="F640" s="2992"/>
      <c r="G640" s="3207"/>
    </row>
    <row r="641" spans="2:13" ht="27" customHeight="1">
      <c r="B641" s="3277"/>
      <c r="C641" s="3277"/>
      <c r="D641" s="3277"/>
      <c r="E641" s="3277"/>
      <c r="F641" s="3277"/>
      <c r="G641" s="3277"/>
    </row>
    <row r="642" spans="2:13">
      <c r="B642" s="1"/>
      <c r="C642" s="1"/>
      <c r="D642" s="1"/>
      <c r="E642" s="1"/>
      <c r="F642" s="1"/>
      <c r="G642" s="1"/>
    </row>
    <row r="643" spans="2:13">
      <c r="B643" s="1"/>
      <c r="C643" s="1"/>
      <c r="D643" s="1"/>
      <c r="E643" s="1"/>
      <c r="F643" s="1"/>
      <c r="G643" s="1"/>
    </row>
    <row r="644" spans="2:13" ht="14.25">
      <c r="B644" s="3294" t="s">
        <v>336</v>
      </c>
      <c r="C644" s="3207"/>
      <c r="D644" s="3207"/>
      <c r="E644" s="3207"/>
      <c r="F644" s="3207"/>
      <c r="G644" s="3207"/>
      <c r="H644" s="3207"/>
      <c r="I644" s="3207"/>
      <c r="J644" s="3207"/>
      <c r="K644" s="3207"/>
      <c r="L644" s="3207"/>
      <c r="M644" s="3207"/>
    </row>
    <row r="646" spans="2:13" ht="14.25">
      <c r="B646" s="3812" t="s">
        <v>1094</v>
      </c>
      <c r="C646" s="3207"/>
      <c r="D646" s="3207"/>
      <c r="E646" s="3813">
        <v>2023</v>
      </c>
      <c r="F646" s="3813" t="s">
        <v>131</v>
      </c>
      <c r="G646" s="3814">
        <v>2025</v>
      </c>
    </row>
    <row r="647" spans="2:13" ht="14.25">
      <c r="B647" s="3248"/>
      <c r="C647" s="3248"/>
      <c r="D647" s="3248"/>
      <c r="E647" s="3325"/>
      <c r="F647" s="3325"/>
      <c r="G647" s="3296"/>
    </row>
    <row r="648" spans="2:13" ht="14.25">
      <c r="B648" s="3862" t="s">
        <v>338</v>
      </c>
      <c r="C648" s="3277"/>
      <c r="D648" s="3277"/>
      <c r="E648" s="3277"/>
      <c r="F648" s="3277"/>
      <c r="G648" s="3277"/>
    </row>
    <row r="649" spans="2:13" ht="14.25">
      <c r="B649" s="3147" t="s">
        <v>329</v>
      </c>
      <c r="C649" s="3284"/>
      <c r="D649" s="3285"/>
      <c r="E649" s="382">
        <v>242.31</v>
      </c>
      <c r="F649" s="1888">
        <v>218.6</v>
      </c>
      <c r="G649" s="1888">
        <v>326.29000000000002</v>
      </c>
    </row>
    <row r="650" spans="2:13" ht="14.25">
      <c r="B650" s="3149" t="s">
        <v>330</v>
      </c>
      <c r="C650" s="3257"/>
      <c r="D650" s="3287"/>
      <c r="E650" s="156">
        <v>99.52</v>
      </c>
      <c r="F650" s="1890">
        <v>119.7</v>
      </c>
      <c r="G650" s="1890">
        <v>105.88</v>
      </c>
    </row>
    <row r="651" spans="2:13" ht="14.25">
      <c r="B651" s="3149" t="s">
        <v>332</v>
      </c>
      <c r="C651" s="3257"/>
      <c r="D651" s="3287"/>
      <c r="E651" s="156">
        <v>1.58</v>
      </c>
      <c r="F651" s="1890">
        <v>1.7</v>
      </c>
      <c r="G651" s="1890">
        <v>1.77</v>
      </c>
    </row>
    <row r="652" spans="2:13" ht="14.25">
      <c r="B652" s="3151" t="s">
        <v>340</v>
      </c>
      <c r="C652" s="3229"/>
      <c r="D652" s="3276"/>
      <c r="E652" s="1378">
        <v>343.40999999999997</v>
      </c>
      <c r="F652" s="1959">
        <v>340</v>
      </c>
      <c r="G652" s="1959">
        <v>433.94</v>
      </c>
    </row>
    <row r="653" spans="2:13" ht="14.25">
      <c r="B653" s="3891" t="s">
        <v>341</v>
      </c>
      <c r="C653" s="3277"/>
      <c r="D653" s="3277"/>
      <c r="E653" s="3277"/>
      <c r="F653" s="3277"/>
      <c r="G653" s="3277"/>
    </row>
    <row r="654" spans="2:13" ht="14.25">
      <c r="B654" s="3892" t="s">
        <v>330</v>
      </c>
      <c r="C654" s="3231"/>
      <c r="D654" s="3893"/>
      <c r="E654" s="1460">
        <v>3.77</v>
      </c>
      <c r="F654" s="2609">
        <v>0</v>
      </c>
      <c r="G654" s="2609">
        <v>0</v>
      </c>
    </row>
    <row r="655" spans="2:13" ht="14.25">
      <c r="B655" s="3130" t="s">
        <v>1095</v>
      </c>
      <c r="C655" s="3254"/>
      <c r="D655" s="3254"/>
      <c r="E655" s="3254"/>
      <c r="F655" s="3254"/>
      <c r="G655" s="3254"/>
    </row>
    <row r="656" spans="2:13" ht="14.25">
      <c r="B656" s="3207"/>
      <c r="C656" s="2992"/>
      <c r="D656" s="2992"/>
      <c r="E656" s="2992"/>
      <c r="F656" s="2992"/>
      <c r="G656" s="3207"/>
    </row>
    <row r="657" spans="2:13" ht="14.25">
      <c r="B657" s="3207"/>
      <c r="C657" s="2992"/>
      <c r="D657" s="2992"/>
      <c r="E657" s="2992"/>
      <c r="F657" s="2992"/>
      <c r="G657" s="3207"/>
    </row>
    <row r="658" spans="2:13" ht="9" customHeight="1">
      <c r="B658" s="3277"/>
      <c r="C658" s="3277"/>
      <c r="D658" s="3277"/>
      <c r="E658" s="3277"/>
      <c r="F658" s="3277"/>
      <c r="G658" s="3277"/>
    </row>
    <row r="661" spans="2:13" ht="14.25">
      <c r="B661" s="1801" t="s">
        <v>343</v>
      </c>
      <c r="C661" s="1801"/>
      <c r="D661" s="1801"/>
      <c r="E661" s="1801"/>
      <c r="F661" s="1801"/>
      <c r="G661" s="1801"/>
      <c r="H661" s="1801"/>
      <c r="I661" s="1801"/>
      <c r="J661" s="1801"/>
      <c r="K661" s="1801"/>
      <c r="L661" s="1801"/>
      <c r="M661" s="1801"/>
    </row>
    <row r="662" spans="2:13">
      <c r="B662" s="1"/>
      <c r="C662" s="1"/>
      <c r="D662" s="1"/>
      <c r="E662" s="1"/>
      <c r="F662" s="1"/>
      <c r="G662" s="1"/>
      <c r="H662" s="1"/>
      <c r="I662" s="1"/>
      <c r="J662" s="1"/>
      <c r="K662" s="1"/>
      <c r="L662" s="1"/>
      <c r="M662" s="1"/>
    </row>
    <row r="663" spans="2:13">
      <c r="B663" s="3812" t="s">
        <v>1096</v>
      </c>
      <c r="C663" s="3207"/>
      <c r="D663" s="3207"/>
      <c r="E663" s="3813">
        <v>2023</v>
      </c>
      <c r="F663" s="3813">
        <v>2024</v>
      </c>
      <c r="G663" s="3814">
        <v>2025</v>
      </c>
      <c r="H663" s="1"/>
      <c r="I663" s="1"/>
      <c r="J663" s="1"/>
      <c r="K663" s="1"/>
      <c r="L663" s="1"/>
      <c r="M663" s="1"/>
    </row>
    <row r="664" spans="2:13">
      <c r="B664" s="3207"/>
      <c r="C664" s="3207"/>
      <c r="D664" s="3207"/>
      <c r="E664" s="3403"/>
      <c r="F664" s="3403"/>
      <c r="G664" s="3295"/>
      <c r="H664" s="1"/>
      <c r="I664" s="1"/>
      <c r="J664" s="1"/>
      <c r="K664" s="1"/>
      <c r="L664" s="1"/>
      <c r="M664" s="1"/>
    </row>
    <row r="665" spans="2:13">
      <c r="B665" s="3102" t="s">
        <v>42</v>
      </c>
      <c r="C665" s="3223"/>
      <c r="D665" s="3223"/>
      <c r="E665" s="1461">
        <v>2082.4200000000005</v>
      </c>
      <c r="F665" s="2611">
        <v>2313.9</v>
      </c>
      <c r="G665" s="327">
        <v>2171.29</v>
      </c>
      <c r="H665" s="1462"/>
      <c r="I665" s="1"/>
      <c r="J665" s="1"/>
      <c r="K665" s="1"/>
      <c r="L665" s="1"/>
      <c r="M665" s="1"/>
    </row>
    <row r="666" spans="2:13">
      <c r="B666" s="3106" t="s">
        <v>345</v>
      </c>
      <c r="C666" s="3229"/>
      <c r="D666" s="3229"/>
      <c r="E666" s="1406">
        <v>213.32</v>
      </c>
      <c r="F666" s="237">
        <v>0</v>
      </c>
      <c r="G666" s="1889">
        <v>0</v>
      </c>
      <c r="H666" s="1"/>
      <c r="I666" s="1"/>
      <c r="J666" s="1"/>
      <c r="K666" s="1"/>
      <c r="L666" s="1"/>
      <c r="M666" s="1"/>
    </row>
    <row r="667" spans="2:13">
      <c r="B667" s="3841" t="s">
        <v>1097</v>
      </c>
      <c r="C667" s="3254"/>
      <c r="D667" s="3254"/>
      <c r="E667" s="3254"/>
      <c r="F667" s="3254"/>
      <c r="G667" s="3254"/>
      <c r="H667" s="1"/>
      <c r="I667" s="1"/>
      <c r="J667" s="1"/>
      <c r="K667" s="1"/>
      <c r="L667" s="1"/>
      <c r="M667" s="1"/>
    </row>
    <row r="668" spans="2:13" ht="21.75" customHeight="1">
      <c r="B668" s="3277"/>
      <c r="C668" s="3277"/>
      <c r="D668" s="3277"/>
      <c r="E668" s="3277"/>
      <c r="F668" s="3277"/>
      <c r="G668" s="3277"/>
      <c r="H668" s="1"/>
      <c r="I668" s="1"/>
      <c r="J668" s="1"/>
      <c r="K668" s="1"/>
      <c r="L668" s="1"/>
      <c r="M668" s="1"/>
    </row>
    <row r="669" spans="2:13">
      <c r="B669" s="1"/>
      <c r="C669" s="1"/>
      <c r="D669" s="1"/>
      <c r="E669" s="1"/>
      <c r="F669" s="1"/>
      <c r="G669" s="1"/>
      <c r="H669" s="1"/>
      <c r="I669" s="1"/>
      <c r="J669" s="1"/>
      <c r="K669" s="1"/>
      <c r="L669" s="1"/>
      <c r="M669" s="1"/>
    </row>
    <row r="670" spans="2:13">
      <c r="B670" s="1"/>
      <c r="C670" s="1"/>
      <c r="D670" s="1"/>
      <c r="E670" s="1"/>
      <c r="F670" s="1"/>
      <c r="G670" s="1"/>
      <c r="H670" s="1"/>
      <c r="I670" s="1"/>
      <c r="J670" s="1"/>
      <c r="K670" s="1"/>
      <c r="L670" s="1"/>
      <c r="M670" s="1"/>
    </row>
    <row r="671" spans="2:13" ht="14.25">
      <c r="B671" s="3383" t="s">
        <v>1098</v>
      </c>
      <c r="C671" s="3207"/>
      <c r="D671" s="3207"/>
      <c r="E671" s="3207"/>
      <c r="F671" s="3207"/>
      <c r="G671" s="3207"/>
      <c r="H671" s="3207"/>
      <c r="I671" s="3207"/>
      <c r="J671" s="3207"/>
      <c r="K671" s="3207"/>
      <c r="L671" s="3207"/>
      <c r="M671" s="3207"/>
    </row>
    <row r="672" spans="2:13">
      <c r="B672" s="1"/>
      <c r="C672" s="1"/>
      <c r="D672" s="1"/>
      <c r="E672" s="1"/>
      <c r="F672" s="1"/>
      <c r="G672" s="1"/>
      <c r="H672" s="1"/>
      <c r="I672" s="1"/>
      <c r="J672" s="1"/>
      <c r="K672" s="1"/>
      <c r="L672" s="1"/>
      <c r="M672" s="1"/>
    </row>
    <row r="673" spans="2:14" ht="14.25">
      <c r="B673" s="3895" t="s">
        <v>1099</v>
      </c>
      <c r="C673" s="3248"/>
      <c r="D673" s="3248"/>
      <c r="E673" s="3248"/>
      <c r="F673" s="3248"/>
      <c r="G673" s="3248"/>
      <c r="H673" s="3248"/>
      <c r="I673" s="3248"/>
      <c r="J673" s="3248"/>
      <c r="K673" s="1362">
        <v>2023</v>
      </c>
      <c r="L673" s="2546">
        <v>2024</v>
      </c>
      <c r="M673" s="2547">
        <v>2025</v>
      </c>
    </row>
    <row r="674" spans="2:14" ht="14.25">
      <c r="B674" s="3864" t="s">
        <v>563</v>
      </c>
      <c r="C674" s="3223"/>
      <c r="D674" s="3223"/>
      <c r="E674" s="3223"/>
      <c r="F674" s="3223"/>
      <c r="G674" s="3223"/>
      <c r="H674" s="3223"/>
      <c r="I674" s="3223"/>
      <c r="J674" s="3223"/>
      <c r="K674" s="1445">
        <v>2425.8300000000004</v>
      </c>
      <c r="L674" s="1463">
        <v>2653.9</v>
      </c>
      <c r="M674" s="1464">
        <v>2605.23</v>
      </c>
    </row>
    <row r="675" spans="2:14" ht="14.25">
      <c r="B675" s="2999" t="s">
        <v>564</v>
      </c>
      <c r="C675" s="3257"/>
      <c r="D675" s="3257"/>
      <c r="E675" s="3257"/>
      <c r="F675" s="3257"/>
      <c r="G675" s="3257"/>
      <c r="H675" s="3257"/>
      <c r="I675" s="3257"/>
      <c r="J675" s="3257"/>
      <c r="K675" s="1408">
        <v>0.86</v>
      </c>
      <c r="L675" s="1465">
        <v>0.84599999999999997</v>
      </c>
      <c r="M675" s="2612">
        <v>0.85</v>
      </c>
    </row>
    <row r="676" spans="2:14" ht="14.25">
      <c r="B676" s="2999" t="s">
        <v>565</v>
      </c>
      <c r="C676" s="3257"/>
      <c r="D676" s="3257"/>
      <c r="E676" s="3257"/>
      <c r="F676" s="3257"/>
      <c r="G676" s="3257"/>
      <c r="H676" s="3257"/>
      <c r="I676" s="3257"/>
      <c r="J676" s="3257"/>
      <c r="K676" s="1466">
        <v>217.09</v>
      </c>
      <c r="L676" s="1467">
        <v>0</v>
      </c>
      <c r="M676" s="1468">
        <v>0</v>
      </c>
      <c r="N676" s="10"/>
    </row>
    <row r="677" spans="2:14" ht="14.25">
      <c r="B677" s="2999" t="s">
        <v>566</v>
      </c>
      <c r="C677" s="3257"/>
      <c r="D677" s="3257"/>
      <c r="E677" s="3257"/>
      <c r="F677" s="3257"/>
      <c r="G677" s="3257"/>
      <c r="H677" s="3257"/>
      <c r="I677" s="3257"/>
      <c r="J677" s="3257"/>
      <c r="K677" s="1408">
        <v>8.9491019568560023E-2</v>
      </c>
      <c r="L677" s="1465">
        <v>0</v>
      </c>
      <c r="M677" s="2613">
        <v>0</v>
      </c>
      <c r="N677" s="10"/>
    </row>
    <row r="678" spans="2:14" ht="14.25">
      <c r="B678" s="3894" t="s">
        <v>940</v>
      </c>
      <c r="C678" s="3257"/>
      <c r="D678" s="3257"/>
      <c r="E678" s="3257"/>
      <c r="F678" s="3257"/>
      <c r="G678" s="3257"/>
      <c r="H678" s="3257"/>
      <c r="I678" s="3257"/>
      <c r="J678" s="3257"/>
      <c r="K678" s="2614">
        <v>2082.4200000000005</v>
      </c>
      <c r="L678" s="1469">
        <v>2313.9</v>
      </c>
      <c r="M678" s="2615">
        <v>2171.29</v>
      </c>
      <c r="N678" s="10"/>
    </row>
    <row r="679" spans="2:14" ht="14.25">
      <c r="B679" s="2999" t="s">
        <v>568</v>
      </c>
      <c r="C679" s="3257"/>
      <c r="D679" s="3257"/>
      <c r="E679" s="3257"/>
      <c r="F679" s="3257"/>
      <c r="G679" s="3257"/>
      <c r="H679" s="3257"/>
      <c r="I679" s="3257"/>
      <c r="J679" s="3257"/>
      <c r="K679" s="1448">
        <v>213.32</v>
      </c>
      <c r="L679" s="1470">
        <v>0</v>
      </c>
      <c r="M679" s="1972">
        <v>0</v>
      </c>
      <c r="N679" s="10"/>
    </row>
    <row r="680" spans="2:14" ht="14.25">
      <c r="B680" s="3099" t="s">
        <v>569</v>
      </c>
      <c r="C680" s="3229"/>
      <c r="D680" s="3229"/>
      <c r="E680" s="3229"/>
      <c r="F680" s="3229"/>
      <c r="G680" s="3229"/>
      <c r="H680" s="3229"/>
      <c r="I680" s="3229"/>
      <c r="J680" s="3229"/>
      <c r="K680" s="2616">
        <v>0.10243850904236414</v>
      </c>
      <c r="L680" s="1471">
        <v>0</v>
      </c>
      <c r="M680" s="2613">
        <v>0</v>
      </c>
      <c r="N680" s="10"/>
    </row>
    <row r="681" spans="2:14" ht="40.5" customHeight="1">
      <c r="B681" s="3230" t="s">
        <v>1100</v>
      </c>
      <c r="C681" s="3231"/>
      <c r="D681" s="3231"/>
      <c r="E681" s="3231"/>
      <c r="F681" s="3231"/>
      <c r="G681" s="3231"/>
      <c r="H681" s="3231"/>
      <c r="I681" s="3231"/>
      <c r="J681" s="3231"/>
      <c r="K681" s="3231"/>
      <c r="L681" s="3231"/>
      <c r="M681" s="3231"/>
    </row>
  </sheetData>
  <sheetProtection algorithmName="SHA-512" hashValue="R6V8iTCQjwSt8RsN/hjyQGcleHb9d2bpInNWP8wo8bSOtGyCtKDaep549xvpeZZNrVlkm0CQmQRL2Ezhggvv1w==" saltValue="nqxc2/bAk3b+E4c9vuvQGw==" spinCount="100000" sheet="1" objects="1" scenarios="1"/>
  <mergeCells count="646">
    <mergeCell ref="B481:G483"/>
    <mergeCell ref="G486:M486"/>
    <mergeCell ref="B488:D490"/>
    <mergeCell ref="E488:E490"/>
    <mergeCell ref="F488:F490"/>
    <mergeCell ref="G488:G490"/>
    <mergeCell ref="B471:G471"/>
    <mergeCell ref="B472:D472"/>
    <mergeCell ref="B473:D473"/>
    <mergeCell ref="B474:D474"/>
    <mergeCell ref="B475:D475"/>
    <mergeCell ref="B476:G476"/>
    <mergeCell ref="B477:D477"/>
    <mergeCell ref="B478:D478"/>
    <mergeCell ref="B479:D479"/>
    <mergeCell ref="B458:D458"/>
    <mergeCell ref="B460:G463"/>
    <mergeCell ref="G466:M466"/>
    <mergeCell ref="B459:D459"/>
    <mergeCell ref="B468:D470"/>
    <mergeCell ref="E468:E470"/>
    <mergeCell ref="F468:F470"/>
    <mergeCell ref="G468:G470"/>
    <mergeCell ref="B480:D480"/>
    <mergeCell ref="B449:D449"/>
    <mergeCell ref="B450:D450"/>
    <mergeCell ref="B451:D451"/>
    <mergeCell ref="B452:D452"/>
    <mergeCell ref="B453:G453"/>
    <mergeCell ref="B454:D454"/>
    <mergeCell ref="B455:D455"/>
    <mergeCell ref="B456:D456"/>
    <mergeCell ref="B457:D457"/>
    <mergeCell ref="B437:D437"/>
    <mergeCell ref="B438:D438"/>
    <mergeCell ref="B439:G440"/>
    <mergeCell ref="B445:D446"/>
    <mergeCell ref="E445:E446"/>
    <mergeCell ref="F445:F446"/>
    <mergeCell ref="G445:G446"/>
    <mergeCell ref="B447:G447"/>
    <mergeCell ref="B448:D448"/>
    <mergeCell ref="B413:J413"/>
    <mergeCell ref="B398:D398"/>
    <mergeCell ref="B399:D400"/>
    <mergeCell ref="E399:E400"/>
    <mergeCell ref="F399:F400"/>
    <mergeCell ref="G399:G400"/>
    <mergeCell ref="B403:M403"/>
    <mergeCell ref="M405:M406"/>
    <mergeCell ref="B436:D436"/>
    <mergeCell ref="B432:D433"/>
    <mergeCell ref="E432:E433"/>
    <mergeCell ref="F432:F433"/>
    <mergeCell ref="G432:G433"/>
    <mergeCell ref="B434:D434"/>
    <mergeCell ref="B435:D435"/>
    <mergeCell ref="B423:D424"/>
    <mergeCell ref="E423:E424"/>
    <mergeCell ref="F423:F424"/>
    <mergeCell ref="G423:G424"/>
    <mergeCell ref="B425:D425"/>
    <mergeCell ref="B426:E426"/>
    <mergeCell ref="B429:M430"/>
    <mergeCell ref="K405:K406"/>
    <mergeCell ref="L405:L406"/>
    <mergeCell ref="B253:D254"/>
    <mergeCell ref="E253:E254"/>
    <mergeCell ref="F253:F254"/>
    <mergeCell ref="G253:G254"/>
    <mergeCell ref="H253:H254"/>
    <mergeCell ref="B316:J316"/>
    <mergeCell ref="B317:J317"/>
    <mergeCell ref="B318:J318"/>
    <mergeCell ref="B319:J319"/>
    <mergeCell ref="B306:G307"/>
    <mergeCell ref="B300:D302"/>
    <mergeCell ref="B303:D303"/>
    <mergeCell ref="B304:D304"/>
    <mergeCell ref="B305:D305"/>
    <mergeCell ref="G312:M312"/>
    <mergeCell ref="B314:J314"/>
    <mergeCell ref="B315:M315"/>
    <mergeCell ref="B295:D295"/>
    <mergeCell ref="B296:D296"/>
    <mergeCell ref="E300:E302"/>
    <mergeCell ref="F300:F302"/>
    <mergeCell ref="G300:G302"/>
    <mergeCell ref="F255:F256"/>
    <mergeCell ref="G255:G256"/>
    <mergeCell ref="E224:E227"/>
    <mergeCell ref="F224:F227"/>
    <mergeCell ref="G224:G227"/>
    <mergeCell ref="B234:D234"/>
    <mergeCell ref="B235:D235"/>
    <mergeCell ref="B236:D236"/>
    <mergeCell ref="B237:D237"/>
    <mergeCell ref="B238:G242"/>
    <mergeCell ref="E250:G250"/>
    <mergeCell ref="H250:J250"/>
    <mergeCell ref="K250:M250"/>
    <mergeCell ref="B224:D227"/>
    <mergeCell ref="B228:D228"/>
    <mergeCell ref="B229:D229"/>
    <mergeCell ref="B230:D230"/>
    <mergeCell ref="B231:D231"/>
    <mergeCell ref="B286:M286"/>
    <mergeCell ref="B293:D294"/>
    <mergeCell ref="G293:G294"/>
    <mergeCell ref="E293:E294"/>
    <mergeCell ref="F293:F294"/>
    <mergeCell ref="B271:K272"/>
    <mergeCell ref="H274:I274"/>
    <mergeCell ref="J274:K274"/>
    <mergeCell ref="L274:M274"/>
    <mergeCell ref="B274:G275"/>
    <mergeCell ref="B276:G276"/>
    <mergeCell ref="B277:G277"/>
    <mergeCell ref="B278:G278"/>
    <mergeCell ref="B279:M281"/>
    <mergeCell ref="M255:M256"/>
    <mergeCell ref="B255:D256"/>
    <mergeCell ref="E255:E256"/>
    <mergeCell ref="B632:G632"/>
    <mergeCell ref="B633:D633"/>
    <mergeCell ref="B634:D634"/>
    <mergeCell ref="E646:E647"/>
    <mergeCell ref="F646:F647"/>
    <mergeCell ref="J258:J259"/>
    <mergeCell ref="K258:K259"/>
    <mergeCell ref="L258:L259"/>
    <mergeCell ref="M258:M259"/>
    <mergeCell ref="B258:D259"/>
    <mergeCell ref="E258:E259"/>
    <mergeCell ref="F258:F259"/>
    <mergeCell ref="G258:G259"/>
    <mergeCell ref="H258:H259"/>
    <mergeCell ref="I258:I259"/>
    <mergeCell ref="K260:K261"/>
    <mergeCell ref="L260:L261"/>
    <mergeCell ref="M260:M261"/>
    <mergeCell ref="B260:D261"/>
    <mergeCell ref="E260:E261"/>
    <mergeCell ref="F260:F261"/>
    <mergeCell ref="G260:G261"/>
    <mergeCell ref="H260:H261"/>
    <mergeCell ref="I260:I261"/>
    <mergeCell ref="B624:D624"/>
    <mergeCell ref="E624:G624"/>
    <mergeCell ref="H624:J624"/>
    <mergeCell ref="B625:D625"/>
    <mergeCell ref="E625:G625"/>
    <mergeCell ref="H625:J625"/>
    <mergeCell ref="B630:D631"/>
    <mergeCell ref="E630:E631"/>
    <mergeCell ref="F630:F631"/>
    <mergeCell ref="G630:G631"/>
    <mergeCell ref="B621:D621"/>
    <mergeCell ref="E621:G621"/>
    <mergeCell ref="H621:J621"/>
    <mergeCell ref="B622:D622"/>
    <mergeCell ref="E622:G622"/>
    <mergeCell ref="H622:J622"/>
    <mergeCell ref="E623:G623"/>
    <mergeCell ref="H623:J623"/>
    <mergeCell ref="B623:D623"/>
    <mergeCell ref="B610:D611"/>
    <mergeCell ref="E610:E611"/>
    <mergeCell ref="F610:F611"/>
    <mergeCell ref="G610:G611"/>
    <mergeCell ref="B612:D612"/>
    <mergeCell ref="B613:G614"/>
    <mergeCell ref="N616:O620"/>
    <mergeCell ref="B619:D620"/>
    <mergeCell ref="E619:G620"/>
    <mergeCell ref="H619:J620"/>
    <mergeCell ref="B599:D600"/>
    <mergeCell ref="E599:E600"/>
    <mergeCell ref="F599:F600"/>
    <mergeCell ref="G599:G600"/>
    <mergeCell ref="B601:D601"/>
    <mergeCell ref="B602:D602"/>
    <mergeCell ref="B603:D603"/>
    <mergeCell ref="B604:D604"/>
    <mergeCell ref="B605:D605"/>
    <mergeCell ref="B665:D665"/>
    <mergeCell ref="B677:J677"/>
    <mergeCell ref="B678:J678"/>
    <mergeCell ref="B679:J679"/>
    <mergeCell ref="B680:J680"/>
    <mergeCell ref="B681:M681"/>
    <mergeCell ref="B666:D666"/>
    <mergeCell ref="B667:G668"/>
    <mergeCell ref="B671:M671"/>
    <mergeCell ref="B673:J673"/>
    <mergeCell ref="B674:J674"/>
    <mergeCell ref="B675:J675"/>
    <mergeCell ref="B676:J676"/>
    <mergeCell ref="B649:D649"/>
    <mergeCell ref="B650:D650"/>
    <mergeCell ref="B651:D651"/>
    <mergeCell ref="B652:D652"/>
    <mergeCell ref="B653:G653"/>
    <mergeCell ref="B654:D654"/>
    <mergeCell ref="B655:G658"/>
    <mergeCell ref="B663:D664"/>
    <mergeCell ref="E663:E664"/>
    <mergeCell ref="F663:F664"/>
    <mergeCell ref="G663:G664"/>
    <mergeCell ref="B635:D635"/>
    <mergeCell ref="B636:D636"/>
    <mergeCell ref="B637:G637"/>
    <mergeCell ref="B638:D638"/>
    <mergeCell ref="B639:G641"/>
    <mergeCell ref="B644:M644"/>
    <mergeCell ref="G646:G647"/>
    <mergeCell ref="B646:D647"/>
    <mergeCell ref="B648:G648"/>
    <mergeCell ref="H588:I588"/>
    <mergeCell ref="J588:K588"/>
    <mergeCell ref="L588:M588"/>
    <mergeCell ref="B591:M593"/>
    <mergeCell ref="B564:H566"/>
    <mergeCell ref="B570:E571"/>
    <mergeCell ref="B573:E573"/>
    <mergeCell ref="B574:E574"/>
    <mergeCell ref="B575:E580"/>
    <mergeCell ref="F575:I580"/>
    <mergeCell ref="B588:G589"/>
    <mergeCell ref="B590:G590"/>
    <mergeCell ref="F574:I574"/>
    <mergeCell ref="J574:M574"/>
    <mergeCell ref="D549:F551"/>
    <mergeCell ref="G549:H551"/>
    <mergeCell ref="B543:C545"/>
    <mergeCell ref="D543:F545"/>
    <mergeCell ref="G543:H545"/>
    <mergeCell ref="B546:C548"/>
    <mergeCell ref="D546:F548"/>
    <mergeCell ref="G546:H548"/>
    <mergeCell ref="B549:C551"/>
    <mergeCell ref="I546:K548"/>
    <mergeCell ref="L546:M548"/>
    <mergeCell ref="D526:F528"/>
    <mergeCell ref="G526:H528"/>
    <mergeCell ref="B529:C530"/>
    <mergeCell ref="D529:F530"/>
    <mergeCell ref="G529:H530"/>
    <mergeCell ref="D531:F533"/>
    <mergeCell ref="G531:H533"/>
    <mergeCell ref="B531:C533"/>
    <mergeCell ref="B534:C536"/>
    <mergeCell ref="D534:F536"/>
    <mergeCell ref="G534:H536"/>
    <mergeCell ref="B537:C539"/>
    <mergeCell ref="D537:F539"/>
    <mergeCell ref="G537:H539"/>
    <mergeCell ref="B540:C542"/>
    <mergeCell ref="D540:F542"/>
    <mergeCell ref="G540:H542"/>
    <mergeCell ref="I540:K542"/>
    <mergeCell ref="L540:M542"/>
    <mergeCell ref="I534:K536"/>
    <mergeCell ref="I537:K539"/>
    <mergeCell ref="L537:M539"/>
    <mergeCell ref="D524:F525"/>
    <mergeCell ref="G524:H525"/>
    <mergeCell ref="I524:K525"/>
    <mergeCell ref="L524:M525"/>
    <mergeCell ref="I543:K545"/>
    <mergeCell ref="L543:M545"/>
    <mergeCell ref="N524:P525"/>
    <mergeCell ref="B526:C528"/>
    <mergeCell ref="I526:K528"/>
    <mergeCell ref="L526:M528"/>
    <mergeCell ref="I529:K530"/>
    <mergeCell ref="L529:M530"/>
    <mergeCell ref="I531:K533"/>
    <mergeCell ref="L531:M533"/>
    <mergeCell ref="L534:M536"/>
    <mergeCell ref="N574:Q574"/>
    <mergeCell ref="J575:M580"/>
    <mergeCell ref="N575:Q580"/>
    <mergeCell ref="B572:E572"/>
    <mergeCell ref="F572:I572"/>
    <mergeCell ref="J572:M572"/>
    <mergeCell ref="N572:Q572"/>
    <mergeCell ref="F573:I573"/>
    <mergeCell ref="J573:M573"/>
    <mergeCell ref="N573:Q573"/>
    <mergeCell ref="I552:K554"/>
    <mergeCell ref="L552:M554"/>
    <mergeCell ref="I555:K557"/>
    <mergeCell ref="L555:M557"/>
    <mergeCell ref="B559:M560"/>
    <mergeCell ref="S568:T569"/>
    <mergeCell ref="R570:T572"/>
    <mergeCell ref="I562:M563"/>
    <mergeCell ref="N562:P563"/>
    <mergeCell ref="I564:M566"/>
    <mergeCell ref="B568:Q568"/>
    <mergeCell ref="F570:I571"/>
    <mergeCell ref="J570:M571"/>
    <mergeCell ref="N570:Q571"/>
    <mergeCell ref="B552:C554"/>
    <mergeCell ref="D552:F554"/>
    <mergeCell ref="G552:H554"/>
    <mergeCell ref="B555:C557"/>
    <mergeCell ref="D555:F557"/>
    <mergeCell ref="G555:H557"/>
    <mergeCell ref="B562:H563"/>
    <mergeCell ref="I549:K551"/>
    <mergeCell ref="L549:M551"/>
    <mergeCell ref="B491:G491"/>
    <mergeCell ref="B492:D492"/>
    <mergeCell ref="B493:D493"/>
    <mergeCell ref="B494:D494"/>
    <mergeCell ref="B495:D495"/>
    <mergeCell ref="B496:D496"/>
    <mergeCell ref="B497:G497"/>
    <mergeCell ref="B498:D498"/>
    <mergeCell ref="B499:D499"/>
    <mergeCell ref="B500:D500"/>
    <mergeCell ref="B501:D501"/>
    <mergeCell ref="B502:D502"/>
    <mergeCell ref="B503:G505"/>
    <mergeCell ref="B509:J509"/>
    <mergeCell ref="B510:J510"/>
    <mergeCell ref="B511:J511"/>
    <mergeCell ref="B512:J512"/>
    <mergeCell ref="B513:J513"/>
    <mergeCell ref="B514:J514"/>
    <mergeCell ref="B515:M515"/>
    <mergeCell ref="B521:M522"/>
    <mergeCell ref="B524:C525"/>
    <mergeCell ref="B409:J409"/>
    <mergeCell ref="B410:J410"/>
    <mergeCell ref="B411:J411"/>
    <mergeCell ref="B412:J412"/>
    <mergeCell ref="F388:F390"/>
    <mergeCell ref="G388:G390"/>
    <mergeCell ref="B379:I379"/>
    <mergeCell ref="B380:I380"/>
    <mergeCell ref="B381:I381"/>
    <mergeCell ref="B382:I382"/>
    <mergeCell ref="B383:I383"/>
    <mergeCell ref="B388:D390"/>
    <mergeCell ref="E388:E390"/>
    <mergeCell ref="B391:D391"/>
    <mergeCell ref="B392:D392"/>
    <mergeCell ref="B393:D393"/>
    <mergeCell ref="B394:D394"/>
    <mergeCell ref="B395:D395"/>
    <mergeCell ref="B396:D396"/>
    <mergeCell ref="B397:D397"/>
    <mergeCell ref="B405:J406"/>
    <mergeCell ref="B407:J407"/>
    <mergeCell ref="B408:J408"/>
    <mergeCell ref="B370:D370"/>
    <mergeCell ref="B371:D371"/>
    <mergeCell ref="B375:I376"/>
    <mergeCell ref="J375:J376"/>
    <mergeCell ref="K375:K376"/>
    <mergeCell ref="L375:L376"/>
    <mergeCell ref="M375:M376"/>
    <mergeCell ref="B377:I377"/>
    <mergeCell ref="B378:I378"/>
    <mergeCell ref="B361:D362"/>
    <mergeCell ref="E361:E362"/>
    <mergeCell ref="F361:F362"/>
    <mergeCell ref="G361:G362"/>
    <mergeCell ref="B363:D363"/>
    <mergeCell ref="B364:D364"/>
    <mergeCell ref="B366:G366"/>
    <mergeCell ref="B365:D365"/>
    <mergeCell ref="B368:D369"/>
    <mergeCell ref="E368:E369"/>
    <mergeCell ref="F368:F369"/>
    <mergeCell ref="G368:G369"/>
    <mergeCell ref="B345:D345"/>
    <mergeCell ref="B350:J350"/>
    <mergeCell ref="B351:J351"/>
    <mergeCell ref="B352:J352"/>
    <mergeCell ref="B353:J353"/>
    <mergeCell ref="B354:M354"/>
    <mergeCell ref="B357:M357"/>
    <mergeCell ref="B358:M358"/>
    <mergeCell ref="B359:M359"/>
    <mergeCell ref="B333:J333"/>
    <mergeCell ref="B334:J334"/>
    <mergeCell ref="B335:J335"/>
    <mergeCell ref="B337:M337"/>
    <mergeCell ref="B336:J336"/>
    <mergeCell ref="B342:D344"/>
    <mergeCell ref="E342:E344"/>
    <mergeCell ref="F342:F344"/>
    <mergeCell ref="G342:G344"/>
    <mergeCell ref="B324:J324"/>
    <mergeCell ref="B325:J325"/>
    <mergeCell ref="B326:J326"/>
    <mergeCell ref="B327:J327"/>
    <mergeCell ref="B328:J328"/>
    <mergeCell ref="B329:J329"/>
    <mergeCell ref="B330:J330"/>
    <mergeCell ref="B331:J331"/>
    <mergeCell ref="B332:M332"/>
    <mergeCell ref="H255:H256"/>
    <mergeCell ref="I255:I256"/>
    <mergeCell ref="J255:J256"/>
    <mergeCell ref="B323:J323"/>
    <mergeCell ref="B257:D257"/>
    <mergeCell ref="J260:J261"/>
    <mergeCell ref="K262:K263"/>
    <mergeCell ref="L262:L263"/>
    <mergeCell ref="M262:M263"/>
    <mergeCell ref="B262:D263"/>
    <mergeCell ref="E262:E263"/>
    <mergeCell ref="F262:F263"/>
    <mergeCell ref="G262:G263"/>
    <mergeCell ref="H262:H263"/>
    <mergeCell ref="I262:I263"/>
    <mergeCell ref="J262:J263"/>
    <mergeCell ref="B264:D264"/>
    <mergeCell ref="B265:D265"/>
    <mergeCell ref="B266:M268"/>
    <mergeCell ref="B320:J320"/>
    <mergeCell ref="B321:J321"/>
    <mergeCell ref="B322:J322"/>
    <mergeCell ref="B207:G207"/>
    <mergeCell ref="B208:G208"/>
    <mergeCell ref="B209:G209"/>
    <mergeCell ref="B210:G210"/>
    <mergeCell ref="B211:G211"/>
    <mergeCell ref="B212:G212"/>
    <mergeCell ref="B213:G213"/>
    <mergeCell ref="K255:K256"/>
    <mergeCell ref="L255:L256"/>
    <mergeCell ref="B214:G214"/>
    <mergeCell ref="B215:G215"/>
    <mergeCell ref="B216:G216"/>
    <mergeCell ref="B217:G217"/>
    <mergeCell ref="B218:M220"/>
    <mergeCell ref="B222:M222"/>
    <mergeCell ref="B232:D232"/>
    <mergeCell ref="B233:D233"/>
    <mergeCell ref="I253:I254"/>
    <mergeCell ref="J253:J254"/>
    <mergeCell ref="K253:K254"/>
    <mergeCell ref="L253:L254"/>
    <mergeCell ref="M253:M254"/>
    <mergeCell ref="B250:D251"/>
    <mergeCell ref="B252:D252"/>
    <mergeCell ref="K205:K206"/>
    <mergeCell ref="L205:L206"/>
    <mergeCell ref="M205:M206"/>
    <mergeCell ref="N205:N206"/>
    <mergeCell ref="B198:G198"/>
    <mergeCell ref="B199:G199"/>
    <mergeCell ref="B200:G200"/>
    <mergeCell ref="B201:G201"/>
    <mergeCell ref="B202:G202"/>
    <mergeCell ref="B203:M203"/>
    <mergeCell ref="B205:G206"/>
    <mergeCell ref="B192:G192"/>
    <mergeCell ref="B193:G193"/>
    <mergeCell ref="B194:G194"/>
    <mergeCell ref="B195:G195"/>
    <mergeCell ref="B196:G196"/>
    <mergeCell ref="B197:G197"/>
    <mergeCell ref="H205:H206"/>
    <mergeCell ref="I205:I206"/>
    <mergeCell ref="J205:J206"/>
    <mergeCell ref="K190:K191"/>
    <mergeCell ref="L190:L191"/>
    <mergeCell ref="B182:D182"/>
    <mergeCell ref="B183:D183"/>
    <mergeCell ref="B184:D184"/>
    <mergeCell ref="B185:D185"/>
    <mergeCell ref="B186:M188"/>
    <mergeCell ref="H190:H191"/>
    <mergeCell ref="M190:M191"/>
    <mergeCell ref="B190:G191"/>
    <mergeCell ref="B175:D175"/>
    <mergeCell ref="B176:D176"/>
    <mergeCell ref="B177:D177"/>
    <mergeCell ref="B178:D178"/>
    <mergeCell ref="B179:D179"/>
    <mergeCell ref="B180:D180"/>
    <mergeCell ref="B181:D181"/>
    <mergeCell ref="I190:I191"/>
    <mergeCell ref="J190:J191"/>
    <mergeCell ref="B163:G163"/>
    <mergeCell ref="B164:G164"/>
    <mergeCell ref="E173:G173"/>
    <mergeCell ref="H173:J173"/>
    <mergeCell ref="K173:M173"/>
    <mergeCell ref="N173:N174"/>
    <mergeCell ref="B165:G165"/>
    <mergeCell ref="B166:G166"/>
    <mergeCell ref="B167:G167"/>
    <mergeCell ref="B168:G168"/>
    <mergeCell ref="B169:G169"/>
    <mergeCell ref="B170:M171"/>
    <mergeCell ref="B173:D174"/>
    <mergeCell ref="B149:G152"/>
    <mergeCell ref="H157:I157"/>
    <mergeCell ref="J157:K157"/>
    <mergeCell ref="L157:M157"/>
    <mergeCell ref="B157:G158"/>
    <mergeCell ref="B159:G159"/>
    <mergeCell ref="B160:G160"/>
    <mergeCell ref="B161:G161"/>
    <mergeCell ref="B162:G162"/>
    <mergeCell ref="B145:D145"/>
    <mergeCell ref="B146:D146"/>
    <mergeCell ref="B148:D148"/>
    <mergeCell ref="B144:D144"/>
    <mergeCell ref="B139:D139"/>
    <mergeCell ref="B140:D140"/>
    <mergeCell ref="B141:D141"/>
    <mergeCell ref="B142:D142"/>
    <mergeCell ref="B143:D143"/>
    <mergeCell ref="B77:M77"/>
    <mergeCell ref="B78:G78"/>
    <mergeCell ref="B79:G79"/>
    <mergeCell ref="B80:G80"/>
    <mergeCell ref="B81:G81"/>
    <mergeCell ref="B82:M84"/>
    <mergeCell ref="L86:M86"/>
    <mergeCell ref="B86:G87"/>
    <mergeCell ref="B88:M88"/>
    <mergeCell ref="B89:G89"/>
    <mergeCell ref="B90:G90"/>
    <mergeCell ref="B91:M91"/>
    <mergeCell ref="B92:G92"/>
    <mergeCell ref="B93:G93"/>
    <mergeCell ref="B94:G94"/>
    <mergeCell ref="B95:M95"/>
    <mergeCell ref="B96:G96"/>
    <mergeCell ref="B97:G97"/>
    <mergeCell ref="B98:G98"/>
    <mergeCell ref="B99:G99"/>
    <mergeCell ref="B100:M102"/>
    <mergeCell ref="B107:D108"/>
    <mergeCell ref="E107:E108"/>
    <mergeCell ref="B135:G135"/>
    <mergeCell ref="B136:D136"/>
    <mergeCell ref="B137:D137"/>
    <mergeCell ref="B138:G138"/>
    <mergeCell ref="B120:D120"/>
    <mergeCell ref="B121:D121"/>
    <mergeCell ref="B122:D122"/>
    <mergeCell ref="B123:D123"/>
    <mergeCell ref="B124:D124"/>
    <mergeCell ref="B125:G127"/>
    <mergeCell ref="B72:G72"/>
    <mergeCell ref="B73:M73"/>
    <mergeCell ref="B74:G74"/>
    <mergeCell ref="B75:G75"/>
    <mergeCell ref="B76:G76"/>
    <mergeCell ref="H86:I86"/>
    <mergeCell ref="J86:K86"/>
    <mergeCell ref="B132:D134"/>
    <mergeCell ref="E132:E134"/>
    <mergeCell ref="F132:F134"/>
    <mergeCell ref="G132:G134"/>
    <mergeCell ref="F107:F108"/>
    <mergeCell ref="G107:G108"/>
    <mergeCell ref="B109:G109"/>
    <mergeCell ref="B110:D110"/>
    <mergeCell ref="B111:D111"/>
    <mergeCell ref="B112:G112"/>
    <mergeCell ref="B113:D113"/>
    <mergeCell ref="B114:D114"/>
    <mergeCell ref="B115:D115"/>
    <mergeCell ref="B116:D116"/>
    <mergeCell ref="B117:D117"/>
    <mergeCell ref="B118:D118"/>
    <mergeCell ref="B119:D119"/>
    <mergeCell ref="B61:D61"/>
    <mergeCell ref="B62:D62"/>
    <mergeCell ref="B63:G64"/>
    <mergeCell ref="B68:G69"/>
    <mergeCell ref="H68:I68"/>
    <mergeCell ref="J68:K68"/>
    <mergeCell ref="L68:M68"/>
    <mergeCell ref="B70:M70"/>
    <mergeCell ref="B71:G71"/>
    <mergeCell ref="B53:D53"/>
    <mergeCell ref="B54:M56"/>
    <mergeCell ref="B34:D37"/>
    <mergeCell ref="B39:D39"/>
    <mergeCell ref="B40:D40"/>
    <mergeCell ref="B41:D41"/>
    <mergeCell ref="B42:D42"/>
    <mergeCell ref="B44:D44"/>
    <mergeCell ref="B45:D45"/>
    <mergeCell ref="B38:M38"/>
    <mergeCell ref="B43:M43"/>
    <mergeCell ref="B46:D46"/>
    <mergeCell ref="B47:D47"/>
    <mergeCell ref="B48:M48"/>
    <mergeCell ref="B49:D49"/>
    <mergeCell ref="B50:D50"/>
    <mergeCell ref="B51:D51"/>
    <mergeCell ref="B52:D52"/>
    <mergeCell ref="B19:D19"/>
    <mergeCell ref="B20:G21"/>
    <mergeCell ref="B26:M26"/>
    <mergeCell ref="H36:H37"/>
    <mergeCell ref="I36:I37"/>
    <mergeCell ref="J36:J37"/>
    <mergeCell ref="K36:K37"/>
    <mergeCell ref="L36:L37"/>
    <mergeCell ref="M36:M37"/>
    <mergeCell ref="E34:G35"/>
    <mergeCell ref="H34:J35"/>
    <mergeCell ref="K34:M35"/>
    <mergeCell ref="E36:E37"/>
    <mergeCell ref="F36:F37"/>
    <mergeCell ref="G36:G37"/>
    <mergeCell ref="B9:M10"/>
    <mergeCell ref="B12:H12"/>
    <mergeCell ref="B14:D15"/>
    <mergeCell ref="E14:E15"/>
    <mergeCell ref="F14:F15"/>
    <mergeCell ref="G14:G15"/>
    <mergeCell ref="B16:D16"/>
    <mergeCell ref="B17:D18"/>
    <mergeCell ref="E17:E18"/>
    <mergeCell ref="F17:F18"/>
    <mergeCell ref="G17:G18"/>
    <mergeCell ref="H1:H2"/>
    <mergeCell ref="I1:I2"/>
    <mergeCell ref="J1:J2"/>
    <mergeCell ref="K1:K2"/>
    <mergeCell ref="L1:L2"/>
    <mergeCell ref="M1:M2"/>
    <mergeCell ref="N1:O2"/>
    <mergeCell ref="A1:A2"/>
    <mergeCell ref="B1:B2"/>
    <mergeCell ref="C1:C2"/>
    <mergeCell ref="D1:D2"/>
    <mergeCell ref="E1:E2"/>
    <mergeCell ref="F1:F2"/>
    <mergeCell ref="G1:G2"/>
  </mergeCells>
  <pageMargins left="0.25" right="0.25" top="0.75" bottom="0.75" header="0" footer="0"/>
  <pageSetup paperSize="9"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471"/>
  <sheetViews>
    <sheetView showGridLines="0" workbookViewId="0">
      <pane ySplit="2" topLeftCell="A3" activePane="bottomLeft" state="frozen"/>
      <selection pane="bottomLeft" activeCell="G17" sqref="G17"/>
    </sheetView>
  </sheetViews>
  <sheetFormatPr defaultColWidth="11.19921875" defaultRowHeight="15" customHeight="1"/>
  <cols>
    <col min="1" max="1" width="5.69921875" customWidth="1"/>
    <col min="2" max="2" width="7" customWidth="1"/>
    <col min="3" max="3" width="10.296875" customWidth="1"/>
    <col min="4" max="4" width="13.19921875" customWidth="1"/>
    <col min="5" max="5" width="13.296875" customWidth="1"/>
    <col min="6" max="6" width="10.296875" customWidth="1"/>
    <col min="7" max="7" width="10.8984375" customWidth="1"/>
    <col min="8" max="8" width="13.296875" customWidth="1"/>
    <col min="9" max="9" width="11.796875" customWidth="1"/>
    <col min="10" max="10" width="13.09765625" customWidth="1"/>
    <col min="11" max="12" width="13.296875" customWidth="1"/>
    <col min="13" max="13" width="12.296875" customWidth="1"/>
    <col min="14" max="14" width="9.69921875" customWidth="1"/>
    <col min="15" max="26" width="8.8984375" customWidth="1"/>
  </cols>
  <sheetData>
    <row r="1" spans="1:15" ht="12.75" customHeight="1">
      <c r="A1" s="3045"/>
      <c r="B1" s="3208"/>
      <c r="C1" s="3208"/>
      <c r="D1" s="3210"/>
      <c r="E1" s="3211"/>
      <c r="F1" s="3212"/>
      <c r="G1" s="3213"/>
      <c r="H1" s="3206"/>
      <c r="I1" s="3208"/>
      <c r="J1" s="3208"/>
      <c r="K1" s="3080"/>
      <c r="L1" s="3080"/>
      <c r="M1" s="3209"/>
      <c r="N1" s="3080"/>
      <c r="O1" s="3207"/>
    </row>
    <row r="2" spans="1:15" ht="12.75" customHeight="1">
      <c r="A2" s="3207"/>
      <c r="B2" s="3207"/>
      <c r="C2" s="3207"/>
      <c r="D2" s="3207"/>
      <c r="E2" s="3207"/>
      <c r="F2" s="3207"/>
      <c r="G2" s="3207"/>
      <c r="H2" s="3207"/>
      <c r="I2" s="3207"/>
      <c r="J2" s="3207"/>
      <c r="K2" s="3207"/>
      <c r="L2" s="3207"/>
      <c r="M2" s="3207"/>
      <c r="N2" s="3207"/>
      <c r="O2" s="3207"/>
    </row>
    <row r="3" spans="1:15" ht="14.25" customHeight="1">
      <c r="A3" s="1"/>
      <c r="B3" s="1"/>
      <c r="C3" s="1"/>
      <c r="D3" s="1"/>
      <c r="E3" s="1"/>
      <c r="F3" s="1"/>
      <c r="G3" s="1"/>
      <c r="H3" s="1"/>
      <c r="I3" s="1"/>
      <c r="J3" s="1"/>
      <c r="K3" s="1"/>
      <c r="L3" s="1"/>
      <c r="M3" s="1"/>
      <c r="N3" s="1"/>
      <c r="O3" s="1"/>
    </row>
    <row r="4" spans="1:15" ht="22.5" customHeight="1">
      <c r="A4" s="9"/>
      <c r="B4" s="1472" t="s">
        <v>1101</v>
      </c>
      <c r="C4" s="1472"/>
      <c r="D4" s="1472"/>
      <c r="E4" s="6"/>
      <c r="F4" s="6"/>
      <c r="G4" s="6"/>
      <c r="H4" s="6"/>
      <c r="I4" s="6"/>
      <c r="J4" s="6"/>
      <c r="K4" s="6"/>
      <c r="L4" s="6"/>
      <c r="M4" s="6"/>
      <c r="N4" s="6"/>
      <c r="O4" s="6"/>
    </row>
    <row r="5" spans="1:15" ht="14.25" customHeight="1">
      <c r="A5" s="1"/>
      <c r="B5" s="1"/>
      <c r="C5" s="1"/>
      <c r="D5" s="1"/>
      <c r="E5" s="1"/>
      <c r="F5" s="1"/>
      <c r="G5" s="1"/>
      <c r="H5" s="1"/>
      <c r="I5" s="1"/>
      <c r="J5" s="1"/>
      <c r="K5" s="1"/>
      <c r="L5" s="1"/>
      <c r="M5" s="1"/>
      <c r="N5" s="1"/>
      <c r="O5" s="1"/>
    </row>
    <row r="6" spans="1:15" ht="14.25" customHeight="1">
      <c r="A6" s="1"/>
      <c r="B6" s="1"/>
      <c r="C6" s="1"/>
      <c r="D6" s="1"/>
      <c r="E6" s="1"/>
      <c r="F6" s="1"/>
      <c r="G6" s="1"/>
      <c r="H6" s="1"/>
      <c r="I6" s="1"/>
      <c r="J6" s="1"/>
      <c r="K6" s="1"/>
      <c r="L6" s="1"/>
      <c r="M6" s="1"/>
      <c r="N6" s="1"/>
      <c r="O6" s="1877"/>
    </row>
    <row r="7" spans="1:15" ht="14.25" customHeight="1">
      <c r="A7" s="730"/>
      <c r="B7" s="1801" t="s">
        <v>14</v>
      </c>
      <c r="C7" s="1801"/>
      <c r="D7" s="1801"/>
      <c r="E7" s="1801"/>
      <c r="F7" s="1801"/>
      <c r="G7" s="1801"/>
      <c r="H7" s="1801"/>
      <c r="I7" s="1801"/>
      <c r="J7" s="1801"/>
      <c r="K7" s="1801"/>
      <c r="L7" s="1801"/>
      <c r="M7" s="1801"/>
      <c r="N7" s="1"/>
      <c r="O7" s="1877"/>
    </row>
    <row r="8" spans="1:15" ht="14.25" customHeight="1">
      <c r="A8" s="1"/>
      <c r="B8" s="1"/>
      <c r="C8" s="1"/>
      <c r="D8" s="1"/>
      <c r="E8" s="1"/>
      <c r="F8" s="1"/>
      <c r="G8" s="1"/>
      <c r="H8" s="1"/>
      <c r="I8" s="1"/>
      <c r="J8" s="1"/>
      <c r="K8" s="1"/>
      <c r="L8" s="1"/>
      <c r="M8" s="1"/>
      <c r="N8" s="1"/>
      <c r="O8" s="1877"/>
    </row>
    <row r="9" spans="1:15" ht="15" customHeight="1">
      <c r="A9" s="1"/>
      <c r="B9" s="3109" t="s">
        <v>2061</v>
      </c>
      <c r="C9" s="3207"/>
      <c r="D9" s="3207"/>
      <c r="E9" s="3207"/>
      <c r="F9" s="3207"/>
      <c r="G9" s="3207"/>
      <c r="H9" s="3207"/>
      <c r="I9" s="3207"/>
      <c r="J9" s="3207"/>
      <c r="K9" s="3207"/>
      <c r="L9" s="3207"/>
      <c r="M9" s="3207"/>
      <c r="N9" s="1"/>
      <c r="O9" s="1877"/>
    </row>
    <row r="10" spans="1:15" ht="15" customHeight="1">
      <c r="A10" s="1"/>
      <c r="B10" s="3207"/>
      <c r="C10" s="3207"/>
      <c r="D10" s="3207"/>
      <c r="E10" s="3207"/>
      <c r="F10" s="3207"/>
      <c r="G10" s="3207"/>
      <c r="H10" s="3207"/>
      <c r="I10" s="3207"/>
      <c r="J10" s="3207"/>
      <c r="K10" s="3207"/>
      <c r="L10" s="3207"/>
      <c r="M10" s="3207"/>
      <c r="N10" s="1"/>
      <c r="O10" s="1"/>
    </row>
    <row r="11" spans="1:15" ht="14.25" customHeight="1">
      <c r="A11" s="1"/>
      <c r="B11" s="2996"/>
      <c r="C11" s="2992"/>
      <c r="D11" s="2992"/>
      <c r="E11" s="2992"/>
      <c r="F11" s="2992"/>
      <c r="G11" s="2992"/>
      <c r="H11" s="2992"/>
      <c r="I11" s="2992"/>
      <c r="J11" s="2992"/>
      <c r="K11" s="2992"/>
      <c r="L11" s="2992"/>
      <c r="M11" s="2992"/>
      <c r="N11" s="1"/>
      <c r="O11" s="1"/>
    </row>
    <row r="12" spans="1:15" ht="14.25" customHeight="1">
      <c r="A12" s="730"/>
      <c r="B12" s="1801" t="s">
        <v>78</v>
      </c>
      <c r="C12" s="1801"/>
      <c r="D12" s="1801"/>
      <c r="E12" s="1801"/>
      <c r="F12" s="1801"/>
      <c r="G12" s="1801"/>
      <c r="H12" s="1801"/>
      <c r="I12" s="1801"/>
      <c r="J12" s="1801"/>
      <c r="K12" s="1801"/>
      <c r="L12" s="1801"/>
      <c r="M12" s="1801"/>
      <c r="N12" s="1"/>
      <c r="O12" s="1"/>
    </row>
    <row r="13" spans="1:15" ht="14.25" customHeight="1">
      <c r="A13" s="1"/>
      <c r="B13" s="1"/>
      <c r="C13" s="1"/>
      <c r="D13" s="1"/>
      <c r="E13" s="1"/>
      <c r="F13" s="1"/>
      <c r="G13" s="1"/>
      <c r="H13" s="1"/>
      <c r="I13" s="1"/>
      <c r="J13" s="1"/>
      <c r="K13" s="1"/>
      <c r="L13" s="1"/>
      <c r="M13" s="1"/>
      <c r="N13" s="1"/>
      <c r="O13" s="1"/>
    </row>
    <row r="14" spans="1:15" ht="14.25" customHeight="1">
      <c r="A14" s="1"/>
      <c r="B14" s="3109" t="s">
        <v>1102</v>
      </c>
      <c r="C14" s="3207"/>
      <c r="D14" s="3207"/>
      <c r="E14" s="3207"/>
      <c r="F14" s="3207"/>
      <c r="G14" s="3207"/>
      <c r="H14" s="3207"/>
      <c r="I14" s="3207"/>
      <c r="J14" s="3207"/>
      <c r="K14" s="3207"/>
      <c r="L14" s="3207"/>
      <c r="M14" s="3207"/>
      <c r="N14" s="1"/>
      <c r="O14" s="1"/>
    </row>
    <row r="15" spans="1:15" ht="19.5" customHeight="1">
      <c r="A15" s="1"/>
      <c r="B15" s="3207"/>
      <c r="C15" s="3207"/>
      <c r="D15" s="3207"/>
      <c r="E15" s="3207"/>
      <c r="F15" s="3207"/>
      <c r="G15" s="3207"/>
      <c r="H15" s="3207"/>
      <c r="I15" s="3207"/>
      <c r="J15" s="3207"/>
      <c r="K15" s="3207"/>
      <c r="L15" s="3207"/>
      <c r="M15" s="3207"/>
      <c r="N15" s="1"/>
      <c r="O15" s="1"/>
    </row>
    <row r="19" spans="2:13" ht="23.25" customHeight="1">
      <c r="B19" s="1472" t="s">
        <v>80</v>
      </c>
      <c r="C19" s="6"/>
      <c r="D19" s="6"/>
      <c r="E19" s="6"/>
      <c r="F19" s="6"/>
      <c r="G19" s="6"/>
      <c r="H19" s="6"/>
      <c r="I19" s="6"/>
      <c r="J19" s="6"/>
      <c r="K19" s="6"/>
      <c r="L19" s="6"/>
      <c r="M19" s="6"/>
    </row>
    <row r="20" spans="2:13" ht="14.25" customHeight="1">
      <c r="B20" s="1"/>
      <c r="C20" s="1"/>
      <c r="D20" s="1"/>
      <c r="E20" s="1"/>
      <c r="F20" s="1"/>
      <c r="G20" s="1"/>
      <c r="H20" s="1"/>
      <c r="I20" s="1"/>
      <c r="J20" s="1"/>
      <c r="K20" s="1"/>
      <c r="L20" s="1"/>
      <c r="M20" s="1"/>
    </row>
    <row r="21" spans="2:13" ht="14.25" customHeight="1">
      <c r="B21" s="1"/>
      <c r="C21" s="1"/>
      <c r="D21" s="1"/>
      <c r="E21" s="1"/>
      <c r="F21" s="1"/>
      <c r="G21" s="1"/>
      <c r="H21" s="1"/>
      <c r="I21" s="1"/>
      <c r="J21" s="1"/>
      <c r="K21" s="1"/>
      <c r="L21" s="1"/>
      <c r="M21" s="1"/>
    </row>
    <row r="22" spans="2:13" ht="14.25" customHeight="1">
      <c r="B22" s="1801" t="s">
        <v>81</v>
      </c>
      <c r="C22" s="1801"/>
      <c r="D22" s="1801"/>
      <c r="E22" s="1801"/>
      <c r="F22" s="1801"/>
      <c r="G22" s="1801"/>
      <c r="H22" s="1801"/>
      <c r="I22" s="1801"/>
      <c r="J22" s="1801"/>
      <c r="K22" s="1801"/>
      <c r="L22" s="1801"/>
      <c r="M22" s="1801"/>
    </row>
    <row r="23" spans="2:13" ht="14.25" customHeight="1">
      <c r="B23" s="1"/>
      <c r="C23" s="1"/>
      <c r="D23" s="1"/>
      <c r="E23" s="1"/>
      <c r="F23" s="1"/>
      <c r="G23" s="1"/>
      <c r="H23" s="1"/>
      <c r="I23" s="1"/>
      <c r="J23" s="1"/>
      <c r="K23" s="1"/>
      <c r="L23" s="1"/>
      <c r="M23" s="1"/>
    </row>
    <row r="24" spans="2:13" ht="15" customHeight="1">
      <c r="B24" s="3935" t="s">
        <v>1103</v>
      </c>
      <c r="C24" s="3207"/>
      <c r="D24" s="3247"/>
      <c r="E24" s="3936">
        <v>2023</v>
      </c>
      <c r="F24" s="3207"/>
      <c r="G24" s="3247"/>
      <c r="H24" s="3936">
        <v>2024</v>
      </c>
      <c r="I24" s="3207"/>
      <c r="J24" s="3207"/>
      <c r="K24" s="3937">
        <v>2025</v>
      </c>
      <c r="L24" s="3207"/>
      <c r="M24" s="3207"/>
    </row>
    <row r="25" spans="2:13" ht="15" customHeight="1">
      <c r="B25" s="3207"/>
      <c r="C25" s="3273"/>
      <c r="D25" s="3247"/>
      <c r="E25" s="3295"/>
      <c r="F25" s="3207"/>
      <c r="G25" s="3247"/>
      <c r="H25" s="3295"/>
      <c r="I25" s="3207"/>
      <c r="J25" s="3207"/>
      <c r="K25" s="3295"/>
      <c r="L25" s="3207"/>
      <c r="M25" s="3207"/>
    </row>
    <row r="26" spans="2:13" ht="14.25" customHeight="1">
      <c r="B26" s="3207"/>
      <c r="C26" s="3273"/>
      <c r="D26" s="3247"/>
      <c r="E26" s="3940" t="s">
        <v>83</v>
      </c>
      <c r="F26" s="3941" t="s">
        <v>84</v>
      </c>
      <c r="G26" s="3942" t="s">
        <v>42</v>
      </c>
      <c r="H26" s="3940" t="s">
        <v>83</v>
      </c>
      <c r="I26" s="3941" t="s">
        <v>84</v>
      </c>
      <c r="J26" s="3942" t="s">
        <v>42</v>
      </c>
      <c r="K26" s="3940" t="s">
        <v>83</v>
      </c>
      <c r="L26" s="3941" t="s">
        <v>84</v>
      </c>
      <c r="M26" s="3938" t="s">
        <v>42</v>
      </c>
    </row>
    <row r="27" spans="2:13" ht="15.75" customHeight="1">
      <c r="B27" s="3248"/>
      <c r="C27" s="3248"/>
      <c r="D27" s="3279"/>
      <c r="E27" s="3265"/>
      <c r="F27" s="3267"/>
      <c r="G27" s="3263"/>
      <c r="H27" s="3265"/>
      <c r="I27" s="3267"/>
      <c r="J27" s="3263"/>
      <c r="K27" s="3265"/>
      <c r="L27" s="3267"/>
      <c r="M27" s="3269"/>
    </row>
    <row r="28" spans="2:13" ht="14.25" customHeight="1">
      <c r="B28" s="3939" t="s">
        <v>85</v>
      </c>
      <c r="C28" s="3207"/>
      <c r="D28" s="3207"/>
      <c r="E28" s="3395"/>
      <c r="F28" s="3395"/>
      <c r="G28" s="3395"/>
      <c r="H28" s="3395"/>
      <c r="I28" s="3395"/>
      <c r="J28" s="3395"/>
      <c r="K28" s="3395"/>
      <c r="L28" s="3395"/>
      <c r="M28" s="3395"/>
    </row>
    <row r="29" spans="2:13" ht="14.25" customHeight="1">
      <c r="B29" s="3147" t="s">
        <v>24</v>
      </c>
      <c r="C29" s="3284"/>
      <c r="D29" s="3285"/>
      <c r="E29" s="89">
        <v>1260</v>
      </c>
      <c r="F29" s="90">
        <v>189</v>
      </c>
      <c r="G29" s="91">
        <f t="shared" ref="G29:G30" si="0">SUM(E29:F29)</f>
        <v>1449</v>
      </c>
      <c r="H29" s="89">
        <v>1246</v>
      </c>
      <c r="I29" s="90">
        <v>206</v>
      </c>
      <c r="J29" s="91">
        <v>1452</v>
      </c>
      <c r="K29" s="89">
        <v>1282</v>
      </c>
      <c r="L29" s="90">
        <v>262</v>
      </c>
      <c r="M29" s="91">
        <v>1544</v>
      </c>
    </row>
    <row r="30" spans="2:13" ht="14.25" customHeight="1">
      <c r="B30" s="3149" t="s">
        <v>26</v>
      </c>
      <c r="C30" s="3257"/>
      <c r="D30" s="3287"/>
      <c r="E30" s="93">
        <v>466</v>
      </c>
      <c r="F30" s="94">
        <v>87</v>
      </c>
      <c r="G30" s="92">
        <f t="shared" si="0"/>
        <v>553</v>
      </c>
      <c r="H30" s="93">
        <v>456</v>
      </c>
      <c r="I30" s="94">
        <v>94</v>
      </c>
      <c r="J30" s="92">
        <v>550</v>
      </c>
      <c r="K30" s="93">
        <v>561</v>
      </c>
      <c r="L30" s="94">
        <v>110</v>
      </c>
      <c r="M30" s="92">
        <v>671</v>
      </c>
    </row>
    <row r="31" spans="2:13" ht="14.25" customHeight="1">
      <c r="B31" s="3151" t="s">
        <v>42</v>
      </c>
      <c r="C31" s="3229"/>
      <c r="D31" s="3276"/>
      <c r="E31" s="1857">
        <f t="shared" ref="E31:G31" si="1">SUM(E29:E30)</f>
        <v>1726</v>
      </c>
      <c r="F31" s="1858">
        <f t="shared" si="1"/>
        <v>276</v>
      </c>
      <c r="G31" s="1859">
        <f t="shared" si="1"/>
        <v>2002</v>
      </c>
      <c r="H31" s="1857">
        <v>1702</v>
      </c>
      <c r="I31" s="2515">
        <v>300</v>
      </c>
      <c r="J31" s="1859">
        <v>2002</v>
      </c>
      <c r="K31" s="1857">
        <v>1843</v>
      </c>
      <c r="L31" s="2515">
        <v>372</v>
      </c>
      <c r="M31" s="1859">
        <v>2215</v>
      </c>
    </row>
    <row r="32" spans="2:13" ht="14.25" customHeight="1">
      <c r="B32" s="3943" t="s">
        <v>87</v>
      </c>
      <c r="C32" s="3231"/>
      <c r="D32" s="3231"/>
      <c r="E32" s="3231"/>
      <c r="F32" s="3231"/>
      <c r="G32" s="3231"/>
      <c r="H32" s="3231"/>
      <c r="I32" s="3231"/>
      <c r="J32" s="3231"/>
      <c r="K32" s="3231"/>
      <c r="L32" s="3231"/>
      <c r="M32" s="3231"/>
    </row>
    <row r="33" spans="2:13" ht="14.25" customHeight="1">
      <c r="B33" s="3147" t="s">
        <v>24</v>
      </c>
      <c r="C33" s="3284"/>
      <c r="D33" s="3285"/>
      <c r="E33" s="89">
        <v>3</v>
      </c>
      <c r="F33" s="90">
        <v>8</v>
      </c>
      <c r="G33" s="1990">
        <f t="shared" ref="G33:G34" si="2">SUM(E33:F33)</f>
        <v>11</v>
      </c>
      <c r="H33" s="89">
        <v>2</v>
      </c>
      <c r="I33" s="90">
        <v>7</v>
      </c>
      <c r="J33" s="1990">
        <f t="shared" ref="J33:J34" si="3">SUM(H33:I33)</f>
        <v>9</v>
      </c>
      <c r="K33" s="89">
        <v>0</v>
      </c>
      <c r="L33" s="90">
        <v>22</v>
      </c>
      <c r="M33" s="1990">
        <v>22</v>
      </c>
    </row>
    <row r="34" spans="2:13" ht="14.25" customHeight="1">
      <c r="B34" s="3149" t="s">
        <v>26</v>
      </c>
      <c r="C34" s="3257"/>
      <c r="D34" s="3287"/>
      <c r="E34" s="93">
        <v>0</v>
      </c>
      <c r="F34" s="94">
        <v>10</v>
      </c>
      <c r="G34" s="92">
        <f t="shared" si="2"/>
        <v>10</v>
      </c>
      <c r="H34" s="93">
        <v>0</v>
      </c>
      <c r="I34" s="94">
        <v>10</v>
      </c>
      <c r="J34" s="92">
        <f t="shared" si="3"/>
        <v>10</v>
      </c>
      <c r="K34" s="93">
        <v>1</v>
      </c>
      <c r="L34" s="94">
        <v>7</v>
      </c>
      <c r="M34" s="92">
        <v>8</v>
      </c>
    </row>
    <row r="35" spans="2:13" ht="14.25" customHeight="1">
      <c r="B35" s="3151" t="s">
        <v>42</v>
      </c>
      <c r="C35" s="3229"/>
      <c r="D35" s="3276"/>
      <c r="E35" s="1857">
        <f t="shared" ref="E35:J35" si="4">SUM(E33:E34)</f>
        <v>3</v>
      </c>
      <c r="F35" s="1858">
        <f t="shared" si="4"/>
        <v>18</v>
      </c>
      <c r="G35" s="1859">
        <f t="shared" si="4"/>
        <v>21</v>
      </c>
      <c r="H35" s="1857">
        <f t="shared" si="4"/>
        <v>2</v>
      </c>
      <c r="I35" s="1858">
        <f t="shared" si="4"/>
        <v>17</v>
      </c>
      <c r="J35" s="1859">
        <f t="shared" si="4"/>
        <v>19</v>
      </c>
      <c r="K35" s="1857">
        <v>1</v>
      </c>
      <c r="L35" s="1858">
        <v>29</v>
      </c>
      <c r="M35" s="1859">
        <v>30</v>
      </c>
    </row>
    <row r="36" spans="2:13" ht="14.25" customHeight="1">
      <c r="B36" s="3943" t="s">
        <v>88</v>
      </c>
      <c r="C36" s="3231"/>
      <c r="D36" s="3231"/>
      <c r="E36" s="3231"/>
      <c r="F36" s="3231"/>
      <c r="G36" s="3231"/>
      <c r="H36" s="3231"/>
      <c r="I36" s="3231"/>
      <c r="J36" s="3231"/>
      <c r="K36" s="3231"/>
      <c r="L36" s="3231"/>
      <c r="M36" s="3231"/>
    </row>
    <row r="37" spans="2:13" ht="14.25" customHeight="1">
      <c r="B37" s="3147" t="s">
        <v>24</v>
      </c>
      <c r="C37" s="3284"/>
      <c r="D37" s="3285"/>
      <c r="E37" s="89">
        <v>1</v>
      </c>
      <c r="F37" s="90">
        <v>55</v>
      </c>
      <c r="G37" s="1990">
        <f t="shared" ref="G37:G38" si="5">SUM(E37:F37)</f>
        <v>56</v>
      </c>
      <c r="H37" s="89">
        <v>1</v>
      </c>
      <c r="I37" s="90">
        <v>56</v>
      </c>
      <c r="J37" s="1990">
        <v>57</v>
      </c>
      <c r="K37" s="89">
        <v>1</v>
      </c>
      <c r="L37" s="90">
        <v>59</v>
      </c>
      <c r="M37" s="1990">
        <v>60</v>
      </c>
    </row>
    <row r="38" spans="2:13" ht="14.25" customHeight="1">
      <c r="B38" s="3149" t="s">
        <v>26</v>
      </c>
      <c r="C38" s="3257"/>
      <c r="D38" s="3287"/>
      <c r="E38" s="93">
        <v>8</v>
      </c>
      <c r="F38" s="94">
        <v>24</v>
      </c>
      <c r="G38" s="92">
        <f t="shared" si="5"/>
        <v>32</v>
      </c>
      <c r="H38" s="93">
        <v>1</v>
      </c>
      <c r="I38" s="94">
        <v>23</v>
      </c>
      <c r="J38" s="92">
        <v>24</v>
      </c>
      <c r="K38" s="93">
        <v>1</v>
      </c>
      <c r="L38" s="94">
        <v>30</v>
      </c>
      <c r="M38" s="92">
        <v>31</v>
      </c>
    </row>
    <row r="39" spans="2:13" ht="14.25" customHeight="1">
      <c r="B39" s="3270" t="s">
        <v>42</v>
      </c>
      <c r="C39" s="3215"/>
      <c r="D39" s="3399"/>
      <c r="E39" s="1857">
        <f t="shared" ref="E39:G39" si="6">SUM(E37:E38)</f>
        <v>9</v>
      </c>
      <c r="F39" s="1858">
        <f t="shared" si="6"/>
        <v>79</v>
      </c>
      <c r="G39" s="1859">
        <f t="shared" si="6"/>
        <v>88</v>
      </c>
      <c r="H39" s="1857">
        <v>2</v>
      </c>
      <c r="I39" s="1858">
        <v>79</v>
      </c>
      <c r="J39" s="1859">
        <f>SUM(J37:J38)</f>
        <v>81</v>
      </c>
      <c r="K39" s="1857">
        <v>2</v>
      </c>
      <c r="L39" s="1858">
        <v>89</v>
      </c>
      <c r="M39" s="1859">
        <v>91</v>
      </c>
    </row>
    <row r="40" spans="2:13" ht="14.25" customHeight="1">
      <c r="B40" s="3271" t="s">
        <v>1104</v>
      </c>
      <c r="C40" s="3229"/>
      <c r="D40" s="3276"/>
      <c r="E40" s="1993">
        <f t="shared" ref="E40:J40" si="7">E31+E35+E39</f>
        <v>1738</v>
      </c>
      <c r="F40" s="1994">
        <f t="shared" si="7"/>
        <v>373</v>
      </c>
      <c r="G40" s="1997">
        <f t="shared" si="7"/>
        <v>2111</v>
      </c>
      <c r="H40" s="1993">
        <f t="shared" si="7"/>
        <v>1706</v>
      </c>
      <c r="I40" s="1994">
        <f t="shared" si="7"/>
        <v>396</v>
      </c>
      <c r="J40" s="1997">
        <f t="shared" si="7"/>
        <v>2102</v>
      </c>
      <c r="K40" s="1993">
        <v>1846</v>
      </c>
      <c r="L40" s="1994">
        <v>490</v>
      </c>
      <c r="M40" s="1997">
        <v>2336</v>
      </c>
    </row>
    <row r="41" spans="2:13" ht="18.75" customHeight="1">
      <c r="B41" s="3944" t="s">
        <v>953</v>
      </c>
      <c r="C41" s="3847"/>
      <c r="D41" s="3847"/>
      <c r="E41" s="3847"/>
      <c r="F41" s="3847"/>
      <c r="G41" s="3847"/>
      <c r="H41" s="3847"/>
      <c r="I41" s="3847"/>
      <c r="J41" s="3847"/>
      <c r="K41" s="3847"/>
      <c r="L41" s="3847"/>
      <c r="M41" s="3847"/>
    </row>
    <row r="42" spans="2:13" ht="14.25" customHeight="1">
      <c r="B42" s="104"/>
      <c r="C42" s="104"/>
      <c r="D42" s="104"/>
      <c r="E42" s="104"/>
      <c r="F42" s="104"/>
      <c r="G42" s="104"/>
      <c r="H42" s="104"/>
      <c r="I42" s="104"/>
      <c r="J42" s="104"/>
      <c r="K42" s="104"/>
      <c r="L42" s="104"/>
      <c r="M42" s="104"/>
    </row>
    <row r="43" spans="2:13" ht="14.25" customHeight="1">
      <c r="B43" s="1801" t="s">
        <v>91</v>
      </c>
      <c r="C43" s="1801"/>
      <c r="D43" s="1801"/>
      <c r="E43" s="1801"/>
      <c r="F43" s="1801"/>
      <c r="G43" s="1801"/>
      <c r="H43" s="1801"/>
      <c r="I43" s="1801"/>
      <c r="J43" s="1801"/>
      <c r="K43" s="1801"/>
      <c r="L43" s="1801"/>
      <c r="M43" s="1801"/>
    </row>
    <row r="46" spans="2:13" ht="14.25" customHeight="1">
      <c r="B46" s="3945" t="s">
        <v>93</v>
      </c>
      <c r="C46" s="3248"/>
      <c r="D46" s="3279"/>
      <c r="E46" s="1473">
        <v>2023</v>
      </c>
      <c r="F46" s="2617">
        <v>2024</v>
      </c>
      <c r="G46" s="2618">
        <v>2025</v>
      </c>
      <c r="H46" s="8"/>
      <c r="I46" s="2296"/>
      <c r="J46" s="8"/>
      <c r="K46" s="8"/>
      <c r="L46" s="8"/>
      <c r="M46" s="8"/>
    </row>
    <row r="47" spans="2:13" ht="18" customHeight="1">
      <c r="B47" s="3159" t="s">
        <v>1105</v>
      </c>
      <c r="C47" s="3283"/>
      <c r="D47" s="3946"/>
      <c r="E47" s="1474">
        <v>1744</v>
      </c>
      <c r="F47" s="1474">
        <v>2510</v>
      </c>
      <c r="G47" s="2619">
        <v>3395</v>
      </c>
      <c r="H47" s="8"/>
      <c r="I47" s="8"/>
      <c r="J47" s="8"/>
      <c r="K47" s="8"/>
      <c r="L47" s="8"/>
      <c r="M47" s="8"/>
    </row>
    <row r="48" spans="2:13" ht="15" customHeight="1">
      <c r="B48" s="3348" t="s">
        <v>617</v>
      </c>
      <c r="C48" s="3254"/>
      <c r="D48" s="3254"/>
      <c r="E48" s="3254"/>
      <c r="F48" s="3254"/>
      <c r="G48" s="3254"/>
      <c r="H48" s="1141"/>
      <c r="I48" s="1141"/>
      <c r="J48" s="1141"/>
      <c r="K48" s="1141"/>
      <c r="L48" s="1141"/>
      <c r="M48" s="1141"/>
    </row>
    <row r="49" spans="2:13" ht="66" customHeight="1">
      <c r="B49" s="3277"/>
      <c r="C49" s="3277"/>
      <c r="D49" s="3277"/>
      <c r="E49" s="3277"/>
      <c r="F49" s="3277"/>
      <c r="G49" s="3277"/>
      <c r="H49" s="1141"/>
      <c r="I49" s="1141"/>
      <c r="J49" s="1141"/>
      <c r="K49" s="1141"/>
      <c r="L49" s="1141"/>
      <c r="M49" s="1141"/>
    </row>
    <row r="50" spans="2:13" ht="27.75" customHeight="1">
      <c r="B50" s="1141"/>
      <c r="C50" s="1141"/>
      <c r="D50" s="1141"/>
      <c r="E50" s="1141"/>
      <c r="F50" s="1141"/>
      <c r="G50" s="1141"/>
      <c r="H50" s="1141"/>
      <c r="I50" s="1141"/>
      <c r="J50" s="1141"/>
      <c r="K50" s="1141"/>
      <c r="L50" s="1141"/>
      <c r="M50" s="1141"/>
    </row>
    <row r="51" spans="2:13" ht="14.25" customHeight="1">
      <c r="B51" s="1801" t="s">
        <v>101</v>
      </c>
      <c r="C51" s="1801"/>
      <c r="D51" s="1801"/>
      <c r="E51" s="1801"/>
      <c r="F51" s="1801"/>
      <c r="G51" s="1801"/>
      <c r="H51" s="1801"/>
      <c r="I51" s="1801"/>
      <c r="J51" s="1801"/>
      <c r="K51" s="1801"/>
      <c r="L51" s="1801"/>
      <c r="M51" s="1801"/>
    </row>
    <row r="52" spans="2:13" ht="14.25" customHeight="1">
      <c r="B52" s="1"/>
      <c r="C52" s="1"/>
      <c r="D52" s="1"/>
      <c r="E52" s="1"/>
      <c r="F52" s="1"/>
      <c r="G52" s="1"/>
      <c r="H52" s="1"/>
      <c r="I52" s="1"/>
      <c r="J52" s="1"/>
      <c r="K52" s="1"/>
      <c r="L52" s="1"/>
      <c r="M52" s="1"/>
    </row>
    <row r="53" spans="2:13" ht="15" customHeight="1">
      <c r="B53" s="3935" t="s">
        <v>1106</v>
      </c>
      <c r="C53" s="3207"/>
      <c r="D53" s="3207"/>
      <c r="E53" s="3207"/>
      <c r="F53" s="3207"/>
      <c r="G53" s="3247"/>
      <c r="H53" s="3947">
        <v>2023</v>
      </c>
      <c r="I53" s="3948"/>
      <c r="J53" s="3947">
        <v>2024</v>
      </c>
      <c r="K53" s="3948"/>
      <c r="L53" s="3949">
        <v>2025</v>
      </c>
      <c r="M53" s="3950"/>
    </row>
    <row r="54" spans="2:13" ht="14.25" customHeight="1">
      <c r="B54" s="3248"/>
      <c r="C54" s="3248"/>
      <c r="D54" s="3248"/>
      <c r="E54" s="3248"/>
      <c r="F54" s="3248"/>
      <c r="G54" s="3279"/>
      <c r="H54" s="2620" t="s">
        <v>103</v>
      </c>
      <c r="I54" s="2621" t="s">
        <v>104</v>
      </c>
      <c r="J54" s="2620" t="s">
        <v>103</v>
      </c>
      <c r="K54" s="2621" t="s">
        <v>104</v>
      </c>
      <c r="L54" s="2620" t="s">
        <v>103</v>
      </c>
      <c r="M54" s="2622" t="s">
        <v>104</v>
      </c>
    </row>
    <row r="55" spans="2:13" ht="14.25" customHeight="1">
      <c r="B55" s="3951" t="s">
        <v>105</v>
      </c>
      <c r="C55" s="3283"/>
      <c r="D55" s="3283"/>
      <c r="E55" s="3283"/>
      <c r="F55" s="3283"/>
      <c r="G55" s="3283"/>
      <c r="H55" s="3283"/>
      <c r="I55" s="3283"/>
      <c r="J55" s="3283"/>
      <c r="K55" s="3283"/>
      <c r="L55" s="3283"/>
      <c r="M55" s="3283"/>
    </row>
    <row r="56" spans="2:13" ht="14.25" customHeight="1">
      <c r="B56" s="3147" t="s">
        <v>83</v>
      </c>
      <c r="C56" s="3284"/>
      <c r="D56" s="3284"/>
      <c r="E56" s="3284"/>
      <c r="F56" s="3284"/>
      <c r="G56" s="3285"/>
      <c r="H56" s="89">
        <v>230</v>
      </c>
      <c r="I56" s="112">
        <v>165</v>
      </c>
      <c r="J56" s="89">
        <v>141</v>
      </c>
      <c r="K56" s="112">
        <v>175</v>
      </c>
      <c r="L56" s="89">
        <v>357</v>
      </c>
      <c r="M56" s="112">
        <v>212</v>
      </c>
    </row>
    <row r="57" spans="2:13" ht="14.25" customHeight="1">
      <c r="B57" s="3184" t="s">
        <v>84</v>
      </c>
      <c r="C57" s="3229"/>
      <c r="D57" s="3229"/>
      <c r="E57" s="3229"/>
      <c r="F57" s="3229"/>
      <c r="G57" s="3276"/>
      <c r="H57" s="2623">
        <v>192</v>
      </c>
      <c r="I57" s="2432">
        <v>89</v>
      </c>
      <c r="J57" s="2623">
        <v>119</v>
      </c>
      <c r="K57" s="2432">
        <v>97</v>
      </c>
      <c r="L57" s="2623">
        <v>209</v>
      </c>
      <c r="M57" s="2432">
        <v>111</v>
      </c>
    </row>
    <row r="58" spans="2:13" ht="14.25" customHeight="1">
      <c r="B58" s="3943" t="s">
        <v>106</v>
      </c>
      <c r="C58" s="3231"/>
      <c r="D58" s="3231"/>
      <c r="E58" s="3231"/>
      <c r="F58" s="3231"/>
      <c r="G58" s="3231"/>
      <c r="H58" s="3231"/>
      <c r="I58" s="3231"/>
      <c r="J58" s="3231"/>
      <c r="K58" s="3231"/>
      <c r="L58" s="3231"/>
      <c r="M58" s="3231"/>
    </row>
    <row r="59" spans="2:13" ht="14.25" customHeight="1">
      <c r="B59" s="3147" t="s">
        <v>107</v>
      </c>
      <c r="C59" s="3284"/>
      <c r="D59" s="3284"/>
      <c r="E59" s="3284"/>
      <c r="F59" s="3284"/>
      <c r="G59" s="3285"/>
      <c r="H59" s="1853">
        <v>232</v>
      </c>
      <c r="I59" s="1882">
        <v>135</v>
      </c>
      <c r="J59" s="1853">
        <v>147</v>
      </c>
      <c r="K59" s="1882">
        <v>129</v>
      </c>
      <c r="L59" s="1853">
        <v>320</v>
      </c>
      <c r="M59" s="1882">
        <v>130</v>
      </c>
    </row>
    <row r="60" spans="2:13" ht="14.25" customHeight="1">
      <c r="B60" s="3149" t="s">
        <v>108</v>
      </c>
      <c r="C60" s="3257"/>
      <c r="D60" s="3257"/>
      <c r="E60" s="3257"/>
      <c r="F60" s="3257"/>
      <c r="G60" s="3287"/>
      <c r="H60" s="93">
        <v>172</v>
      </c>
      <c r="I60" s="119">
        <v>101</v>
      </c>
      <c r="J60" s="93">
        <v>105</v>
      </c>
      <c r="K60" s="119">
        <v>125</v>
      </c>
      <c r="L60" s="93">
        <v>227</v>
      </c>
      <c r="M60" s="119">
        <v>162</v>
      </c>
    </row>
    <row r="61" spans="2:13" ht="14.25" customHeight="1">
      <c r="B61" s="3184" t="s">
        <v>109</v>
      </c>
      <c r="C61" s="3229"/>
      <c r="D61" s="3229"/>
      <c r="E61" s="3229"/>
      <c r="F61" s="3229"/>
      <c r="G61" s="3276"/>
      <c r="H61" s="2623">
        <v>18</v>
      </c>
      <c r="I61" s="2432">
        <v>18</v>
      </c>
      <c r="J61" s="2623">
        <v>8</v>
      </c>
      <c r="K61" s="2432">
        <v>18</v>
      </c>
      <c r="L61" s="2623">
        <v>19</v>
      </c>
      <c r="M61" s="2432">
        <v>31</v>
      </c>
    </row>
    <row r="62" spans="2:13" ht="14.25" customHeight="1">
      <c r="B62" s="3943" t="s">
        <v>22</v>
      </c>
      <c r="C62" s="3231"/>
      <c r="D62" s="3231"/>
      <c r="E62" s="3231"/>
      <c r="F62" s="3231"/>
      <c r="G62" s="3231"/>
      <c r="H62" s="3231"/>
      <c r="I62" s="3231"/>
      <c r="J62" s="3231"/>
      <c r="K62" s="3231"/>
      <c r="L62" s="3231"/>
      <c r="M62" s="3231"/>
    </row>
    <row r="63" spans="2:13" ht="14.25" customHeight="1">
      <c r="B63" s="3147" t="s">
        <v>24</v>
      </c>
      <c r="C63" s="3284"/>
      <c r="D63" s="3284"/>
      <c r="E63" s="3284"/>
      <c r="F63" s="3284"/>
      <c r="G63" s="3285"/>
      <c r="H63" s="1853">
        <v>312</v>
      </c>
      <c r="I63" s="1882">
        <v>175</v>
      </c>
      <c r="J63" s="1853">
        <v>204</v>
      </c>
      <c r="K63" s="1882">
        <v>202</v>
      </c>
      <c r="L63" s="1853">
        <v>367</v>
      </c>
      <c r="M63" s="1882">
        <v>252</v>
      </c>
    </row>
    <row r="64" spans="2:13" ht="14.25" customHeight="1">
      <c r="B64" s="3149" t="s">
        <v>26</v>
      </c>
      <c r="C64" s="3257"/>
      <c r="D64" s="3257"/>
      <c r="E64" s="3257"/>
      <c r="F64" s="3257"/>
      <c r="G64" s="3287"/>
      <c r="H64" s="93">
        <v>110</v>
      </c>
      <c r="I64" s="119">
        <v>79</v>
      </c>
      <c r="J64" s="93">
        <v>56</v>
      </c>
      <c r="K64" s="1475">
        <v>70</v>
      </c>
      <c r="L64" s="93">
        <v>199</v>
      </c>
      <c r="M64" s="1475">
        <v>71</v>
      </c>
    </row>
    <row r="65" spans="2:13" ht="14.25" customHeight="1">
      <c r="B65" s="3151" t="s">
        <v>42</v>
      </c>
      <c r="C65" s="3229"/>
      <c r="D65" s="3229"/>
      <c r="E65" s="3229"/>
      <c r="F65" s="3229"/>
      <c r="G65" s="3276"/>
      <c r="H65" s="1476">
        <v>422</v>
      </c>
      <c r="I65" s="2183">
        <v>254</v>
      </c>
      <c r="J65" s="2183">
        <v>260</v>
      </c>
      <c r="K65" s="2624">
        <v>272</v>
      </c>
      <c r="L65" s="2183">
        <v>566</v>
      </c>
      <c r="M65" s="2624">
        <v>323</v>
      </c>
    </row>
    <row r="66" spans="2:13" ht="15" customHeight="1">
      <c r="B66" s="3157" t="s">
        <v>628</v>
      </c>
      <c r="C66" s="3254"/>
      <c r="D66" s="3254"/>
      <c r="E66" s="3254"/>
      <c r="F66" s="3254"/>
      <c r="G66" s="3254"/>
      <c r="H66" s="3254"/>
      <c r="I66" s="3254"/>
      <c r="J66" s="3254"/>
      <c r="K66" s="3254"/>
      <c r="L66" s="3254"/>
      <c r="M66" s="3254"/>
    </row>
    <row r="67" spans="2:13" ht="7.5" customHeight="1">
      <c r="B67" s="3277"/>
      <c r="C67" s="3277"/>
      <c r="D67" s="3277"/>
      <c r="E67" s="3277"/>
      <c r="F67" s="3277"/>
      <c r="G67" s="3277"/>
      <c r="H67" s="3277"/>
      <c r="I67" s="3277"/>
      <c r="J67" s="3277"/>
      <c r="K67" s="3277"/>
      <c r="L67" s="3277"/>
      <c r="M67" s="3277"/>
    </row>
    <row r="68" spans="2:13" ht="14.25" customHeight="1">
      <c r="B68" s="8"/>
      <c r="C68" s="8"/>
      <c r="D68" s="8"/>
      <c r="E68" s="8"/>
      <c r="F68" s="8"/>
      <c r="G68" s="8"/>
      <c r="H68" s="8"/>
      <c r="I68" s="8"/>
      <c r="J68" s="8"/>
      <c r="K68" s="8"/>
      <c r="L68" s="8"/>
      <c r="M68" s="8"/>
    </row>
    <row r="69" spans="2:13" ht="15" customHeight="1">
      <c r="B69" s="3935" t="s">
        <v>1107</v>
      </c>
      <c r="C69" s="3207"/>
      <c r="D69" s="3207"/>
      <c r="E69" s="3207"/>
      <c r="F69" s="3207"/>
      <c r="G69" s="3247"/>
      <c r="H69" s="3952">
        <v>2023</v>
      </c>
      <c r="I69" s="3247"/>
      <c r="J69" s="3952">
        <v>2024</v>
      </c>
      <c r="K69" s="3207"/>
      <c r="L69" s="3952">
        <v>2025</v>
      </c>
      <c r="M69" s="3207"/>
    </row>
    <row r="70" spans="2:13" ht="30.75" customHeight="1">
      <c r="B70" s="3248"/>
      <c r="C70" s="3248"/>
      <c r="D70" s="3248"/>
      <c r="E70" s="3248"/>
      <c r="F70" s="3248"/>
      <c r="G70" s="3279"/>
      <c r="H70" s="2625" t="s">
        <v>1108</v>
      </c>
      <c r="I70" s="2626" t="s">
        <v>1109</v>
      </c>
      <c r="J70" s="2625" t="s">
        <v>1108</v>
      </c>
      <c r="K70" s="2627" t="s">
        <v>1109</v>
      </c>
      <c r="L70" s="2625" t="s">
        <v>1108</v>
      </c>
      <c r="M70" s="2627" t="s">
        <v>1109</v>
      </c>
    </row>
    <row r="71" spans="2:13" ht="15" customHeight="1">
      <c r="B71" s="3951" t="s">
        <v>105</v>
      </c>
      <c r="C71" s="3283"/>
      <c r="D71" s="3283"/>
      <c r="E71" s="3283"/>
      <c r="F71" s="3283"/>
      <c r="G71" s="3283"/>
      <c r="H71" s="3283"/>
      <c r="I71" s="3283"/>
      <c r="J71" s="3283"/>
      <c r="K71" s="3283"/>
      <c r="L71" s="3283"/>
      <c r="M71" s="3283"/>
    </row>
    <row r="72" spans="2:13" ht="15" customHeight="1">
      <c r="B72" s="3954" t="s">
        <v>83</v>
      </c>
      <c r="C72" s="3254"/>
      <c r="D72" s="3254"/>
      <c r="E72" s="3254"/>
      <c r="F72" s="3254"/>
      <c r="G72" s="3955"/>
      <c r="H72" s="125">
        <v>0.13429218818336028</v>
      </c>
      <c r="I72" s="126">
        <v>9.6950204973664439E-2</v>
      </c>
      <c r="J72" s="125">
        <v>8.1000000000000003E-2</v>
      </c>
      <c r="K72" s="126">
        <v>0.10100000000000001</v>
      </c>
      <c r="L72" s="125">
        <v>0.20499999999999999</v>
      </c>
      <c r="M72" s="126">
        <v>0.126</v>
      </c>
    </row>
    <row r="73" spans="2:13" ht="15" customHeight="1">
      <c r="B73" s="3149" t="s">
        <v>84</v>
      </c>
      <c r="C73" s="3257"/>
      <c r="D73" s="3257"/>
      <c r="E73" s="3257"/>
      <c r="F73" s="3257"/>
      <c r="G73" s="3287"/>
      <c r="H73" s="2556">
        <v>0.59111907365696403</v>
      </c>
      <c r="I73" s="2557">
        <v>0.27853109734733772</v>
      </c>
      <c r="J73" s="2556">
        <v>0.316</v>
      </c>
      <c r="K73" s="2557">
        <v>0.26200000000000001</v>
      </c>
      <c r="L73" s="2556">
        <v>0.48599999999999999</v>
      </c>
      <c r="M73" s="2557">
        <v>0.27200000000000002</v>
      </c>
    </row>
    <row r="74" spans="2:13" ht="15" customHeight="1">
      <c r="B74" s="3943" t="s">
        <v>106</v>
      </c>
      <c r="C74" s="3231"/>
      <c r="D74" s="3231"/>
      <c r="E74" s="3231"/>
      <c r="F74" s="3231"/>
      <c r="G74" s="3231"/>
      <c r="H74" s="3231"/>
      <c r="I74" s="3231"/>
      <c r="J74" s="3231"/>
      <c r="K74" s="3231"/>
      <c r="L74" s="3231"/>
      <c r="M74" s="3231"/>
    </row>
    <row r="75" spans="2:13" ht="15" customHeight="1">
      <c r="B75" s="3149" t="s">
        <v>107</v>
      </c>
      <c r="C75" s="3257"/>
      <c r="D75" s="3257"/>
      <c r="E75" s="3257"/>
      <c r="F75" s="3257"/>
      <c r="G75" s="3287"/>
      <c r="H75" s="1885">
        <v>0.45063707980457163</v>
      </c>
      <c r="I75" s="1886">
        <v>0.26449887799652</v>
      </c>
      <c r="J75" s="1885">
        <v>0.29299999999999998</v>
      </c>
      <c r="K75" s="1886">
        <v>0.25800000000000001</v>
      </c>
      <c r="L75" s="1885">
        <v>0.59399999999999997</v>
      </c>
      <c r="M75" s="1886">
        <v>0.25800000000000001</v>
      </c>
    </row>
    <row r="76" spans="2:13" ht="15" customHeight="1">
      <c r="B76" s="3149" t="s">
        <v>108</v>
      </c>
      <c r="C76" s="3257"/>
      <c r="D76" s="3257"/>
      <c r="E76" s="3257"/>
      <c r="F76" s="3257"/>
      <c r="G76" s="3287"/>
      <c r="H76" s="135">
        <v>0.14029105792263158</v>
      </c>
      <c r="I76" s="136">
        <v>8.301516026545569E-2</v>
      </c>
      <c r="J76" s="135">
        <v>8.2000000000000003E-2</v>
      </c>
      <c r="K76" s="136">
        <v>9.8000000000000004E-2</v>
      </c>
      <c r="L76" s="135">
        <v>0.17599999999999999</v>
      </c>
      <c r="M76" s="136">
        <v>0.128</v>
      </c>
    </row>
    <row r="77" spans="2:13" ht="14.25" customHeight="1">
      <c r="B77" s="3149" t="s">
        <v>109</v>
      </c>
      <c r="C77" s="3257"/>
      <c r="D77" s="3257"/>
      <c r="E77" s="3257"/>
      <c r="F77" s="3257"/>
      <c r="G77" s="3287"/>
      <c r="H77" s="2556">
        <v>6.3370413420645047E-2</v>
      </c>
      <c r="I77" s="2557">
        <v>6.3046834612274422E-2</v>
      </c>
      <c r="J77" s="2556">
        <v>2.5000000000000001E-2</v>
      </c>
      <c r="K77" s="2557">
        <v>5.6000000000000001E-2</v>
      </c>
      <c r="L77" s="2556">
        <v>5.7000000000000002E-2</v>
      </c>
      <c r="M77" s="2557">
        <v>9.8000000000000004E-2</v>
      </c>
    </row>
    <row r="78" spans="2:13" ht="14.25" customHeight="1">
      <c r="B78" s="3943" t="s">
        <v>22</v>
      </c>
      <c r="C78" s="3231"/>
      <c r="D78" s="3231"/>
      <c r="E78" s="3231"/>
      <c r="F78" s="3231"/>
      <c r="G78" s="3231"/>
      <c r="H78" s="3231"/>
      <c r="I78" s="3231"/>
      <c r="J78" s="3231"/>
      <c r="K78" s="3231"/>
      <c r="L78" s="3231"/>
      <c r="M78" s="3231"/>
    </row>
    <row r="79" spans="2:13" ht="14.25" customHeight="1">
      <c r="B79" s="3149" t="s">
        <v>24</v>
      </c>
      <c r="C79" s="3257"/>
      <c r="D79" s="3257"/>
      <c r="E79" s="3257"/>
      <c r="F79" s="3257"/>
      <c r="G79" s="3287"/>
      <c r="H79" s="1885">
        <v>0.21393849582997848</v>
      </c>
      <c r="I79" s="1886">
        <v>0.12077032434615284</v>
      </c>
      <c r="J79" s="1885">
        <v>0.13500000000000001</v>
      </c>
      <c r="K79" s="1886">
        <v>0.13400000000000001</v>
      </c>
      <c r="L79" s="1885">
        <v>0.24099999999999999</v>
      </c>
      <c r="M79" s="1886">
        <v>0.17</v>
      </c>
    </row>
    <row r="80" spans="2:13" ht="14.25" customHeight="1">
      <c r="B80" s="3149" t="s">
        <v>26</v>
      </c>
      <c r="C80" s="3257"/>
      <c r="D80" s="3257"/>
      <c r="E80" s="3257"/>
      <c r="F80" s="3257"/>
      <c r="G80" s="3287"/>
      <c r="H80" s="135">
        <v>0.1897808095635633</v>
      </c>
      <c r="I80" s="136">
        <v>0.13942400169542044</v>
      </c>
      <c r="J80" s="1477">
        <v>9.5000000000000001E-2</v>
      </c>
      <c r="K80" s="1478">
        <v>0.12</v>
      </c>
      <c r="L80" s="1477">
        <v>0.307</v>
      </c>
      <c r="M80" s="1478">
        <v>0.11700000000000001</v>
      </c>
    </row>
    <row r="81" spans="2:13" ht="14.25" customHeight="1">
      <c r="B81" s="3389" t="s">
        <v>42</v>
      </c>
      <c r="C81" s="3257"/>
      <c r="D81" s="3257"/>
      <c r="E81" s="3257"/>
      <c r="F81" s="3257"/>
      <c r="G81" s="3287"/>
      <c r="H81" s="1376">
        <v>0.20771940407889572</v>
      </c>
      <c r="I81" s="2560">
        <v>0.12585016766677712</v>
      </c>
      <c r="J81" s="1479">
        <v>0.124</v>
      </c>
      <c r="K81" s="2628">
        <v>0.129</v>
      </c>
      <c r="L81" s="1479">
        <v>0.26200000000000001</v>
      </c>
      <c r="M81" s="2628">
        <v>0.155</v>
      </c>
    </row>
    <row r="82" spans="2:13" ht="15" customHeight="1">
      <c r="B82" s="3012" t="s">
        <v>1110</v>
      </c>
      <c r="C82" s="3254"/>
      <c r="D82" s="3254"/>
      <c r="E82" s="3254"/>
      <c r="F82" s="3254"/>
      <c r="G82" s="3254"/>
      <c r="H82" s="3254"/>
      <c r="I82" s="3254"/>
      <c r="J82" s="3254"/>
      <c r="K82" s="3254"/>
      <c r="L82" s="3254"/>
      <c r="M82" s="3254"/>
    </row>
    <row r="83" spans="2:13" ht="15" customHeight="1">
      <c r="B83" s="3207"/>
      <c r="C83" s="2992"/>
      <c r="D83" s="2992"/>
      <c r="E83" s="2992"/>
      <c r="F83" s="2992"/>
      <c r="G83" s="2992"/>
      <c r="H83" s="2992"/>
      <c r="I83" s="2992"/>
      <c r="J83" s="2992"/>
      <c r="K83" s="2992"/>
      <c r="L83" s="2992"/>
      <c r="M83" s="3207"/>
    </row>
    <row r="84" spans="2:13" ht="13.5" customHeight="1">
      <c r="B84" s="3207"/>
      <c r="C84" s="2992"/>
      <c r="D84" s="2992"/>
      <c r="E84" s="2992"/>
      <c r="F84" s="2992"/>
      <c r="G84" s="2992"/>
      <c r="H84" s="2992"/>
      <c r="I84" s="2992"/>
      <c r="J84" s="2992"/>
      <c r="K84" s="2992"/>
      <c r="L84" s="2992"/>
      <c r="M84" s="3207"/>
    </row>
    <row r="85" spans="2:13" ht="2.25" customHeight="1">
      <c r="B85" s="3277"/>
      <c r="C85" s="3277"/>
      <c r="D85" s="3277"/>
      <c r="E85" s="3277"/>
      <c r="F85" s="3277"/>
      <c r="G85" s="3277"/>
      <c r="H85" s="3277"/>
      <c r="I85" s="3277"/>
      <c r="J85" s="3277"/>
      <c r="K85" s="3277"/>
      <c r="L85" s="3277"/>
      <c r="M85" s="3277"/>
    </row>
    <row r="86" spans="2:13" ht="14.25" customHeight="1">
      <c r="B86" s="1"/>
      <c r="C86" s="1"/>
      <c r="D86" s="1"/>
      <c r="E86" s="1"/>
      <c r="F86" s="1"/>
      <c r="G86" s="1"/>
      <c r="H86" s="1"/>
      <c r="I86" s="1"/>
      <c r="J86" s="1"/>
      <c r="K86" s="1"/>
      <c r="L86" s="1"/>
      <c r="M86" s="1"/>
    </row>
    <row r="87" spans="2:13" ht="15" customHeight="1">
      <c r="B87" s="1"/>
      <c r="C87" s="1"/>
      <c r="D87" s="1"/>
      <c r="E87" s="1"/>
      <c r="F87" s="1"/>
      <c r="G87" s="1"/>
      <c r="H87" s="1"/>
      <c r="I87" s="1"/>
      <c r="J87" s="1"/>
      <c r="K87" s="1"/>
      <c r="L87" s="1"/>
      <c r="M87" s="1"/>
    </row>
    <row r="88" spans="2:13" ht="14.25" customHeight="1">
      <c r="B88" s="1801" t="s">
        <v>124</v>
      </c>
      <c r="C88" s="1801"/>
      <c r="D88" s="1801"/>
      <c r="E88" s="1801"/>
      <c r="F88" s="1801"/>
      <c r="G88" s="1801"/>
      <c r="H88" s="1801"/>
      <c r="I88" s="1801"/>
      <c r="J88" s="1801"/>
      <c r="K88" s="1801"/>
      <c r="L88" s="1801"/>
      <c r="M88" s="1801"/>
    </row>
    <row r="89" spans="2:13" ht="14.25" customHeight="1">
      <c r="B89" s="1"/>
      <c r="C89" s="1"/>
      <c r="D89" s="1"/>
      <c r="E89" s="1"/>
      <c r="F89" s="1"/>
      <c r="G89" s="1"/>
      <c r="H89" s="1"/>
      <c r="I89" s="1"/>
      <c r="J89" s="1"/>
      <c r="K89" s="1"/>
      <c r="L89" s="1"/>
      <c r="M89" s="1"/>
    </row>
    <row r="90" spans="2:13" ht="15" customHeight="1">
      <c r="B90" s="3935" t="s">
        <v>1111</v>
      </c>
      <c r="C90" s="3207"/>
      <c r="D90" s="3247"/>
      <c r="E90" s="3956">
        <v>2023</v>
      </c>
      <c r="F90" s="3952">
        <v>2024</v>
      </c>
      <c r="G90" s="3953" t="s">
        <v>186</v>
      </c>
      <c r="H90" s="1"/>
      <c r="I90" s="1"/>
      <c r="J90" s="1"/>
      <c r="K90" s="1"/>
      <c r="L90" s="1"/>
      <c r="M90" s="1"/>
    </row>
    <row r="91" spans="2:13" ht="27.75" customHeight="1">
      <c r="B91" s="3248"/>
      <c r="C91" s="3248"/>
      <c r="D91" s="3279"/>
      <c r="E91" s="3218"/>
      <c r="F91" s="3248"/>
      <c r="G91" s="3298"/>
      <c r="H91" s="1"/>
      <c r="I91" s="1"/>
      <c r="J91" s="1"/>
      <c r="K91" s="1"/>
      <c r="L91" s="1"/>
      <c r="M91" s="1"/>
    </row>
    <row r="92" spans="2:13" ht="14.25" customHeight="1">
      <c r="B92" s="3951" t="s">
        <v>105</v>
      </c>
      <c r="C92" s="3283"/>
      <c r="D92" s="3283"/>
      <c r="E92" s="3283"/>
      <c r="F92" s="3283"/>
      <c r="G92" s="3283"/>
    </row>
    <row r="93" spans="2:13" ht="14.25" customHeight="1">
      <c r="B93" s="3149" t="s">
        <v>83</v>
      </c>
      <c r="C93" s="3257"/>
      <c r="D93" s="3287"/>
      <c r="E93" s="1888">
        <v>25.817432972047918</v>
      </c>
      <c r="F93" s="1888">
        <v>20.77</v>
      </c>
      <c r="G93" s="1888">
        <v>31.03</v>
      </c>
    </row>
    <row r="94" spans="2:13" ht="14.25" customHeight="1">
      <c r="B94" s="3149" t="s">
        <v>84</v>
      </c>
      <c r="C94" s="3257"/>
      <c r="D94" s="3287"/>
      <c r="E94" s="1889">
        <v>26.338361445783132</v>
      </c>
      <c r="F94" s="1889">
        <v>25.58</v>
      </c>
      <c r="G94" s="1889">
        <v>50.82</v>
      </c>
    </row>
    <row r="95" spans="2:13" ht="14.25" customHeight="1">
      <c r="B95" s="3943" t="s">
        <v>28</v>
      </c>
      <c r="C95" s="3231"/>
      <c r="D95" s="3231"/>
      <c r="E95" s="3231"/>
      <c r="F95" s="3231"/>
      <c r="G95" s="3231"/>
    </row>
    <row r="96" spans="2:13" ht="14.25" customHeight="1">
      <c r="B96" s="3149" t="s">
        <v>29</v>
      </c>
      <c r="C96" s="3257"/>
      <c r="D96" s="3287"/>
      <c r="E96" s="1888">
        <v>1.5</v>
      </c>
      <c r="F96" s="1888">
        <v>2.33</v>
      </c>
      <c r="G96" s="1888">
        <v>0.82</v>
      </c>
    </row>
    <row r="97" spans="2:13" ht="14.25" customHeight="1">
      <c r="B97" s="3149" t="s">
        <v>30</v>
      </c>
      <c r="C97" s="3257"/>
      <c r="D97" s="3287"/>
      <c r="E97" s="1890">
        <v>33.6</v>
      </c>
      <c r="F97" s="1890">
        <v>36.83</v>
      </c>
      <c r="G97" s="1890">
        <v>71.260000000000005</v>
      </c>
    </row>
    <row r="98" spans="2:13" ht="14.25" customHeight="1">
      <c r="B98" s="3149" t="s">
        <v>31</v>
      </c>
      <c r="C98" s="3257"/>
      <c r="D98" s="3287"/>
      <c r="E98" s="1890">
        <v>8.8000000000000007</v>
      </c>
      <c r="F98" s="1890">
        <v>13.52</v>
      </c>
      <c r="G98" s="1890">
        <v>23.91</v>
      </c>
    </row>
    <row r="99" spans="2:13" ht="14.25" customHeight="1">
      <c r="B99" s="3149" t="s">
        <v>32</v>
      </c>
      <c r="C99" s="3257"/>
      <c r="D99" s="3287"/>
      <c r="E99" s="1890">
        <v>17</v>
      </c>
      <c r="F99" s="1890">
        <v>22.56</v>
      </c>
      <c r="G99" s="1890">
        <v>43.17</v>
      </c>
    </row>
    <row r="100" spans="2:13" ht="14.25" customHeight="1">
      <c r="B100" s="3149" t="s">
        <v>33</v>
      </c>
      <c r="C100" s="3257"/>
      <c r="D100" s="3287"/>
      <c r="E100" s="1890">
        <v>18.7</v>
      </c>
      <c r="F100" s="1890">
        <v>31.48</v>
      </c>
      <c r="G100" s="1890">
        <v>52.74</v>
      </c>
    </row>
    <row r="101" spans="2:13" ht="14.25" customHeight="1">
      <c r="B101" s="3149" t="s">
        <v>34</v>
      </c>
      <c r="C101" s="3257"/>
      <c r="D101" s="3287"/>
      <c r="E101" s="1890">
        <v>27.9</v>
      </c>
      <c r="F101" s="1890">
        <v>33.619999999999997</v>
      </c>
      <c r="G101" s="1890">
        <v>32.49</v>
      </c>
    </row>
    <row r="102" spans="2:13" ht="14.25" customHeight="1">
      <c r="B102" s="3149" t="s">
        <v>35</v>
      </c>
      <c r="C102" s="3257"/>
      <c r="D102" s="3287"/>
      <c r="E102" s="1890">
        <v>13.9</v>
      </c>
      <c r="F102" s="1890">
        <v>12.9</v>
      </c>
      <c r="G102" s="1890">
        <v>19.059999999999999</v>
      </c>
    </row>
    <row r="103" spans="2:13" ht="14.25" customHeight="1">
      <c r="B103" s="3149" t="s">
        <v>36</v>
      </c>
      <c r="C103" s="3257"/>
      <c r="D103" s="3287"/>
      <c r="E103" s="1890">
        <v>27.1</v>
      </c>
      <c r="F103" s="1890">
        <v>17.87</v>
      </c>
      <c r="G103" s="1890">
        <v>25.5</v>
      </c>
    </row>
    <row r="104" spans="2:13" ht="14.25" customHeight="1">
      <c r="B104" s="3149" t="s">
        <v>127</v>
      </c>
      <c r="C104" s="3257"/>
      <c r="D104" s="3287"/>
      <c r="E104" s="1891">
        <v>24.7</v>
      </c>
      <c r="F104" s="1891">
        <v>51.48</v>
      </c>
      <c r="G104" s="1891">
        <v>113.27</v>
      </c>
    </row>
    <row r="105" spans="2:13" ht="14.25" customHeight="1">
      <c r="B105" s="3149" t="s">
        <v>37</v>
      </c>
      <c r="C105" s="3257"/>
      <c r="D105" s="3287"/>
      <c r="E105" s="1891">
        <v>230.7</v>
      </c>
      <c r="F105" s="1891">
        <v>134.51</v>
      </c>
      <c r="G105" s="1891">
        <v>166.79</v>
      </c>
    </row>
    <row r="106" spans="2:13" ht="14.25" customHeight="1">
      <c r="B106" s="3149" t="s">
        <v>38</v>
      </c>
      <c r="C106" s="3257"/>
      <c r="D106" s="3287"/>
      <c r="E106" s="1891">
        <v>5.4373417721518988</v>
      </c>
      <c r="F106" s="1891">
        <v>13.35</v>
      </c>
      <c r="G106" s="1891">
        <v>68.7</v>
      </c>
    </row>
    <row r="107" spans="2:13" ht="14.25" customHeight="1">
      <c r="B107" s="3389" t="s">
        <v>42</v>
      </c>
      <c r="C107" s="3257"/>
      <c r="D107" s="3287"/>
      <c r="E107" s="1959">
        <v>25.917149446494463</v>
      </c>
      <c r="F107" s="1959">
        <v>21.8</v>
      </c>
      <c r="G107" s="1959">
        <v>35.29</v>
      </c>
    </row>
    <row r="108" spans="2:13" ht="23.25" customHeight="1">
      <c r="B108" s="3012" t="s">
        <v>1112</v>
      </c>
      <c r="C108" s="3254"/>
      <c r="D108" s="3254"/>
      <c r="E108" s="3254"/>
      <c r="F108" s="3254"/>
      <c r="G108" s="3254"/>
    </row>
    <row r="109" spans="2:13" ht="9" customHeight="1">
      <c r="B109" s="3207"/>
      <c r="C109" s="2992"/>
      <c r="D109" s="2992"/>
      <c r="E109" s="2992"/>
      <c r="F109" s="2992"/>
      <c r="G109" s="3207"/>
    </row>
    <row r="110" spans="2:13" ht="45.75" customHeight="1">
      <c r="B110" s="3277"/>
      <c r="C110" s="3277"/>
      <c r="D110" s="3277"/>
      <c r="E110" s="3277"/>
      <c r="F110" s="3277"/>
      <c r="G110" s="3277"/>
    </row>
    <row r="111" spans="2:13" ht="14.25" customHeight="1">
      <c r="B111" s="1"/>
      <c r="C111" s="1"/>
      <c r="D111" s="1"/>
      <c r="E111" s="1"/>
      <c r="F111" s="1"/>
      <c r="G111" s="1"/>
    </row>
    <row r="112" spans="2:13" ht="14.25" customHeight="1">
      <c r="B112" s="1801" t="s">
        <v>129</v>
      </c>
      <c r="C112" s="1801"/>
      <c r="D112" s="1801"/>
      <c r="E112" s="1801"/>
      <c r="F112" s="1801"/>
      <c r="G112" s="1801"/>
      <c r="H112" s="1801"/>
      <c r="I112" s="1801"/>
      <c r="J112" s="1801"/>
      <c r="K112" s="1801"/>
      <c r="L112" s="1801"/>
      <c r="M112" s="1801"/>
    </row>
    <row r="113" spans="1:26" ht="14.25" customHeight="1">
      <c r="B113" s="1"/>
      <c r="C113" s="1"/>
      <c r="D113" s="1"/>
      <c r="E113" s="1"/>
      <c r="F113" s="1"/>
      <c r="G113" s="1"/>
    </row>
    <row r="114" spans="1:26" ht="14.25" customHeight="1">
      <c r="B114" s="3935" t="s">
        <v>1113</v>
      </c>
      <c r="C114" s="3207"/>
      <c r="D114" s="3247"/>
      <c r="E114" s="3960">
        <v>2023</v>
      </c>
      <c r="F114" s="3960" t="s">
        <v>131</v>
      </c>
      <c r="G114" s="3937">
        <v>2025</v>
      </c>
    </row>
    <row r="115" spans="1:26" ht="14.25" customHeight="1">
      <c r="B115" s="3207"/>
      <c r="C115" s="2992"/>
      <c r="D115" s="3247"/>
      <c r="E115" s="3403"/>
      <c r="F115" s="3403"/>
      <c r="G115" s="3295"/>
    </row>
    <row r="116" spans="1:26" ht="31.5" customHeight="1">
      <c r="B116" s="3248"/>
      <c r="C116" s="3248"/>
      <c r="D116" s="3279"/>
      <c r="E116" s="3325"/>
      <c r="F116" s="3325"/>
      <c r="G116" s="3296"/>
    </row>
    <row r="117" spans="1:26" ht="14.25" customHeight="1">
      <c r="B117" s="3951" t="s">
        <v>105</v>
      </c>
      <c r="C117" s="3283"/>
      <c r="D117" s="3283"/>
      <c r="E117" s="3283"/>
      <c r="F117" s="3283"/>
      <c r="G117" s="3283"/>
    </row>
    <row r="118" spans="1:26" ht="14.25" customHeight="1">
      <c r="A118" s="1480"/>
      <c r="B118" s="3961" t="s">
        <v>83</v>
      </c>
      <c r="C118" s="3257"/>
      <c r="D118" s="3287"/>
      <c r="E118" s="136">
        <v>0.98165760869565222</v>
      </c>
      <c r="F118" s="1381" t="s">
        <v>41</v>
      </c>
      <c r="G118" s="2341">
        <v>0.98699999999999999</v>
      </c>
      <c r="H118" s="1480"/>
      <c r="I118" s="1480"/>
      <c r="J118" s="1480"/>
      <c r="K118" s="1480"/>
      <c r="L118" s="1480"/>
      <c r="M118" s="1480"/>
      <c r="N118" s="1480"/>
      <c r="O118" s="1480"/>
      <c r="P118" s="1480"/>
      <c r="Q118" s="1480"/>
      <c r="R118" s="1480"/>
      <c r="S118" s="1480"/>
      <c r="T118" s="1480"/>
      <c r="U118" s="1480"/>
      <c r="V118" s="1480"/>
      <c r="W118" s="1480"/>
      <c r="X118" s="1480"/>
      <c r="Y118" s="1480"/>
      <c r="Z118" s="1480"/>
    </row>
    <row r="119" spans="1:26" ht="14.25" customHeight="1">
      <c r="B119" s="3149" t="s">
        <v>84</v>
      </c>
      <c r="C119" s="3257"/>
      <c r="D119" s="3287"/>
      <c r="E119" s="136">
        <v>0.97687861271676302</v>
      </c>
      <c r="F119" s="157" t="s">
        <v>41</v>
      </c>
      <c r="G119" s="2629">
        <v>1</v>
      </c>
    </row>
    <row r="120" spans="1:26" ht="14.25" customHeight="1">
      <c r="B120" s="3943" t="s">
        <v>28</v>
      </c>
      <c r="C120" s="3231"/>
      <c r="D120" s="3231"/>
      <c r="E120" s="3231"/>
      <c r="F120" s="3231"/>
      <c r="G120" s="3231"/>
    </row>
    <row r="121" spans="1:26" ht="14.25" customHeight="1">
      <c r="B121" s="3149" t="s">
        <v>29</v>
      </c>
      <c r="C121" s="3257"/>
      <c r="D121" s="3287"/>
      <c r="E121" s="1481">
        <v>1</v>
      </c>
      <c r="F121" s="157" t="s">
        <v>41</v>
      </c>
      <c r="G121" s="2629">
        <v>1</v>
      </c>
    </row>
    <row r="122" spans="1:26" ht="14.25" customHeight="1">
      <c r="B122" s="3149" t="s">
        <v>30</v>
      </c>
      <c r="C122" s="3257"/>
      <c r="D122" s="3287"/>
      <c r="E122" s="1481">
        <v>1</v>
      </c>
      <c r="F122" s="157" t="s">
        <v>41</v>
      </c>
      <c r="G122" s="2341">
        <v>0.99329999999999996</v>
      </c>
    </row>
    <row r="123" spans="1:26" ht="14.25" customHeight="1">
      <c r="B123" s="3149" t="s">
        <v>31</v>
      </c>
      <c r="C123" s="3257"/>
      <c r="D123" s="3287"/>
      <c r="E123" s="1481">
        <v>1</v>
      </c>
      <c r="F123" s="157" t="s">
        <v>41</v>
      </c>
      <c r="G123" s="2629">
        <v>1</v>
      </c>
    </row>
    <row r="124" spans="1:26" ht="14.25" customHeight="1">
      <c r="B124" s="3149" t="s">
        <v>32</v>
      </c>
      <c r="C124" s="3257"/>
      <c r="D124" s="3287"/>
      <c r="E124" s="719">
        <v>0.96969696969696972</v>
      </c>
      <c r="F124" s="157" t="s">
        <v>41</v>
      </c>
      <c r="G124" s="2629">
        <v>1</v>
      </c>
      <c r="H124" s="1482"/>
      <c r="I124" s="1"/>
      <c r="J124" s="1"/>
      <c r="K124" s="1"/>
      <c r="L124" s="1"/>
      <c r="M124" s="1"/>
      <c r="N124" s="1"/>
    </row>
    <row r="125" spans="1:26" ht="14.25" customHeight="1">
      <c r="B125" s="3149" t="s">
        <v>33</v>
      </c>
      <c r="C125" s="3257"/>
      <c r="D125" s="3287"/>
      <c r="E125" s="719">
        <v>0.97674418604651159</v>
      </c>
      <c r="F125" s="157" t="s">
        <v>41</v>
      </c>
      <c r="G125" s="2629">
        <v>1</v>
      </c>
      <c r="H125" s="1482"/>
      <c r="I125" s="1"/>
      <c r="J125" s="1"/>
      <c r="K125" s="1"/>
      <c r="L125" s="1"/>
      <c r="M125" s="1"/>
      <c r="N125" s="1"/>
    </row>
    <row r="126" spans="1:26" ht="14.25" customHeight="1">
      <c r="B126" s="3149" t="s">
        <v>34</v>
      </c>
      <c r="C126" s="3257"/>
      <c r="D126" s="3287"/>
      <c r="E126" s="1481">
        <v>1</v>
      </c>
      <c r="F126" s="157" t="s">
        <v>41</v>
      </c>
      <c r="G126" s="2629">
        <v>1</v>
      </c>
      <c r="H126" s="1482"/>
      <c r="I126" s="1"/>
      <c r="J126" s="1"/>
      <c r="K126" s="1"/>
      <c r="L126" s="1"/>
      <c r="M126" s="1"/>
      <c r="N126" s="1"/>
    </row>
    <row r="127" spans="1:26" ht="14.25" customHeight="1">
      <c r="B127" s="3149" t="s">
        <v>35</v>
      </c>
      <c r="C127" s="3257"/>
      <c r="D127" s="3287"/>
      <c r="E127" s="719">
        <v>0.95081967213114749</v>
      </c>
      <c r="F127" s="157" t="s">
        <v>41</v>
      </c>
      <c r="G127" s="2341">
        <v>0.99039999999999995</v>
      </c>
      <c r="H127" s="1482"/>
      <c r="I127" s="1"/>
      <c r="J127" s="1"/>
      <c r="K127" s="1"/>
      <c r="L127" s="1"/>
      <c r="M127" s="1"/>
      <c r="N127" s="1"/>
    </row>
    <row r="128" spans="1:26" ht="14.25" customHeight="1">
      <c r="B128" s="3149" t="s">
        <v>36</v>
      </c>
      <c r="C128" s="3257"/>
      <c r="D128" s="3287"/>
      <c r="E128" s="719">
        <v>0.97943444730077123</v>
      </c>
      <c r="F128" s="157" t="s">
        <v>41</v>
      </c>
      <c r="G128" s="2341">
        <v>0.98609999999999998</v>
      </c>
      <c r="H128" s="1482"/>
      <c r="I128" s="1"/>
      <c r="J128" s="1"/>
      <c r="K128" s="1"/>
      <c r="L128" s="1"/>
      <c r="M128" s="1"/>
      <c r="N128" s="1"/>
    </row>
    <row r="129" spans="2:14" ht="14.25" customHeight="1">
      <c r="B129" s="3149" t="s">
        <v>37</v>
      </c>
      <c r="C129" s="3257"/>
      <c r="D129" s="3287"/>
      <c r="E129" s="1483" t="s">
        <v>41</v>
      </c>
      <c r="F129" s="157" t="s">
        <v>41</v>
      </c>
      <c r="G129" s="2629">
        <v>1</v>
      </c>
      <c r="H129" s="1482"/>
      <c r="I129" s="1"/>
      <c r="J129" s="1"/>
      <c r="K129" s="1"/>
      <c r="L129" s="1"/>
      <c r="M129" s="1"/>
      <c r="N129" s="1"/>
    </row>
    <row r="130" spans="2:14" ht="14.25" customHeight="1">
      <c r="B130" s="3389" t="s">
        <v>42</v>
      </c>
      <c r="C130" s="3257"/>
      <c r="D130" s="3287"/>
      <c r="E130" s="1484">
        <v>0.98115501519756843</v>
      </c>
      <c r="F130" s="1485" t="s">
        <v>41</v>
      </c>
      <c r="G130" s="2630">
        <v>98.93</v>
      </c>
      <c r="H130" s="1482"/>
      <c r="I130" s="1"/>
      <c r="J130" s="1"/>
      <c r="K130" s="1"/>
      <c r="L130" s="1"/>
      <c r="M130" s="1"/>
      <c r="N130" s="1"/>
    </row>
    <row r="131" spans="2:14" ht="23.25" customHeight="1">
      <c r="B131" s="3348" t="s">
        <v>1114</v>
      </c>
      <c r="C131" s="3254"/>
      <c r="D131" s="3254"/>
      <c r="E131" s="3254"/>
      <c r="F131" s="3254"/>
      <c r="G131" s="3254"/>
      <c r="H131" s="1"/>
      <c r="I131" s="1"/>
      <c r="J131" s="1"/>
      <c r="K131" s="1"/>
      <c r="L131" s="1"/>
      <c r="M131" s="1"/>
      <c r="N131" s="1"/>
    </row>
    <row r="132" spans="2:14" ht="5.25" customHeight="1">
      <c r="B132" s="2992"/>
      <c r="C132" s="2992"/>
      <c r="D132" s="2992"/>
      <c r="E132" s="2992"/>
      <c r="F132" s="2992"/>
      <c r="G132" s="2992"/>
      <c r="H132" s="1"/>
      <c r="I132" s="1"/>
      <c r="J132" s="1"/>
      <c r="K132" s="1"/>
      <c r="L132" s="1"/>
      <c r="M132" s="1"/>
      <c r="N132" s="1"/>
    </row>
    <row r="133" spans="2:14" ht="6" customHeight="1">
      <c r="B133" s="2992"/>
      <c r="C133" s="2992"/>
      <c r="D133" s="2992"/>
      <c r="E133" s="2992"/>
      <c r="F133" s="2992"/>
      <c r="G133" s="2992"/>
      <c r="H133" s="1"/>
      <c r="I133" s="1"/>
      <c r="J133" s="1"/>
      <c r="K133" s="1"/>
      <c r="L133" s="1"/>
      <c r="M133" s="1"/>
      <c r="N133" s="1"/>
    </row>
    <row r="134" spans="2:14" ht="22.5" customHeight="1">
      <c r="B134" s="2992"/>
      <c r="C134" s="2992"/>
      <c r="D134" s="2992"/>
      <c r="E134" s="2992"/>
      <c r="F134" s="2992"/>
      <c r="G134" s="2992"/>
      <c r="H134" s="1"/>
      <c r="I134" s="1"/>
      <c r="J134" s="1"/>
      <c r="K134" s="1"/>
      <c r="L134" s="1"/>
      <c r="M134" s="1"/>
      <c r="N134" s="1"/>
    </row>
    <row r="135" spans="2:14" ht="0.75" customHeight="1">
      <c r="B135" s="3277"/>
      <c r="C135" s="3277"/>
      <c r="D135" s="3277"/>
      <c r="E135" s="3277"/>
      <c r="F135" s="3277"/>
      <c r="G135" s="3277"/>
      <c r="H135" s="104"/>
      <c r="I135" s="1"/>
      <c r="J135" s="1"/>
      <c r="K135" s="1"/>
      <c r="L135" s="1"/>
      <c r="M135" s="1"/>
      <c r="N135" s="1"/>
    </row>
    <row r="136" spans="2:14" ht="14.25" customHeight="1">
      <c r="B136" s="104"/>
      <c r="C136" s="104"/>
      <c r="D136" s="104"/>
      <c r="E136" s="104"/>
      <c r="F136" s="104"/>
      <c r="G136" s="104"/>
      <c r="H136" s="104"/>
      <c r="I136" s="1"/>
      <c r="J136" s="1"/>
      <c r="K136" s="1"/>
      <c r="L136" s="1"/>
      <c r="M136" s="1"/>
      <c r="N136" s="1"/>
    </row>
    <row r="137" spans="2:14" ht="14.25" customHeight="1">
      <c r="B137" s="104"/>
      <c r="C137" s="104"/>
      <c r="D137" s="104"/>
      <c r="E137" s="104"/>
      <c r="F137" s="104"/>
      <c r="G137" s="104"/>
      <c r="H137" s="104"/>
      <c r="I137" s="1"/>
      <c r="J137" s="1"/>
      <c r="K137" s="1"/>
      <c r="L137" s="1"/>
      <c r="M137" s="1"/>
      <c r="N137" s="1"/>
    </row>
    <row r="138" spans="2:14" ht="14.25" customHeight="1">
      <c r="B138" s="1801" t="s">
        <v>133</v>
      </c>
      <c r="C138" s="1801"/>
      <c r="D138" s="1801"/>
      <c r="E138" s="1801"/>
      <c r="F138" s="1801"/>
      <c r="G138" s="1801"/>
      <c r="H138" s="1801"/>
      <c r="I138" s="1801"/>
      <c r="J138" s="1801"/>
      <c r="K138" s="1801"/>
      <c r="L138" s="1801"/>
      <c r="M138" s="1801"/>
      <c r="N138" s="10"/>
    </row>
    <row r="140" spans="2:14" ht="15" customHeight="1">
      <c r="B140" s="3935" t="s">
        <v>1115</v>
      </c>
      <c r="C140" s="3207"/>
      <c r="D140" s="3207"/>
      <c r="E140" s="3207"/>
      <c r="F140" s="3207"/>
      <c r="G140" s="3247"/>
      <c r="H140" s="3962">
        <v>2023</v>
      </c>
      <c r="I140" s="3963"/>
      <c r="J140" s="3962">
        <v>2024</v>
      </c>
      <c r="K140" s="3963"/>
      <c r="L140" s="3964">
        <v>2025</v>
      </c>
      <c r="M140" s="3233"/>
    </row>
    <row r="141" spans="2:14" ht="14.25" customHeight="1">
      <c r="B141" s="3248"/>
      <c r="C141" s="3248"/>
      <c r="D141" s="3248"/>
      <c r="E141" s="3248"/>
      <c r="F141" s="3248"/>
      <c r="G141" s="3279"/>
      <c r="H141" s="2631" t="s">
        <v>83</v>
      </c>
      <c r="I141" s="2632" t="s">
        <v>84</v>
      </c>
      <c r="J141" s="2631" t="s">
        <v>83</v>
      </c>
      <c r="K141" s="2632" t="s">
        <v>84</v>
      </c>
      <c r="L141" s="2631" t="s">
        <v>83</v>
      </c>
      <c r="M141" s="2633" t="s">
        <v>84</v>
      </c>
    </row>
    <row r="142" spans="2:14" ht="14.25" customHeight="1">
      <c r="B142" s="3347" t="s">
        <v>29</v>
      </c>
      <c r="C142" s="3261"/>
      <c r="D142" s="3261"/>
      <c r="E142" s="3261"/>
      <c r="F142" s="3261"/>
      <c r="G142" s="3385"/>
      <c r="H142" s="1486">
        <v>1</v>
      </c>
      <c r="I142" s="1487">
        <v>0</v>
      </c>
      <c r="J142" s="1488">
        <v>1</v>
      </c>
      <c r="K142" s="126">
        <v>0</v>
      </c>
      <c r="L142" s="1488">
        <v>1</v>
      </c>
      <c r="M142" s="126">
        <v>0</v>
      </c>
    </row>
    <row r="143" spans="2:14" ht="14.25" customHeight="1">
      <c r="B143" s="3104" t="s">
        <v>30</v>
      </c>
      <c r="C143" s="3257"/>
      <c r="D143" s="3257"/>
      <c r="E143" s="3257"/>
      <c r="F143" s="3257"/>
      <c r="G143" s="3287"/>
      <c r="H143" s="135">
        <v>0.8904109589041096</v>
      </c>
      <c r="I143" s="381">
        <v>0.1095890410958904</v>
      </c>
      <c r="J143" s="135">
        <v>0.89200000000000002</v>
      </c>
      <c r="K143" s="136">
        <v>0.108</v>
      </c>
      <c r="L143" s="135">
        <v>0.88700000000000001</v>
      </c>
      <c r="M143" s="136">
        <v>0.113</v>
      </c>
    </row>
    <row r="144" spans="2:14" ht="14.25" customHeight="1">
      <c r="B144" s="3104" t="s">
        <v>31</v>
      </c>
      <c r="C144" s="3257"/>
      <c r="D144" s="3257"/>
      <c r="E144" s="3257"/>
      <c r="F144" s="3257"/>
      <c r="G144" s="3287"/>
      <c r="H144" s="135">
        <v>0.68421052631578949</v>
      </c>
      <c r="I144" s="381">
        <v>0.31578947368421051</v>
      </c>
      <c r="J144" s="135">
        <v>0.71399999999999997</v>
      </c>
      <c r="K144" s="136">
        <v>0.28599999999999998</v>
      </c>
      <c r="L144" s="135">
        <v>0.66700000000000004</v>
      </c>
      <c r="M144" s="136">
        <v>0.33300000000000002</v>
      </c>
    </row>
    <row r="145" spans="2:13" ht="14.25" customHeight="1">
      <c r="B145" s="3104" t="s">
        <v>32</v>
      </c>
      <c r="C145" s="3257"/>
      <c r="D145" s="3257"/>
      <c r="E145" s="3257"/>
      <c r="F145" s="3257"/>
      <c r="G145" s="3287"/>
      <c r="H145" s="135">
        <v>0.80952380952380953</v>
      </c>
      <c r="I145" s="381">
        <v>0.19047619047619047</v>
      </c>
      <c r="J145" s="135">
        <v>0.79600000000000004</v>
      </c>
      <c r="K145" s="136">
        <v>0.20399999999999999</v>
      </c>
      <c r="L145" s="135">
        <v>0.69699999999999995</v>
      </c>
      <c r="M145" s="136">
        <v>0.30299999999999999</v>
      </c>
    </row>
    <row r="146" spans="2:13" ht="14.25" customHeight="1">
      <c r="B146" s="3104" t="s">
        <v>33</v>
      </c>
      <c r="C146" s="3257"/>
      <c r="D146" s="3257"/>
      <c r="E146" s="3257"/>
      <c r="F146" s="3257"/>
      <c r="G146" s="3287"/>
      <c r="H146" s="135">
        <v>0.45394736842105265</v>
      </c>
      <c r="I146" s="381">
        <v>0.54605263157894735</v>
      </c>
      <c r="J146" s="135">
        <v>0.433</v>
      </c>
      <c r="K146" s="136">
        <v>0.56699999999999995</v>
      </c>
      <c r="L146" s="135">
        <v>0.35299999999999998</v>
      </c>
      <c r="M146" s="136">
        <v>0.64700000000000002</v>
      </c>
    </row>
    <row r="147" spans="2:13" ht="14.25" customHeight="1">
      <c r="B147" s="3104" t="s">
        <v>34</v>
      </c>
      <c r="C147" s="3257"/>
      <c r="D147" s="3257"/>
      <c r="E147" s="3257"/>
      <c r="F147" s="3257"/>
      <c r="G147" s="3287"/>
      <c r="H147" s="135">
        <v>0.82608695652173914</v>
      </c>
      <c r="I147" s="381">
        <v>0.17391304347826086</v>
      </c>
      <c r="J147" s="135">
        <v>0.8</v>
      </c>
      <c r="K147" s="136">
        <v>0.2</v>
      </c>
      <c r="L147" s="135">
        <v>0.78500000000000003</v>
      </c>
      <c r="M147" s="136">
        <v>0.215</v>
      </c>
    </row>
    <row r="148" spans="2:13" ht="14.25" customHeight="1">
      <c r="B148" s="3104" t="s">
        <v>35</v>
      </c>
      <c r="C148" s="3257"/>
      <c r="D148" s="3257"/>
      <c r="E148" s="3257"/>
      <c r="F148" s="3257"/>
      <c r="G148" s="3287"/>
      <c r="H148" s="135">
        <v>0.42519685039370081</v>
      </c>
      <c r="I148" s="381">
        <v>0.57480314960629919</v>
      </c>
      <c r="J148" s="135">
        <v>0.45800000000000002</v>
      </c>
      <c r="K148" s="136">
        <v>0.54200000000000004</v>
      </c>
      <c r="L148" s="135">
        <v>0.42499999999999999</v>
      </c>
      <c r="M148" s="136">
        <v>0.57499999999999996</v>
      </c>
    </row>
    <row r="149" spans="2:13" ht="14.25" customHeight="1">
      <c r="B149" s="3104" t="s">
        <v>36</v>
      </c>
      <c r="C149" s="3257"/>
      <c r="D149" s="3257"/>
      <c r="E149" s="3257"/>
      <c r="F149" s="3257"/>
      <c r="G149" s="3287"/>
      <c r="H149" s="135">
        <v>0.94154929577464785</v>
      </c>
      <c r="I149" s="381">
        <v>5.8450704225352111E-2</v>
      </c>
      <c r="J149" s="135">
        <v>0.92500000000000004</v>
      </c>
      <c r="K149" s="136">
        <v>7.4999999999999997E-2</v>
      </c>
      <c r="L149" s="135">
        <v>0.90600000000000003</v>
      </c>
      <c r="M149" s="136">
        <v>9.4E-2</v>
      </c>
    </row>
    <row r="150" spans="2:13" ht="14.25" customHeight="1">
      <c r="B150" s="3104" t="s">
        <v>37</v>
      </c>
      <c r="C150" s="3257"/>
      <c r="D150" s="3257"/>
      <c r="E150" s="3257"/>
      <c r="F150" s="3257"/>
      <c r="G150" s="3287"/>
      <c r="H150" s="1393">
        <v>0</v>
      </c>
      <c r="I150" s="1386">
        <v>1</v>
      </c>
      <c r="J150" s="135">
        <v>0</v>
      </c>
      <c r="K150" s="699">
        <v>1</v>
      </c>
      <c r="L150" s="135">
        <v>0</v>
      </c>
      <c r="M150" s="699">
        <v>1</v>
      </c>
    </row>
    <row r="151" spans="2:13" ht="14.25" customHeight="1">
      <c r="B151" s="3104" t="s">
        <v>38</v>
      </c>
      <c r="C151" s="3257"/>
      <c r="D151" s="3257"/>
      <c r="E151" s="3257"/>
      <c r="F151" s="3257"/>
      <c r="G151" s="3287"/>
      <c r="H151" s="187">
        <v>6.3291139240506333E-2</v>
      </c>
      <c r="I151" s="176">
        <v>0.93670886075949367</v>
      </c>
      <c r="J151" s="187">
        <v>2.5999999999999999E-2</v>
      </c>
      <c r="K151" s="1909">
        <v>0.97399999999999998</v>
      </c>
      <c r="L151" s="135">
        <v>2.1999999999999999E-2</v>
      </c>
      <c r="M151" s="136">
        <v>0.97799999999999998</v>
      </c>
    </row>
    <row r="152" spans="2:13" ht="14.25" customHeight="1">
      <c r="B152" s="3161" t="s">
        <v>42</v>
      </c>
      <c r="C152" s="3257"/>
      <c r="D152" s="3257"/>
      <c r="E152" s="3257"/>
      <c r="F152" s="3257"/>
      <c r="G152" s="3287"/>
      <c r="H152" s="370">
        <v>0.82330648981525345</v>
      </c>
      <c r="I152" s="180">
        <v>0.17669351018474658</v>
      </c>
      <c r="J152" s="370">
        <v>0.81200000000000006</v>
      </c>
      <c r="K152" s="2016">
        <v>0.188</v>
      </c>
      <c r="L152" s="141">
        <v>0.79</v>
      </c>
      <c r="M152" s="142">
        <v>0.21</v>
      </c>
    </row>
    <row r="153" spans="2:13" ht="15" customHeight="1">
      <c r="B153" s="3157" t="s">
        <v>968</v>
      </c>
      <c r="C153" s="3254"/>
      <c r="D153" s="3254"/>
      <c r="E153" s="3254"/>
      <c r="F153" s="3254"/>
      <c r="G153" s="3254"/>
      <c r="H153" s="3254"/>
      <c r="I153" s="3254"/>
      <c r="J153" s="3254"/>
      <c r="K153" s="3254"/>
      <c r="L153" s="3254"/>
      <c r="M153" s="3254"/>
    </row>
    <row r="154" spans="2:13" ht="15" customHeight="1">
      <c r="B154" s="3277"/>
      <c r="C154" s="3277"/>
      <c r="D154" s="3277"/>
      <c r="E154" s="3277"/>
      <c r="F154" s="3277"/>
      <c r="G154" s="3277"/>
      <c r="H154" s="3277"/>
      <c r="I154" s="3277"/>
      <c r="J154" s="3277"/>
      <c r="K154" s="3277"/>
      <c r="L154" s="3277"/>
      <c r="M154" s="3277"/>
    </row>
    <row r="156" spans="2:13" ht="15" customHeight="1">
      <c r="B156" s="3935" t="s">
        <v>1116</v>
      </c>
      <c r="C156" s="3207"/>
      <c r="D156" s="3247"/>
      <c r="E156" s="3936">
        <v>2023</v>
      </c>
      <c r="F156" s="3207"/>
      <c r="G156" s="3247"/>
      <c r="H156" s="3936">
        <v>2024</v>
      </c>
      <c r="I156" s="3207"/>
      <c r="J156" s="3247"/>
      <c r="K156" s="3936">
        <v>2025</v>
      </c>
      <c r="L156" s="3207"/>
      <c r="M156" s="3207"/>
    </row>
    <row r="157" spans="2:13" ht="42" customHeight="1">
      <c r="B157" s="3248"/>
      <c r="C157" s="3248"/>
      <c r="D157" s="3279"/>
      <c r="E157" s="2634" t="s">
        <v>107</v>
      </c>
      <c r="F157" s="1489" t="s">
        <v>108</v>
      </c>
      <c r="G157" s="1490" t="s">
        <v>109</v>
      </c>
      <c r="H157" s="2634" t="s">
        <v>107</v>
      </c>
      <c r="I157" s="1489" t="s">
        <v>108</v>
      </c>
      <c r="J157" s="1490" t="s">
        <v>109</v>
      </c>
      <c r="K157" s="2634" t="s">
        <v>107</v>
      </c>
      <c r="L157" s="1489" t="s">
        <v>108</v>
      </c>
      <c r="M157" s="2635" t="s">
        <v>109</v>
      </c>
    </row>
    <row r="158" spans="2:13" ht="14.25" customHeight="1">
      <c r="B158" s="3347" t="s">
        <v>29</v>
      </c>
      <c r="C158" s="3261"/>
      <c r="D158" s="3385"/>
      <c r="E158" s="1491">
        <v>0</v>
      </c>
      <c r="F158" s="1492">
        <v>0</v>
      </c>
      <c r="G158" s="1493">
        <v>1</v>
      </c>
      <c r="H158" s="183">
        <v>0</v>
      </c>
      <c r="I158" s="171">
        <v>0.5</v>
      </c>
      <c r="J158" s="184">
        <v>0.5</v>
      </c>
      <c r="K158" s="185">
        <v>0</v>
      </c>
      <c r="L158" s="186">
        <v>0.5</v>
      </c>
      <c r="M158" s="1906">
        <v>0.5</v>
      </c>
    </row>
    <row r="159" spans="2:13" ht="14.25" customHeight="1">
      <c r="B159" s="3104" t="s">
        <v>30</v>
      </c>
      <c r="C159" s="3257"/>
      <c r="D159" s="3287"/>
      <c r="E159" s="187">
        <v>7.5342465753424653E-2</v>
      </c>
      <c r="F159" s="175">
        <v>0.72602739726027399</v>
      </c>
      <c r="G159" s="176">
        <v>0.19863013698630136</v>
      </c>
      <c r="H159" s="187">
        <v>6.0999999999999999E-2</v>
      </c>
      <c r="I159" s="175">
        <v>0.74299999999999999</v>
      </c>
      <c r="J159" s="1909">
        <v>0.19600000000000001</v>
      </c>
      <c r="K159" s="135">
        <v>3.1E-2</v>
      </c>
      <c r="L159" s="188">
        <v>0.755</v>
      </c>
      <c r="M159" s="136">
        <v>0.214</v>
      </c>
    </row>
    <row r="160" spans="2:13" ht="14.25" customHeight="1">
      <c r="B160" s="3104" t="s">
        <v>31</v>
      </c>
      <c r="C160" s="3257"/>
      <c r="D160" s="3287"/>
      <c r="E160" s="187">
        <v>5.2631578947368418E-2</v>
      </c>
      <c r="F160" s="175">
        <v>0.68421052631578949</v>
      </c>
      <c r="G160" s="176">
        <v>0.26315789473684209</v>
      </c>
      <c r="H160" s="187">
        <v>0</v>
      </c>
      <c r="I160" s="175">
        <v>0.66700000000000004</v>
      </c>
      <c r="J160" s="1909">
        <v>0.33300000000000002</v>
      </c>
      <c r="K160" s="135">
        <v>0</v>
      </c>
      <c r="L160" s="188">
        <v>0.66700000000000004</v>
      </c>
      <c r="M160" s="136">
        <v>0.33300000000000002</v>
      </c>
    </row>
    <row r="161" spans="2:14" ht="14.25" customHeight="1">
      <c r="B161" s="3104" t="s">
        <v>32</v>
      </c>
      <c r="C161" s="3257"/>
      <c r="D161" s="3287"/>
      <c r="E161" s="187">
        <v>0.14285714285714285</v>
      </c>
      <c r="F161" s="175">
        <v>0.80952380952380953</v>
      </c>
      <c r="G161" s="176">
        <v>4.7619047619047616E-2</v>
      </c>
      <c r="H161" s="187">
        <v>0.14799999999999999</v>
      </c>
      <c r="I161" s="175">
        <v>0.79600000000000004</v>
      </c>
      <c r="J161" s="1909">
        <v>5.6000000000000001E-2</v>
      </c>
      <c r="K161" s="135">
        <v>0.16700000000000001</v>
      </c>
      <c r="L161" s="188">
        <v>0.78800000000000003</v>
      </c>
      <c r="M161" s="136">
        <v>4.4999999999999998E-2</v>
      </c>
    </row>
    <row r="162" spans="2:14" ht="14.25" customHeight="1">
      <c r="B162" s="3104" t="s">
        <v>33</v>
      </c>
      <c r="C162" s="3257"/>
      <c r="D162" s="3287"/>
      <c r="E162" s="187">
        <v>0.21710526315789475</v>
      </c>
      <c r="F162" s="175">
        <v>0.69736842105263153</v>
      </c>
      <c r="G162" s="176">
        <v>8.5526315789473686E-2</v>
      </c>
      <c r="H162" s="187">
        <v>0.26800000000000002</v>
      </c>
      <c r="I162" s="175">
        <v>0.65500000000000003</v>
      </c>
      <c r="J162" s="1909">
        <v>7.5999999999999998E-2</v>
      </c>
      <c r="K162" s="135">
        <v>0.23400000000000001</v>
      </c>
      <c r="L162" s="188">
        <v>0.71199999999999997</v>
      </c>
      <c r="M162" s="136">
        <v>5.3999999999999999E-2</v>
      </c>
    </row>
    <row r="163" spans="2:14" ht="14.25" customHeight="1">
      <c r="B163" s="3104" t="s">
        <v>34</v>
      </c>
      <c r="C163" s="3257"/>
      <c r="D163" s="3287"/>
      <c r="E163" s="187">
        <v>0.2</v>
      </c>
      <c r="F163" s="175">
        <v>0.66086956521739126</v>
      </c>
      <c r="G163" s="176">
        <v>0.1391304347826087</v>
      </c>
      <c r="H163" s="187">
        <v>0.191</v>
      </c>
      <c r="I163" s="175">
        <v>0.67800000000000005</v>
      </c>
      <c r="J163" s="1909">
        <v>0.13</v>
      </c>
      <c r="K163" s="135">
        <v>0.193</v>
      </c>
      <c r="L163" s="188">
        <v>0.63700000000000001</v>
      </c>
      <c r="M163" s="136">
        <v>0.17</v>
      </c>
    </row>
    <row r="164" spans="2:14" ht="14.25" customHeight="1">
      <c r="B164" s="3104" t="s">
        <v>35</v>
      </c>
      <c r="C164" s="3257"/>
      <c r="D164" s="3287"/>
      <c r="E164" s="187">
        <v>0.44094488188976377</v>
      </c>
      <c r="F164" s="175">
        <v>0.48818897637795278</v>
      </c>
      <c r="G164" s="176">
        <v>7.0866141732283464E-2</v>
      </c>
      <c r="H164" s="187">
        <v>0.36699999999999999</v>
      </c>
      <c r="I164" s="175">
        <v>0.54200000000000004</v>
      </c>
      <c r="J164" s="1909">
        <v>9.1999999999999998E-2</v>
      </c>
      <c r="K164" s="135">
        <v>0.44900000000000001</v>
      </c>
      <c r="L164" s="188">
        <v>0.496</v>
      </c>
      <c r="M164" s="136">
        <v>5.5E-2</v>
      </c>
    </row>
    <row r="165" spans="2:14" ht="14.25" customHeight="1">
      <c r="B165" s="3104" t="s">
        <v>36</v>
      </c>
      <c r="C165" s="3257"/>
      <c r="D165" s="3287"/>
      <c r="E165" s="187">
        <v>0.22676056338028169</v>
      </c>
      <c r="F165" s="175">
        <v>0.60915492957746475</v>
      </c>
      <c r="G165" s="176">
        <v>0.16408450704225352</v>
      </c>
      <c r="H165" s="187">
        <v>0.20899999999999999</v>
      </c>
      <c r="I165" s="175">
        <v>0.61399999999999999</v>
      </c>
      <c r="J165" s="1909">
        <v>0.17699999999999999</v>
      </c>
      <c r="K165" s="135">
        <v>0.246</v>
      </c>
      <c r="L165" s="188">
        <v>0.58399999999999996</v>
      </c>
      <c r="M165" s="136">
        <v>0.17</v>
      </c>
    </row>
    <row r="166" spans="2:14" ht="14.25" customHeight="1">
      <c r="B166" s="3104" t="s">
        <v>37</v>
      </c>
      <c r="C166" s="3257"/>
      <c r="D166" s="3287"/>
      <c r="E166" s="1385">
        <v>1</v>
      </c>
      <c r="F166" s="1494">
        <v>0</v>
      </c>
      <c r="G166" s="1495">
        <v>0</v>
      </c>
      <c r="H166" s="187">
        <v>0.57099999999999995</v>
      </c>
      <c r="I166" s="175">
        <v>0.42899999999999999</v>
      </c>
      <c r="J166" s="1909">
        <v>0</v>
      </c>
      <c r="K166" s="135">
        <v>1</v>
      </c>
      <c r="L166" s="188">
        <v>0</v>
      </c>
      <c r="M166" s="136">
        <v>0</v>
      </c>
    </row>
    <row r="167" spans="2:14" ht="14.25" customHeight="1">
      <c r="B167" s="3104" t="s">
        <v>38</v>
      </c>
      <c r="C167" s="3257"/>
      <c r="D167" s="3287"/>
      <c r="E167" s="187">
        <v>1</v>
      </c>
      <c r="F167" s="175">
        <v>0</v>
      </c>
      <c r="G167" s="176">
        <v>0</v>
      </c>
      <c r="H167" s="187">
        <v>0.98699999999999999</v>
      </c>
      <c r="I167" s="175">
        <v>1.2999999999999999E-2</v>
      </c>
      <c r="J167" s="1909">
        <v>0</v>
      </c>
      <c r="K167" s="135">
        <v>1</v>
      </c>
      <c r="L167" s="188">
        <v>0</v>
      </c>
      <c r="M167" s="136">
        <v>0</v>
      </c>
    </row>
    <row r="168" spans="2:14" ht="14.25" customHeight="1">
      <c r="B168" s="3161" t="s">
        <v>42</v>
      </c>
      <c r="C168" s="3257"/>
      <c r="D168" s="3287"/>
      <c r="E168" s="370">
        <v>0.25627664613927048</v>
      </c>
      <c r="F168" s="179">
        <v>0.59782093794410229</v>
      </c>
      <c r="G168" s="180">
        <v>0.1459024159166272</v>
      </c>
      <c r="H168" s="370">
        <v>0.23599999999999999</v>
      </c>
      <c r="I168" s="179">
        <v>0.60799999999999998</v>
      </c>
      <c r="J168" s="2016">
        <v>0.155</v>
      </c>
      <c r="K168" s="141">
        <v>0.26400000000000001</v>
      </c>
      <c r="L168" s="446">
        <v>0.58599999999999997</v>
      </c>
      <c r="M168" s="142">
        <v>0.15</v>
      </c>
    </row>
    <row r="169" spans="2:14" ht="14.25" customHeight="1">
      <c r="B169" s="3157" t="s">
        <v>640</v>
      </c>
      <c r="C169" s="3254"/>
      <c r="D169" s="3254"/>
      <c r="E169" s="3254"/>
      <c r="F169" s="3254"/>
      <c r="G169" s="3254"/>
      <c r="H169" s="3254"/>
      <c r="I169" s="3254"/>
      <c r="J169" s="3254"/>
      <c r="K169" s="3254"/>
      <c r="L169" s="3254"/>
      <c r="M169" s="3254"/>
    </row>
    <row r="170" spans="2:14" ht="9.75" customHeight="1">
      <c r="B170" s="2992"/>
      <c r="C170" s="2992"/>
      <c r="D170" s="2992"/>
      <c r="E170" s="2992"/>
      <c r="F170" s="2992"/>
      <c r="G170" s="2992"/>
      <c r="H170" s="2992"/>
      <c r="I170" s="2992"/>
      <c r="J170" s="2992"/>
      <c r="K170" s="2992"/>
      <c r="L170" s="2992"/>
      <c r="M170" s="2992"/>
      <c r="N170" s="1870"/>
    </row>
    <row r="171" spans="2:14" ht="3" customHeight="1">
      <c r="B171" s="3277"/>
      <c r="C171" s="3277"/>
      <c r="D171" s="3277"/>
      <c r="E171" s="3277"/>
      <c r="F171" s="3277"/>
      <c r="G171" s="3277"/>
      <c r="H171" s="3277"/>
      <c r="I171" s="3277"/>
      <c r="J171" s="3277"/>
      <c r="K171" s="3277"/>
      <c r="L171" s="3277"/>
      <c r="M171" s="3277"/>
      <c r="N171" s="1870"/>
    </row>
    <row r="172" spans="2:14" ht="15" customHeight="1">
      <c r="N172" s="1870"/>
    </row>
    <row r="173" spans="2:14" ht="15" customHeight="1">
      <c r="B173" s="3958" t="s">
        <v>1117</v>
      </c>
      <c r="C173" s="3207"/>
      <c r="D173" s="3207"/>
      <c r="E173" s="3207"/>
      <c r="F173" s="3207"/>
      <c r="G173" s="3247"/>
      <c r="H173" s="3957" t="s">
        <v>138</v>
      </c>
      <c r="I173" s="3957" t="s">
        <v>139</v>
      </c>
      <c r="J173" s="3957" t="s">
        <v>140</v>
      </c>
      <c r="K173" s="3957" t="s">
        <v>141</v>
      </c>
      <c r="L173" s="3957" t="s">
        <v>142</v>
      </c>
      <c r="M173" s="3959" t="s">
        <v>143</v>
      </c>
      <c r="N173" s="1870"/>
    </row>
    <row r="174" spans="2:14" ht="15" customHeight="1">
      <c r="B174" s="3248"/>
      <c r="C174" s="3248"/>
      <c r="D174" s="3248"/>
      <c r="E174" s="3248"/>
      <c r="F174" s="3248"/>
      <c r="G174" s="3279"/>
      <c r="H174" s="3325"/>
      <c r="I174" s="3325"/>
      <c r="J174" s="3325"/>
      <c r="K174" s="3325"/>
      <c r="L174" s="3325"/>
      <c r="M174" s="3296"/>
      <c r="N174" s="1870"/>
    </row>
    <row r="175" spans="2:14" ht="15" customHeight="1">
      <c r="B175" s="3323" t="s">
        <v>401</v>
      </c>
      <c r="C175" s="3223"/>
      <c r="D175" s="3223"/>
      <c r="E175" s="3223"/>
      <c r="F175" s="3223"/>
      <c r="G175" s="3280"/>
      <c r="H175" s="1496">
        <v>0</v>
      </c>
      <c r="I175" s="1496">
        <v>0.5</v>
      </c>
      <c r="J175" s="1496">
        <v>0</v>
      </c>
      <c r="K175" s="1496">
        <v>0</v>
      </c>
      <c r="L175" s="1496">
        <v>0.5</v>
      </c>
      <c r="M175" s="2636">
        <v>0</v>
      </c>
      <c r="N175" s="1870"/>
    </row>
    <row r="176" spans="2:14" ht="15" customHeight="1">
      <c r="B176" s="3324" t="s">
        <v>1118</v>
      </c>
      <c r="C176" s="3257"/>
      <c r="D176" s="3257"/>
      <c r="E176" s="3257"/>
      <c r="F176" s="3257"/>
      <c r="G176" s="3287"/>
      <c r="H176" s="436">
        <v>0</v>
      </c>
      <c r="I176" s="436">
        <v>0.41899999999999998</v>
      </c>
      <c r="J176" s="436">
        <v>0</v>
      </c>
      <c r="K176" s="436">
        <v>5.3999999999999999E-2</v>
      </c>
      <c r="L176" s="436">
        <v>0.52700000000000002</v>
      </c>
      <c r="M176" s="437">
        <v>0</v>
      </c>
      <c r="N176" s="1870"/>
    </row>
    <row r="177" spans="2:14" ht="15" customHeight="1">
      <c r="B177" s="3324" t="s">
        <v>403</v>
      </c>
      <c r="C177" s="3257"/>
      <c r="D177" s="3257"/>
      <c r="E177" s="3257"/>
      <c r="F177" s="3257"/>
      <c r="G177" s="3287"/>
      <c r="H177" s="436">
        <v>0</v>
      </c>
      <c r="I177" s="436">
        <v>0.61899999999999999</v>
      </c>
      <c r="J177" s="436">
        <v>0</v>
      </c>
      <c r="K177" s="436">
        <v>0</v>
      </c>
      <c r="L177" s="436">
        <v>0.38100000000000001</v>
      </c>
      <c r="M177" s="437">
        <v>0</v>
      </c>
      <c r="N177" s="1870"/>
    </row>
    <row r="178" spans="2:14" ht="15" customHeight="1">
      <c r="B178" s="3324" t="s">
        <v>404</v>
      </c>
      <c r="C178" s="3257"/>
      <c r="D178" s="3257"/>
      <c r="E178" s="3257"/>
      <c r="F178" s="3257"/>
      <c r="G178" s="3287"/>
      <c r="H178" s="436">
        <v>3.6999999999999998E-2</v>
      </c>
      <c r="I178" s="436">
        <v>0.37</v>
      </c>
      <c r="J178" s="436">
        <v>0</v>
      </c>
      <c r="K178" s="436">
        <v>9.2999999999999999E-2</v>
      </c>
      <c r="L178" s="436">
        <v>0.48099999999999998</v>
      </c>
      <c r="M178" s="437">
        <v>1.9E-2</v>
      </c>
      <c r="N178" s="1870"/>
    </row>
    <row r="179" spans="2:14" ht="15" customHeight="1">
      <c r="B179" s="3324" t="s">
        <v>1119</v>
      </c>
      <c r="C179" s="3257"/>
      <c r="D179" s="3257"/>
      <c r="E179" s="3257"/>
      <c r="F179" s="3257"/>
      <c r="G179" s="3287"/>
      <c r="H179" s="436">
        <v>1.2999999999999999E-2</v>
      </c>
      <c r="I179" s="436">
        <v>0.36299999999999999</v>
      </c>
      <c r="J179" s="436">
        <v>0</v>
      </c>
      <c r="K179" s="436">
        <v>9.6000000000000002E-2</v>
      </c>
      <c r="L179" s="436">
        <v>0.51600000000000001</v>
      </c>
      <c r="M179" s="437">
        <v>1.2999999999999999E-2</v>
      </c>
      <c r="N179" s="1870"/>
    </row>
    <row r="180" spans="2:14" ht="15" customHeight="1">
      <c r="B180" s="3324" t="s">
        <v>1120</v>
      </c>
      <c r="C180" s="3257"/>
      <c r="D180" s="3257"/>
      <c r="E180" s="3257"/>
      <c r="F180" s="3257"/>
      <c r="G180" s="3287"/>
      <c r="H180" s="436">
        <v>0</v>
      </c>
      <c r="I180" s="436">
        <v>0.252</v>
      </c>
      <c r="J180" s="436">
        <v>8.9999999999999993E-3</v>
      </c>
      <c r="K180" s="436">
        <v>0.104</v>
      </c>
      <c r="L180" s="436">
        <v>0.626</v>
      </c>
      <c r="M180" s="437">
        <v>8.9999999999999993E-3</v>
      </c>
      <c r="N180" s="1870"/>
    </row>
    <row r="181" spans="2:14" ht="15" customHeight="1">
      <c r="B181" s="3324" t="s">
        <v>407</v>
      </c>
      <c r="C181" s="3257"/>
      <c r="D181" s="3257"/>
      <c r="E181" s="3257"/>
      <c r="F181" s="3257"/>
      <c r="G181" s="3287"/>
      <c r="H181" s="436">
        <v>1.7000000000000001E-2</v>
      </c>
      <c r="I181" s="436">
        <v>0.33300000000000002</v>
      </c>
      <c r="J181" s="436">
        <v>8.0000000000000002E-3</v>
      </c>
      <c r="K181" s="436">
        <v>0.1</v>
      </c>
      <c r="L181" s="436">
        <v>0.54200000000000004</v>
      </c>
      <c r="M181" s="437">
        <v>0</v>
      </c>
      <c r="N181" s="1870"/>
    </row>
    <row r="182" spans="2:14" ht="15" customHeight="1">
      <c r="B182" s="3324" t="s">
        <v>408</v>
      </c>
      <c r="C182" s="3257"/>
      <c r="D182" s="3257"/>
      <c r="E182" s="3257"/>
      <c r="F182" s="3257"/>
      <c r="G182" s="3287"/>
      <c r="H182" s="436">
        <v>5.0000000000000001E-3</v>
      </c>
      <c r="I182" s="436">
        <v>0.19600000000000001</v>
      </c>
      <c r="J182" s="436">
        <v>5.0000000000000001E-3</v>
      </c>
      <c r="K182" s="436">
        <v>0.157</v>
      </c>
      <c r="L182" s="436">
        <v>0.626</v>
      </c>
      <c r="M182" s="437">
        <v>1.0999999999999999E-2</v>
      </c>
      <c r="N182" s="1870"/>
    </row>
    <row r="183" spans="2:14" ht="15" customHeight="1">
      <c r="B183" s="2457" t="s">
        <v>1121</v>
      </c>
      <c r="C183" s="2457"/>
      <c r="D183" s="2457"/>
      <c r="E183" s="2457"/>
      <c r="F183" s="2457"/>
      <c r="G183" s="2637"/>
      <c r="H183" s="1497">
        <v>0</v>
      </c>
      <c r="I183" s="1497">
        <v>0.28599999999999998</v>
      </c>
      <c r="J183" s="1497">
        <v>0</v>
      </c>
      <c r="K183" s="1497">
        <v>0.28599999999999998</v>
      </c>
      <c r="L183" s="1497">
        <v>0.42899999999999999</v>
      </c>
      <c r="M183" s="2638">
        <v>0</v>
      </c>
      <c r="N183" s="1870"/>
    </row>
    <row r="184" spans="2:14" ht="15" customHeight="1">
      <c r="B184" s="2457" t="s">
        <v>410</v>
      </c>
      <c r="C184" s="2457"/>
      <c r="D184" s="2457"/>
      <c r="E184" s="2457"/>
      <c r="F184" s="2457"/>
      <c r="G184" s="2637"/>
      <c r="H184" s="1497">
        <v>1.2999999999999999E-2</v>
      </c>
      <c r="I184" s="1497">
        <v>0.32900000000000001</v>
      </c>
      <c r="J184" s="1497">
        <v>0</v>
      </c>
      <c r="K184" s="1497">
        <v>0.11799999999999999</v>
      </c>
      <c r="L184" s="1497">
        <v>0.53900000000000003</v>
      </c>
      <c r="M184" s="2638">
        <v>0</v>
      </c>
      <c r="N184" s="1870"/>
    </row>
    <row r="185" spans="2:14" ht="15" customHeight="1">
      <c r="B185" s="3327" t="s">
        <v>42</v>
      </c>
      <c r="C185" s="3229"/>
      <c r="D185" s="3229"/>
      <c r="E185" s="3229"/>
      <c r="F185" s="3229"/>
      <c r="G185" s="3276"/>
      <c r="H185" s="438">
        <v>7.0000000000000001E-3</v>
      </c>
      <c r="I185" s="438">
        <v>0.249</v>
      </c>
      <c r="J185" s="438">
        <v>4.0000000000000001E-3</v>
      </c>
      <c r="K185" s="438">
        <v>0.13500000000000001</v>
      </c>
      <c r="L185" s="438">
        <v>0.59599999999999997</v>
      </c>
      <c r="M185" s="439">
        <v>0.01</v>
      </c>
      <c r="N185" s="1870"/>
    </row>
    <row r="186" spans="2:14" ht="21.75" customHeight="1">
      <c r="B186" s="3846" t="s">
        <v>412</v>
      </c>
      <c r="C186" s="3847"/>
      <c r="D186" s="3847"/>
      <c r="E186" s="3847"/>
      <c r="F186" s="3847"/>
      <c r="G186" s="3847"/>
      <c r="H186" s="3847"/>
      <c r="I186" s="3847"/>
      <c r="J186" s="3847"/>
      <c r="K186" s="3847"/>
      <c r="L186" s="3847"/>
      <c r="M186" s="3847"/>
      <c r="N186" s="1870"/>
    </row>
    <row r="187" spans="2:14" ht="15" customHeight="1">
      <c r="N187" s="1870"/>
    </row>
    <row r="188" spans="2:14" ht="14.25" customHeight="1">
      <c r="B188" s="3958" t="s">
        <v>1122</v>
      </c>
      <c r="C188" s="3207"/>
      <c r="D188" s="3207"/>
      <c r="E188" s="3207"/>
      <c r="F188" s="3207"/>
      <c r="G188" s="3247"/>
      <c r="H188" s="3957" t="s">
        <v>138</v>
      </c>
      <c r="I188" s="3957" t="s">
        <v>139</v>
      </c>
      <c r="J188" s="3957" t="s">
        <v>140</v>
      </c>
      <c r="K188" s="3957" t="s">
        <v>141</v>
      </c>
      <c r="L188" s="3957" t="s">
        <v>142</v>
      </c>
      <c r="M188" s="3959" t="s">
        <v>143</v>
      </c>
      <c r="N188" s="3983"/>
    </row>
    <row r="189" spans="2:14" ht="14.25" customHeight="1">
      <c r="B189" s="3248"/>
      <c r="C189" s="3248"/>
      <c r="D189" s="3248"/>
      <c r="E189" s="3248"/>
      <c r="F189" s="3248"/>
      <c r="G189" s="3279"/>
      <c r="H189" s="3325"/>
      <c r="I189" s="3325"/>
      <c r="J189" s="3325"/>
      <c r="K189" s="3325"/>
      <c r="L189" s="3325"/>
      <c r="M189" s="3296"/>
      <c r="N189" s="3207"/>
    </row>
    <row r="190" spans="2:14" ht="14.25" customHeight="1">
      <c r="B190" s="3102" t="s">
        <v>29</v>
      </c>
      <c r="C190" s="3223"/>
      <c r="D190" s="3223"/>
      <c r="E190" s="3223"/>
      <c r="F190" s="3223"/>
      <c r="G190" s="3280"/>
      <c r="H190" s="199">
        <v>0</v>
      </c>
      <c r="I190" s="199">
        <v>0.5</v>
      </c>
      <c r="J190" s="199">
        <v>0</v>
      </c>
      <c r="K190" s="199">
        <v>0</v>
      </c>
      <c r="L190" s="199">
        <v>0.5</v>
      </c>
      <c r="M190" s="200">
        <v>0</v>
      </c>
      <c r="N190" s="2574"/>
    </row>
    <row r="191" spans="2:14" ht="14.25" customHeight="1">
      <c r="B191" s="3104" t="s">
        <v>30</v>
      </c>
      <c r="C191" s="3257"/>
      <c r="D191" s="3257"/>
      <c r="E191" s="3257"/>
      <c r="F191" s="3257"/>
      <c r="G191" s="3287"/>
      <c r="H191" s="201">
        <v>6.0000000000000001E-3</v>
      </c>
      <c r="I191" s="201">
        <v>0.28299999999999997</v>
      </c>
      <c r="J191" s="201">
        <v>0</v>
      </c>
      <c r="K191" s="201">
        <v>5.7000000000000002E-2</v>
      </c>
      <c r="L191" s="201">
        <v>0.65400000000000003</v>
      </c>
      <c r="M191" s="1915">
        <v>0</v>
      </c>
      <c r="N191" s="2574"/>
    </row>
    <row r="192" spans="2:14" ht="14.25" customHeight="1">
      <c r="B192" s="3104" t="s">
        <v>31</v>
      </c>
      <c r="C192" s="3257"/>
      <c r="D192" s="3257"/>
      <c r="E192" s="3257"/>
      <c r="F192" s="3257"/>
      <c r="G192" s="3287"/>
      <c r="H192" s="201">
        <v>0</v>
      </c>
      <c r="I192" s="201">
        <v>0.5</v>
      </c>
      <c r="J192" s="201">
        <v>0</v>
      </c>
      <c r="K192" s="201">
        <v>0</v>
      </c>
      <c r="L192" s="201">
        <v>0.5</v>
      </c>
      <c r="M192" s="1915">
        <v>0</v>
      </c>
      <c r="N192" s="2574"/>
    </row>
    <row r="193" spans="2:14" ht="14.25" customHeight="1">
      <c r="B193" s="3104" t="s">
        <v>32</v>
      </c>
      <c r="C193" s="3257"/>
      <c r="D193" s="3257"/>
      <c r="E193" s="3257"/>
      <c r="F193" s="3257"/>
      <c r="G193" s="3287"/>
      <c r="H193" s="201">
        <v>4.4999999999999998E-2</v>
      </c>
      <c r="I193" s="201">
        <v>0.34799999999999998</v>
      </c>
      <c r="J193" s="201">
        <v>1.4999999999999999E-2</v>
      </c>
      <c r="K193" s="201">
        <v>9.0999999999999998E-2</v>
      </c>
      <c r="L193" s="201">
        <v>0.48499999999999999</v>
      </c>
      <c r="M193" s="1915">
        <v>1.4999999999999999E-2</v>
      </c>
      <c r="N193" s="2574"/>
    </row>
    <row r="194" spans="2:14" ht="14.25" customHeight="1">
      <c r="B194" s="3104" t="s">
        <v>33</v>
      </c>
      <c r="C194" s="3257"/>
      <c r="D194" s="3257"/>
      <c r="E194" s="3257"/>
      <c r="F194" s="3257"/>
      <c r="G194" s="3287"/>
      <c r="H194" s="201">
        <v>1.2E-2</v>
      </c>
      <c r="I194" s="201">
        <v>0.377</v>
      </c>
      <c r="J194" s="201">
        <v>0</v>
      </c>
      <c r="K194" s="201">
        <v>7.8E-2</v>
      </c>
      <c r="L194" s="201">
        <v>0.52700000000000002</v>
      </c>
      <c r="M194" s="1915">
        <v>6.0000000000000001E-3</v>
      </c>
      <c r="N194" s="2574"/>
    </row>
    <row r="195" spans="2:14" ht="14.25" customHeight="1">
      <c r="B195" s="3104" t="s">
        <v>34</v>
      </c>
      <c r="C195" s="3257"/>
      <c r="D195" s="3257"/>
      <c r="E195" s="3257"/>
      <c r="F195" s="3257"/>
      <c r="G195" s="3287"/>
      <c r="H195" s="201">
        <v>0</v>
      </c>
      <c r="I195" s="201">
        <v>0.23699999999999999</v>
      </c>
      <c r="J195" s="1498">
        <v>7.0000000000000001E-3</v>
      </c>
      <c r="K195" s="201">
        <v>8.8999999999999996E-2</v>
      </c>
      <c r="L195" s="201">
        <v>0.65900000000000003</v>
      </c>
      <c r="M195" s="1915">
        <v>7.0000000000000001E-3</v>
      </c>
      <c r="N195" s="2574"/>
    </row>
    <row r="196" spans="2:14" ht="14.25" customHeight="1">
      <c r="B196" s="3104" t="s">
        <v>35</v>
      </c>
      <c r="C196" s="3257"/>
      <c r="D196" s="3257"/>
      <c r="E196" s="3257"/>
      <c r="F196" s="3257"/>
      <c r="G196" s="3287"/>
      <c r="H196" s="201">
        <v>8.0000000000000002E-3</v>
      </c>
      <c r="I196" s="201">
        <v>0.29099999999999998</v>
      </c>
      <c r="J196" s="1498">
        <v>8.0000000000000002E-3</v>
      </c>
      <c r="K196" s="201">
        <v>0.11</v>
      </c>
      <c r="L196" s="201">
        <v>0.58299999999999996</v>
      </c>
      <c r="M196" s="1915">
        <v>0</v>
      </c>
      <c r="N196" s="2574"/>
    </row>
    <row r="197" spans="2:14" ht="14.25" customHeight="1">
      <c r="B197" s="3104" t="s">
        <v>36</v>
      </c>
      <c r="C197" s="3257"/>
      <c r="D197" s="3257"/>
      <c r="E197" s="3257"/>
      <c r="F197" s="3257"/>
      <c r="G197" s="3287"/>
      <c r="H197" s="201">
        <v>5.0000000000000001E-3</v>
      </c>
      <c r="I197" s="201">
        <v>0.19800000000000001</v>
      </c>
      <c r="J197" s="1498">
        <v>4.0000000000000001E-3</v>
      </c>
      <c r="K197" s="201">
        <v>0.153</v>
      </c>
      <c r="L197" s="201">
        <v>0.63</v>
      </c>
      <c r="M197" s="1915">
        <v>0.01</v>
      </c>
      <c r="N197" s="2574"/>
    </row>
    <row r="198" spans="2:14" ht="14.25" customHeight="1">
      <c r="B198" s="2133" t="s">
        <v>37</v>
      </c>
      <c r="C198" s="2133"/>
      <c r="D198" s="2133"/>
      <c r="E198" s="2133"/>
      <c r="F198" s="2133"/>
      <c r="G198" s="2639"/>
      <c r="H198" s="201">
        <v>0</v>
      </c>
      <c r="I198" s="201">
        <v>0</v>
      </c>
      <c r="J198" s="201">
        <v>0</v>
      </c>
      <c r="K198" s="201">
        <v>0</v>
      </c>
      <c r="L198" s="201">
        <v>1</v>
      </c>
      <c r="M198" s="1915">
        <v>0</v>
      </c>
      <c r="N198" s="2574"/>
    </row>
    <row r="199" spans="2:14" ht="14.25" customHeight="1">
      <c r="B199" s="2133" t="s">
        <v>38</v>
      </c>
      <c r="C199" s="2133"/>
      <c r="D199" s="2133"/>
      <c r="E199" s="2133"/>
      <c r="F199" s="2133"/>
      <c r="G199" s="2639"/>
      <c r="H199" s="201">
        <v>1.0999999999999999E-2</v>
      </c>
      <c r="I199" s="201">
        <v>0.23300000000000001</v>
      </c>
      <c r="J199" s="201">
        <v>0</v>
      </c>
      <c r="K199" s="201">
        <v>0.13300000000000001</v>
      </c>
      <c r="L199" s="201">
        <v>0.622</v>
      </c>
      <c r="M199" s="1915">
        <v>0</v>
      </c>
      <c r="N199" s="2574"/>
    </row>
    <row r="200" spans="2:14" ht="14.25" customHeight="1">
      <c r="B200" s="3140" t="s">
        <v>42</v>
      </c>
      <c r="C200" s="3229"/>
      <c r="D200" s="3229"/>
      <c r="E200" s="3229"/>
      <c r="F200" s="3229"/>
      <c r="G200" s="3276"/>
      <c r="H200" s="202">
        <v>7.0000000000000001E-3</v>
      </c>
      <c r="I200" s="202">
        <v>0.23200000000000001</v>
      </c>
      <c r="J200" s="1499">
        <v>4.0000000000000001E-3</v>
      </c>
      <c r="K200" s="202">
        <v>0.13100000000000001</v>
      </c>
      <c r="L200" s="202">
        <v>0.61799999999999999</v>
      </c>
      <c r="M200" s="2575">
        <v>8.0000000000000002E-3</v>
      </c>
      <c r="N200" s="2576"/>
    </row>
    <row r="201" spans="2:14" ht="24.75" customHeight="1">
      <c r="B201" s="3090" t="s">
        <v>1123</v>
      </c>
      <c r="C201" s="3231"/>
      <c r="D201" s="3231"/>
      <c r="E201" s="3231"/>
      <c r="F201" s="3231"/>
      <c r="G201" s="3231"/>
      <c r="H201" s="3231"/>
      <c r="I201" s="3231"/>
      <c r="J201" s="3231"/>
      <c r="K201" s="3231"/>
      <c r="L201" s="3231"/>
      <c r="M201" s="3231"/>
      <c r="N201" s="476"/>
    </row>
    <row r="203" spans="2:14" ht="14.25" customHeight="1">
      <c r="B203" s="3294" t="s">
        <v>146</v>
      </c>
      <c r="C203" s="3207"/>
      <c r="D203" s="3207"/>
      <c r="E203" s="3207"/>
      <c r="F203" s="3207"/>
      <c r="G203" s="3207"/>
      <c r="H203" s="3207"/>
      <c r="I203" s="3207"/>
      <c r="J203" s="3207"/>
      <c r="K203" s="3207"/>
      <c r="L203" s="3207"/>
      <c r="M203" s="3207"/>
    </row>
    <row r="204" spans="2:14" ht="14.25" customHeight="1">
      <c r="B204" s="1"/>
      <c r="C204" s="1"/>
      <c r="D204" s="1"/>
      <c r="E204" s="1"/>
      <c r="F204" s="1"/>
      <c r="G204" s="1"/>
      <c r="H204" s="1"/>
    </row>
    <row r="205" spans="2:14" ht="15" customHeight="1">
      <c r="B205" s="3935" t="s">
        <v>1124</v>
      </c>
      <c r="C205" s="3207"/>
      <c r="D205" s="3247"/>
      <c r="E205" s="3960">
        <v>2023</v>
      </c>
      <c r="F205" s="3960">
        <v>2024</v>
      </c>
      <c r="G205" s="3936">
        <v>2025</v>
      </c>
      <c r="H205" s="3299"/>
    </row>
    <row r="206" spans="2:14" ht="15" customHeight="1">
      <c r="B206" s="3207"/>
      <c r="C206" s="2992"/>
      <c r="D206" s="3247"/>
      <c r="E206" s="3403"/>
      <c r="F206" s="3403"/>
      <c r="G206" s="3295"/>
      <c r="H206" s="2992"/>
    </row>
    <row r="207" spans="2:14" ht="15" customHeight="1">
      <c r="B207" s="3207"/>
      <c r="C207" s="2992"/>
      <c r="D207" s="3247"/>
      <c r="E207" s="3403"/>
      <c r="F207" s="3403"/>
      <c r="G207" s="3295"/>
      <c r="H207" s="2992"/>
    </row>
    <row r="208" spans="2:14" ht="14.25" customHeight="1">
      <c r="B208" s="3248"/>
      <c r="C208" s="3248"/>
      <c r="D208" s="3279"/>
      <c r="E208" s="3325"/>
      <c r="F208" s="3325"/>
      <c r="G208" s="3296"/>
      <c r="H208" s="2992"/>
    </row>
    <row r="209" spans="2:13" ht="14.25" customHeight="1">
      <c r="B209" s="3104" t="s">
        <v>29</v>
      </c>
      <c r="C209" s="3257"/>
      <c r="D209" s="3287"/>
      <c r="E209" s="193" t="s">
        <v>644</v>
      </c>
      <c r="F209" s="1914" t="s">
        <v>644</v>
      </c>
      <c r="G209" s="1914" t="s">
        <v>644</v>
      </c>
      <c r="H209" s="1"/>
    </row>
    <row r="210" spans="2:13" ht="14.25" customHeight="1">
      <c r="B210" s="3104" t="s">
        <v>30</v>
      </c>
      <c r="C210" s="3257"/>
      <c r="D210" s="3287"/>
      <c r="E210" s="194">
        <v>0.98063210964836556</v>
      </c>
      <c r="F210" s="195">
        <v>1.0680000000000001</v>
      </c>
      <c r="G210" s="1916">
        <v>1.1359999999999999</v>
      </c>
      <c r="H210" s="279"/>
    </row>
    <row r="211" spans="2:13" ht="14.25" customHeight="1">
      <c r="B211" s="3104" t="s">
        <v>31</v>
      </c>
      <c r="C211" s="3257"/>
      <c r="D211" s="3287"/>
      <c r="E211" s="194">
        <v>0.85494110486405206</v>
      </c>
      <c r="F211" s="195">
        <v>0.92</v>
      </c>
      <c r="G211" s="1916">
        <v>0.872</v>
      </c>
      <c r="H211" s="279"/>
    </row>
    <row r="212" spans="2:13" ht="14.25" customHeight="1">
      <c r="B212" s="3104" t="s">
        <v>32</v>
      </c>
      <c r="C212" s="3257"/>
      <c r="D212" s="3287"/>
      <c r="E212" s="194">
        <v>0.86470204524656058</v>
      </c>
      <c r="F212" s="195">
        <v>0.98099999999999998</v>
      </c>
      <c r="G212" s="1916">
        <v>0.95499999999999996</v>
      </c>
      <c r="H212" s="279"/>
    </row>
    <row r="213" spans="2:13" ht="14.25" customHeight="1">
      <c r="B213" s="3104" t="s">
        <v>33</v>
      </c>
      <c r="C213" s="3257"/>
      <c r="D213" s="3287"/>
      <c r="E213" s="194">
        <v>0.91948826365122072</v>
      </c>
      <c r="F213" s="195">
        <v>0.92500000000000004</v>
      </c>
      <c r="G213" s="1916">
        <v>0.95299999999999996</v>
      </c>
      <c r="H213" s="279"/>
    </row>
    <row r="214" spans="2:13" ht="14.25" customHeight="1">
      <c r="B214" s="3104" t="s">
        <v>34</v>
      </c>
      <c r="C214" s="3257"/>
      <c r="D214" s="3287"/>
      <c r="E214" s="194">
        <v>0.73577651268721345</v>
      </c>
      <c r="F214" s="195">
        <v>0.748</v>
      </c>
      <c r="G214" s="1916">
        <v>0.78700000000000003</v>
      </c>
      <c r="H214" s="279"/>
    </row>
    <row r="215" spans="2:13" ht="14.25" customHeight="1">
      <c r="B215" s="3104" t="s">
        <v>35</v>
      </c>
      <c r="C215" s="3257"/>
      <c r="D215" s="3287"/>
      <c r="E215" s="194">
        <v>0.86200339615431931</v>
      </c>
      <c r="F215" s="195">
        <v>0.88900000000000001</v>
      </c>
      <c r="G215" s="1916">
        <v>0.85699999999999998</v>
      </c>
      <c r="H215" s="279"/>
    </row>
    <row r="216" spans="2:13" ht="14.25" customHeight="1">
      <c r="B216" s="3104" t="s">
        <v>36</v>
      </c>
      <c r="C216" s="3257"/>
      <c r="D216" s="3287"/>
      <c r="E216" s="194">
        <v>1.0174778197527741</v>
      </c>
      <c r="F216" s="195">
        <v>0.91700000000000004</v>
      </c>
      <c r="G216" s="1916">
        <v>0.93200000000000005</v>
      </c>
      <c r="H216" s="279"/>
    </row>
    <row r="217" spans="2:13" ht="14.25" customHeight="1">
      <c r="B217" s="3104" t="s">
        <v>38</v>
      </c>
      <c r="C217" s="3257"/>
      <c r="D217" s="3287"/>
      <c r="E217" s="194">
        <v>1.1599099099099079</v>
      </c>
      <c r="F217" s="195">
        <v>0.9</v>
      </c>
      <c r="G217" s="1916">
        <v>0.94499999999999995</v>
      </c>
      <c r="H217" s="279"/>
    </row>
    <row r="218" spans="2:13" ht="14.25" customHeight="1">
      <c r="B218" s="3161" t="s">
        <v>148</v>
      </c>
      <c r="C218" s="3257"/>
      <c r="D218" s="3287"/>
      <c r="E218" s="196">
        <v>1.0075090243671492</v>
      </c>
      <c r="F218" s="197">
        <v>1.0089999999999999</v>
      </c>
      <c r="G218" s="1917">
        <v>1.0609999999999999</v>
      </c>
      <c r="H218" s="279"/>
    </row>
    <row r="219" spans="2:13" ht="15" customHeight="1">
      <c r="B219" s="3157" t="s">
        <v>1125</v>
      </c>
      <c r="C219" s="3254"/>
      <c r="D219" s="3254"/>
      <c r="E219" s="3254"/>
      <c r="F219" s="3254"/>
      <c r="G219" s="3254"/>
      <c r="H219" s="1"/>
      <c r="I219" s="1"/>
      <c r="J219" s="1"/>
      <c r="K219" s="1"/>
      <c r="L219" s="1"/>
      <c r="M219" s="1"/>
    </row>
    <row r="220" spans="2:13" ht="15" customHeight="1">
      <c r="B220" s="2992"/>
      <c r="C220" s="2992"/>
      <c r="D220" s="2992"/>
      <c r="E220" s="2992"/>
      <c r="F220" s="2992"/>
      <c r="G220" s="2992"/>
      <c r="H220" s="1"/>
      <c r="I220" s="1"/>
      <c r="J220" s="1"/>
      <c r="K220" s="1"/>
      <c r="L220" s="1"/>
      <c r="M220" s="1"/>
    </row>
    <row r="221" spans="2:13" ht="15" customHeight="1">
      <c r="B221" s="2992"/>
      <c r="C221" s="2992"/>
      <c r="D221" s="2992"/>
      <c r="E221" s="2992"/>
      <c r="F221" s="2992"/>
      <c r="G221" s="2992"/>
      <c r="H221" s="1"/>
      <c r="I221" s="1"/>
      <c r="J221" s="1"/>
      <c r="K221" s="1"/>
      <c r="L221" s="1"/>
      <c r="M221" s="1"/>
    </row>
    <row r="222" spans="2:13" ht="14.25" customHeight="1">
      <c r="B222" s="2992"/>
      <c r="C222" s="2992"/>
      <c r="D222" s="2992"/>
      <c r="E222" s="2992"/>
      <c r="F222" s="2992"/>
      <c r="G222" s="2992"/>
      <c r="H222" s="1"/>
      <c r="I222" s="1"/>
      <c r="J222" s="1"/>
      <c r="K222" s="1"/>
      <c r="L222" s="1"/>
      <c r="M222" s="1"/>
    </row>
    <row r="223" spans="2:13" ht="2.25" customHeight="1">
      <c r="B223" s="3277"/>
      <c r="C223" s="3277"/>
      <c r="D223" s="3277"/>
      <c r="E223" s="3277"/>
      <c r="F223" s="3277"/>
      <c r="G223" s="3277"/>
      <c r="H223" s="1"/>
      <c r="I223" s="1"/>
      <c r="J223" s="1"/>
      <c r="K223" s="1"/>
      <c r="L223" s="1"/>
      <c r="M223" s="1"/>
    </row>
    <row r="224" spans="2:13" ht="14.25" customHeight="1">
      <c r="B224" s="1"/>
      <c r="C224" s="1"/>
      <c r="D224" s="1"/>
      <c r="E224" s="1"/>
      <c r="F224" s="1"/>
      <c r="G224" s="1"/>
      <c r="H224" s="1"/>
      <c r="I224" s="1"/>
      <c r="J224" s="1"/>
      <c r="K224" s="1"/>
      <c r="L224" s="1"/>
      <c r="M224" s="1"/>
    </row>
    <row r="225" spans="2:13" ht="14.25" customHeight="1">
      <c r="B225" s="1"/>
      <c r="C225" s="1"/>
      <c r="D225" s="1"/>
      <c r="E225" s="1"/>
      <c r="F225" s="1"/>
      <c r="G225" s="1"/>
      <c r="H225" s="1"/>
      <c r="I225" s="1"/>
      <c r="J225" s="1"/>
      <c r="K225" s="1"/>
      <c r="L225" s="1"/>
      <c r="M225" s="1"/>
    </row>
    <row r="226" spans="2:13" ht="14.25" customHeight="1">
      <c r="B226" s="1"/>
      <c r="C226" s="1"/>
      <c r="D226" s="1"/>
      <c r="E226" s="1"/>
      <c r="F226" s="1"/>
      <c r="G226" s="1"/>
      <c r="H226" s="1"/>
      <c r="I226" s="1"/>
      <c r="J226" s="1"/>
      <c r="K226" s="1"/>
      <c r="L226" s="1"/>
      <c r="M226" s="1"/>
    </row>
    <row r="227" spans="2:13" ht="14.25" customHeight="1">
      <c r="B227" s="1"/>
      <c r="C227" s="1"/>
      <c r="D227" s="1"/>
      <c r="E227" s="1"/>
      <c r="F227" s="1"/>
      <c r="G227" s="1"/>
      <c r="H227" s="1"/>
      <c r="I227" s="1"/>
      <c r="J227" s="1"/>
      <c r="K227" s="1"/>
      <c r="L227" s="1"/>
      <c r="M227" s="1"/>
    </row>
    <row r="228" spans="2:13" ht="27.75" customHeight="1">
      <c r="B228" s="1472" t="s">
        <v>155</v>
      </c>
      <c r="C228" s="6"/>
      <c r="D228" s="6"/>
      <c r="E228" s="6"/>
      <c r="F228" s="6"/>
      <c r="G228" s="6"/>
      <c r="H228" s="6"/>
      <c r="I228" s="6"/>
      <c r="J228" s="6"/>
      <c r="K228" s="6"/>
      <c r="L228" s="6"/>
      <c r="M228" s="6"/>
    </row>
    <row r="229" spans="2:13" ht="14.25" customHeight="1">
      <c r="B229" s="1"/>
      <c r="C229" s="1"/>
      <c r="D229" s="1"/>
      <c r="E229" s="1"/>
      <c r="F229" s="1"/>
      <c r="G229" s="1"/>
      <c r="H229" s="1"/>
      <c r="I229" s="1"/>
      <c r="J229" s="1"/>
      <c r="K229" s="1"/>
      <c r="L229" s="1"/>
      <c r="M229" s="1"/>
    </row>
    <row r="230" spans="2:13" ht="14.25" customHeight="1">
      <c r="B230" s="1"/>
      <c r="C230" s="1"/>
      <c r="D230" s="1"/>
      <c r="E230" s="1"/>
      <c r="F230" s="1"/>
      <c r="G230" s="1"/>
      <c r="H230" s="1"/>
      <c r="I230" s="1"/>
      <c r="J230" s="1"/>
      <c r="K230" s="1"/>
      <c r="L230" s="1"/>
      <c r="M230" s="1"/>
    </row>
    <row r="231" spans="2:13" ht="14.25" customHeight="1">
      <c r="B231" s="1801" t="s">
        <v>156</v>
      </c>
      <c r="C231" s="1801"/>
      <c r="D231" s="1801"/>
      <c r="E231" s="1801"/>
      <c r="F231" s="1801"/>
      <c r="G231" s="1801"/>
      <c r="H231" s="1801"/>
      <c r="I231" s="1801"/>
      <c r="J231" s="1801"/>
      <c r="K231" s="1801"/>
      <c r="L231" s="1801"/>
      <c r="M231" s="1801"/>
    </row>
    <row r="232" spans="2:13" ht="14.25" customHeight="1">
      <c r="B232" s="1"/>
      <c r="C232" s="1"/>
      <c r="D232" s="1"/>
      <c r="E232" s="1"/>
      <c r="F232" s="1"/>
      <c r="G232" s="1"/>
      <c r="H232" s="1"/>
      <c r="I232" s="1"/>
      <c r="J232" s="1"/>
      <c r="K232" s="1"/>
      <c r="L232" s="1"/>
      <c r="M232" s="1"/>
    </row>
    <row r="233" spans="2:13" ht="24.75" customHeight="1">
      <c r="B233" s="3935" t="s">
        <v>1126</v>
      </c>
      <c r="C233" s="3207"/>
      <c r="D233" s="3247"/>
      <c r="E233" s="3936">
        <v>2023</v>
      </c>
      <c r="F233" s="3207"/>
      <c r="G233" s="3247"/>
      <c r="H233" s="3937">
        <v>2024</v>
      </c>
      <c r="I233" s="3207"/>
      <c r="J233" s="3207"/>
      <c r="K233" s="3937">
        <v>2025</v>
      </c>
      <c r="L233" s="3207"/>
      <c r="M233" s="3207"/>
    </row>
    <row r="234" spans="2:13" ht="14.25" customHeight="1">
      <c r="B234" s="3248"/>
      <c r="C234" s="3248"/>
      <c r="D234" s="3279"/>
      <c r="E234" s="2631" t="s">
        <v>158</v>
      </c>
      <c r="F234" s="1500" t="s">
        <v>159</v>
      </c>
      <c r="G234" s="2632" t="s">
        <v>148</v>
      </c>
      <c r="H234" s="2631" t="s">
        <v>158</v>
      </c>
      <c r="I234" s="1500" t="s">
        <v>159</v>
      </c>
      <c r="J234" s="2633" t="s">
        <v>148</v>
      </c>
      <c r="K234" s="2631" t="s">
        <v>158</v>
      </c>
      <c r="L234" s="1500" t="s">
        <v>159</v>
      </c>
      <c r="M234" s="2633" t="s">
        <v>148</v>
      </c>
    </row>
    <row r="235" spans="2:13" ht="15.75" customHeight="1">
      <c r="B235" s="3222" t="s">
        <v>160</v>
      </c>
      <c r="C235" s="3223"/>
      <c r="D235" s="3280"/>
      <c r="E235" s="204">
        <v>4408701.7299999995</v>
      </c>
      <c r="F235" s="205">
        <v>5898153.3399999999</v>
      </c>
      <c r="G235" s="206">
        <v>10306855.07</v>
      </c>
      <c r="H235" s="204">
        <v>4713509.49</v>
      </c>
      <c r="I235" s="205">
        <v>5665382.04</v>
      </c>
      <c r="J235" s="206">
        <v>10378891</v>
      </c>
      <c r="K235" s="1501">
        <v>4594222</v>
      </c>
      <c r="L235" s="1502">
        <v>8599485</v>
      </c>
      <c r="M235" s="2640">
        <v>13193707</v>
      </c>
    </row>
    <row r="236" spans="2:13" ht="15" customHeight="1">
      <c r="B236" s="3092" t="s">
        <v>161</v>
      </c>
      <c r="C236" s="3215"/>
      <c r="D236" s="3399"/>
      <c r="E236" s="3336">
        <v>7</v>
      </c>
      <c r="F236" s="3337">
        <v>4</v>
      </c>
      <c r="G236" s="3913">
        <v>11</v>
      </c>
      <c r="H236" s="3336">
        <v>6</v>
      </c>
      <c r="I236" s="3337">
        <v>3</v>
      </c>
      <c r="J236" s="3329">
        <v>9</v>
      </c>
      <c r="K236" s="3848">
        <v>5</v>
      </c>
      <c r="L236" s="3517">
        <v>3</v>
      </c>
      <c r="M236" s="3518">
        <v>8</v>
      </c>
    </row>
    <row r="237" spans="2:13" ht="14.25" customHeight="1">
      <c r="B237" s="3261"/>
      <c r="C237" s="3261"/>
      <c r="D237" s="3385"/>
      <c r="E237" s="3332"/>
      <c r="F237" s="3334"/>
      <c r="G237" s="3851"/>
      <c r="H237" s="3332"/>
      <c r="I237" s="3334"/>
      <c r="J237" s="3330"/>
      <c r="K237" s="3332"/>
      <c r="L237" s="3334"/>
      <c r="M237" s="3330"/>
    </row>
    <row r="238" spans="2:13" ht="15" customHeight="1">
      <c r="B238" s="3092" t="s">
        <v>162</v>
      </c>
      <c r="C238" s="3215"/>
      <c r="D238" s="3399"/>
      <c r="E238" s="3336">
        <v>0</v>
      </c>
      <c r="F238" s="3337">
        <v>1</v>
      </c>
      <c r="G238" s="3913">
        <v>1</v>
      </c>
      <c r="H238" s="3336">
        <v>1</v>
      </c>
      <c r="I238" s="3337">
        <v>0</v>
      </c>
      <c r="J238" s="3329">
        <v>1</v>
      </c>
      <c r="K238" s="3848">
        <v>0</v>
      </c>
      <c r="L238" s="3517">
        <v>0</v>
      </c>
      <c r="M238" s="3518">
        <v>0</v>
      </c>
    </row>
    <row r="239" spans="2:13" ht="14.25" customHeight="1">
      <c r="B239" s="3261"/>
      <c r="C239" s="3261"/>
      <c r="D239" s="3385"/>
      <c r="E239" s="3332"/>
      <c r="F239" s="3334"/>
      <c r="G239" s="3851"/>
      <c r="H239" s="3332"/>
      <c r="I239" s="3334"/>
      <c r="J239" s="3330"/>
      <c r="K239" s="3332"/>
      <c r="L239" s="3334"/>
      <c r="M239" s="3330"/>
    </row>
    <row r="240" spans="2:13" ht="15" customHeight="1">
      <c r="B240" s="3104" t="s">
        <v>163</v>
      </c>
      <c r="C240" s="3257"/>
      <c r="D240" s="3287"/>
      <c r="E240" s="211">
        <v>1</v>
      </c>
      <c r="F240" s="212">
        <v>0</v>
      </c>
      <c r="G240" s="1922">
        <v>1</v>
      </c>
      <c r="H240" s="211">
        <v>0</v>
      </c>
      <c r="I240" s="212">
        <v>0</v>
      </c>
      <c r="J240" s="1922">
        <v>0</v>
      </c>
      <c r="K240" s="1399">
        <v>0</v>
      </c>
      <c r="L240" s="1101">
        <v>0</v>
      </c>
      <c r="M240" s="1102">
        <v>0</v>
      </c>
    </row>
    <row r="241" spans="2:13" ht="15" customHeight="1">
      <c r="B241" s="3092" t="s">
        <v>164</v>
      </c>
      <c r="C241" s="3215"/>
      <c r="D241" s="3399"/>
      <c r="E241" s="3336">
        <v>6224</v>
      </c>
      <c r="F241" s="3337">
        <v>191</v>
      </c>
      <c r="G241" s="3913">
        <v>6415</v>
      </c>
      <c r="H241" s="3336">
        <v>153</v>
      </c>
      <c r="I241" s="3337">
        <v>30</v>
      </c>
      <c r="J241" s="3329">
        <f>(SUM(H241+I241))</f>
        <v>183</v>
      </c>
      <c r="K241" s="3848">
        <v>80</v>
      </c>
      <c r="L241" s="3517">
        <v>130</v>
      </c>
      <c r="M241" s="3518">
        <v>210</v>
      </c>
    </row>
    <row r="242" spans="2:13" ht="14.25" customHeight="1">
      <c r="B242" s="3261"/>
      <c r="C242" s="3261"/>
      <c r="D242" s="3385"/>
      <c r="E242" s="3332"/>
      <c r="F242" s="3334"/>
      <c r="G242" s="3851"/>
      <c r="H242" s="3332"/>
      <c r="I242" s="3334"/>
      <c r="J242" s="3330"/>
      <c r="K242" s="3332"/>
      <c r="L242" s="3334"/>
      <c r="M242" s="3330"/>
    </row>
    <row r="243" spans="2:13" ht="15" customHeight="1">
      <c r="B243" s="3092" t="s">
        <v>165</v>
      </c>
      <c r="C243" s="3215"/>
      <c r="D243" s="3399"/>
      <c r="E243" s="3358">
        <v>0.32</v>
      </c>
      <c r="F243" s="3359">
        <v>0.14000000000000001</v>
      </c>
      <c r="G243" s="3850">
        <v>0.21</v>
      </c>
      <c r="H243" s="3358">
        <v>0.25</v>
      </c>
      <c r="I243" s="3359">
        <v>0.1</v>
      </c>
      <c r="J243" s="3361">
        <v>0.17799999999999999</v>
      </c>
      <c r="K243" s="3849">
        <v>0.22</v>
      </c>
      <c r="L243" s="3619">
        <v>7.0000000000000007E-2</v>
      </c>
      <c r="M243" s="3620">
        <v>0.12</v>
      </c>
    </row>
    <row r="244" spans="2:13" ht="14.25" customHeight="1">
      <c r="B244" s="3261"/>
      <c r="C244" s="3261"/>
      <c r="D244" s="3385"/>
      <c r="E244" s="3332"/>
      <c r="F244" s="3334"/>
      <c r="G244" s="3851"/>
      <c r="H244" s="3332"/>
      <c r="I244" s="3334"/>
      <c r="J244" s="3330"/>
      <c r="K244" s="3332"/>
      <c r="L244" s="3334"/>
      <c r="M244" s="3330"/>
    </row>
    <row r="245" spans="2:13" ht="15" customHeight="1">
      <c r="B245" s="3092" t="s">
        <v>166</v>
      </c>
      <c r="C245" s="3215"/>
      <c r="D245" s="3399"/>
      <c r="E245" s="3358">
        <v>0</v>
      </c>
      <c r="F245" s="3359">
        <v>0.03</v>
      </c>
      <c r="G245" s="3850">
        <v>0.02</v>
      </c>
      <c r="H245" s="3358">
        <v>0.04</v>
      </c>
      <c r="I245" s="3359">
        <v>0</v>
      </c>
      <c r="J245" s="3360">
        <v>0.02</v>
      </c>
      <c r="K245" s="3849">
        <v>0</v>
      </c>
      <c r="L245" s="3619">
        <v>0</v>
      </c>
      <c r="M245" s="3620">
        <v>0</v>
      </c>
    </row>
    <row r="246" spans="2:13" ht="21" customHeight="1">
      <c r="B246" s="3261"/>
      <c r="C246" s="3261"/>
      <c r="D246" s="3385"/>
      <c r="E246" s="3332"/>
      <c r="F246" s="3334"/>
      <c r="G246" s="3851"/>
      <c r="H246" s="3332"/>
      <c r="I246" s="3334"/>
      <c r="J246" s="3330"/>
      <c r="K246" s="3332"/>
      <c r="L246" s="3334"/>
      <c r="M246" s="3330"/>
    </row>
    <row r="247" spans="2:13" ht="26.25" customHeight="1">
      <c r="B247" s="2999" t="s">
        <v>167</v>
      </c>
      <c r="C247" s="3257"/>
      <c r="D247" s="3287"/>
      <c r="E247" s="220">
        <v>0.05</v>
      </c>
      <c r="F247" s="221">
        <v>0</v>
      </c>
      <c r="G247" s="1923">
        <v>0.02</v>
      </c>
      <c r="H247" s="220">
        <v>0</v>
      </c>
      <c r="I247" s="221">
        <v>0</v>
      </c>
      <c r="J247" s="1923">
        <v>0</v>
      </c>
      <c r="K247" s="470">
        <v>0</v>
      </c>
      <c r="L247" s="471">
        <v>0</v>
      </c>
      <c r="M247" s="472">
        <v>0</v>
      </c>
    </row>
    <row r="248" spans="2:13" ht="15" customHeight="1">
      <c r="B248" s="3104" t="s">
        <v>168</v>
      </c>
      <c r="C248" s="3257"/>
      <c r="D248" s="3287"/>
      <c r="E248" s="228">
        <v>282</v>
      </c>
      <c r="F248" s="229">
        <v>6</v>
      </c>
      <c r="G248" s="1925">
        <v>124</v>
      </c>
      <c r="H248" s="228">
        <v>6</v>
      </c>
      <c r="I248" s="229">
        <v>1</v>
      </c>
      <c r="J248" s="1925">
        <v>4</v>
      </c>
      <c r="K248" s="473">
        <v>3</v>
      </c>
      <c r="L248" s="474">
        <v>3</v>
      </c>
      <c r="M248" s="475">
        <v>3</v>
      </c>
    </row>
    <row r="249" spans="2:13" ht="15" customHeight="1">
      <c r="B249" s="3348" t="s">
        <v>1127</v>
      </c>
      <c r="C249" s="3254"/>
      <c r="D249" s="3254"/>
      <c r="E249" s="3254"/>
      <c r="F249" s="3254"/>
      <c r="G249" s="3254"/>
      <c r="H249" s="3254"/>
      <c r="I249" s="3254"/>
      <c r="J249" s="3254"/>
      <c r="K249" s="3254"/>
      <c r="L249" s="3254"/>
      <c r="M249" s="3254"/>
    </row>
    <row r="250" spans="2:13" ht="15" customHeight="1">
      <c r="B250" s="2992"/>
      <c r="C250" s="2992"/>
      <c r="D250" s="2992"/>
      <c r="E250" s="2992"/>
      <c r="F250" s="2992"/>
      <c r="G250" s="2992"/>
      <c r="H250" s="2992"/>
      <c r="I250" s="2992"/>
      <c r="J250" s="2992"/>
      <c r="K250" s="2992"/>
      <c r="L250" s="2992"/>
      <c r="M250" s="2992"/>
    </row>
    <row r="251" spans="2:13" ht="19.5" customHeight="1">
      <c r="B251" s="3277"/>
      <c r="C251" s="3277"/>
      <c r="D251" s="3277"/>
      <c r="E251" s="3277"/>
      <c r="F251" s="3277"/>
      <c r="G251" s="3277"/>
      <c r="H251" s="3277"/>
      <c r="I251" s="3277"/>
      <c r="J251" s="3277"/>
      <c r="K251" s="3277"/>
      <c r="L251" s="3277"/>
      <c r="M251" s="3277"/>
    </row>
    <row r="252" spans="2:13" ht="14.25" customHeight="1">
      <c r="B252" s="8"/>
      <c r="C252" s="8"/>
      <c r="D252" s="8"/>
      <c r="E252" s="8"/>
      <c r="F252" s="8"/>
      <c r="G252" s="8"/>
      <c r="H252" s="8"/>
      <c r="I252" s="8"/>
      <c r="J252" s="8"/>
      <c r="K252" s="8"/>
      <c r="L252" s="8"/>
      <c r="M252" s="8"/>
    </row>
    <row r="253" spans="2:13" ht="14.25" customHeight="1">
      <c r="B253" s="1"/>
      <c r="C253" s="1"/>
      <c r="D253" s="1"/>
      <c r="E253" s="1"/>
      <c r="F253" s="1"/>
      <c r="G253" s="1"/>
      <c r="H253" s="1"/>
      <c r="I253" s="1"/>
      <c r="J253" s="1"/>
      <c r="K253" s="1"/>
      <c r="L253" s="1"/>
      <c r="M253" s="1"/>
    </row>
    <row r="254" spans="2:13" ht="14.25" customHeight="1">
      <c r="B254" s="1"/>
      <c r="C254" s="1"/>
      <c r="D254" s="1"/>
      <c r="E254" s="1"/>
      <c r="F254" s="1"/>
      <c r="G254" s="1"/>
      <c r="H254" s="1"/>
      <c r="I254" s="1"/>
      <c r="J254" s="1"/>
      <c r="K254" s="1"/>
      <c r="L254" s="1"/>
      <c r="M254" s="1"/>
    </row>
    <row r="255" spans="2:13" ht="14.25" customHeight="1">
      <c r="B255" s="1"/>
      <c r="C255" s="1"/>
      <c r="D255" s="1"/>
      <c r="E255" s="1"/>
      <c r="F255" s="1"/>
      <c r="G255" s="1"/>
      <c r="H255" s="1"/>
      <c r="I255" s="1"/>
      <c r="J255" s="1"/>
      <c r="K255" s="1"/>
      <c r="L255" s="1"/>
      <c r="M255" s="1"/>
    </row>
    <row r="256" spans="2:13" ht="27" customHeight="1">
      <c r="B256" s="1472" t="s">
        <v>172</v>
      </c>
      <c r="C256" s="1127"/>
      <c r="D256" s="6"/>
      <c r="E256" s="6"/>
      <c r="F256" s="6"/>
      <c r="G256" s="6"/>
      <c r="H256" s="6"/>
      <c r="I256" s="6"/>
      <c r="J256" s="6"/>
      <c r="K256" s="6"/>
      <c r="L256" s="6"/>
      <c r="M256" s="6"/>
    </row>
    <row r="257" spans="2:13" ht="14.25" customHeight="1">
      <c r="B257" s="1"/>
      <c r="C257" s="1"/>
      <c r="D257" s="1"/>
      <c r="E257" s="1"/>
      <c r="F257" s="1"/>
      <c r="G257" s="1"/>
      <c r="H257" s="1"/>
      <c r="I257" s="1"/>
      <c r="J257" s="1"/>
      <c r="K257" s="1"/>
      <c r="L257" s="1"/>
      <c r="M257" s="1"/>
    </row>
    <row r="258" spans="2:13" ht="14.25" customHeight="1">
      <c r="B258" s="1"/>
      <c r="C258" s="1"/>
      <c r="D258" s="1"/>
      <c r="E258" s="1"/>
      <c r="F258" s="1"/>
      <c r="G258" s="1"/>
      <c r="H258" s="1"/>
      <c r="I258" s="1"/>
      <c r="J258" s="1"/>
      <c r="K258" s="1"/>
      <c r="L258" s="1"/>
      <c r="M258" s="1"/>
    </row>
    <row r="259" spans="2:13" ht="14.25" customHeight="1">
      <c r="B259" s="1801" t="s">
        <v>173</v>
      </c>
      <c r="C259" s="1801"/>
      <c r="D259" s="1801"/>
      <c r="E259" s="1801"/>
      <c r="F259" s="1801"/>
      <c r="G259" s="1801"/>
      <c r="H259" s="1801"/>
      <c r="I259" s="1801"/>
      <c r="J259" s="1801"/>
      <c r="K259" s="1801"/>
      <c r="L259" s="1801"/>
      <c r="M259" s="1801"/>
    </row>
    <row r="260" spans="2:13" ht="14.25" customHeight="1">
      <c r="B260" s="1"/>
      <c r="C260" s="1"/>
      <c r="D260" s="1"/>
      <c r="E260" s="1"/>
      <c r="F260" s="1"/>
      <c r="G260" s="1"/>
      <c r="H260" s="1"/>
      <c r="I260" s="1"/>
      <c r="J260" s="1"/>
      <c r="K260" s="1"/>
      <c r="L260" s="1"/>
      <c r="M260" s="1"/>
    </row>
    <row r="261" spans="2:13" ht="15.75" customHeight="1">
      <c r="B261" s="3935" t="s">
        <v>1128</v>
      </c>
      <c r="C261" s="3207"/>
      <c r="D261" s="3247"/>
      <c r="E261" s="3960">
        <v>2023</v>
      </c>
      <c r="F261" s="3936">
        <v>2024</v>
      </c>
      <c r="G261" s="3937">
        <v>2025</v>
      </c>
      <c r="H261" s="1"/>
      <c r="I261" s="1"/>
      <c r="J261" s="1"/>
      <c r="K261" s="1"/>
      <c r="L261" s="1"/>
      <c r="M261" s="1"/>
    </row>
    <row r="262" spans="2:13" ht="15.75" customHeight="1">
      <c r="B262" s="3248"/>
      <c r="C262" s="3248"/>
      <c r="D262" s="3279"/>
      <c r="E262" s="3325"/>
      <c r="F262" s="3296"/>
      <c r="G262" s="3296"/>
      <c r="H262" s="1"/>
      <c r="I262" s="1"/>
      <c r="J262" s="1"/>
      <c r="K262" s="1"/>
      <c r="L262" s="1"/>
      <c r="M262" s="1"/>
    </row>
    <row r="263" spans="2:13" ht="14.25" customHeight="1">
      <c r="B263" s="3347" t="s">
        <v>175</v>
      </c>
      <c r="C263" s="3261"/>
      <c r="D263" s="3385"/>
      <c r="E263" s="2584">
        <v>1194</v>
      </c>
      <c r="F263" s="2584">
        <v>1120</v>
      </c>
      <c r="G263" s="2091">
        <v>1094</v>
      </c>
      <c r="H263" s="1"/>
      <c r="I263" s="1"/>
      <c r="J263" s="1"/>
      <c r="K263" s="1"/>
      <c r="L263" s="1"/>
      <c r="M263" s="1"/>
    </row>
    <row r="264" spans="2:13" ht="14.25" customHeight="1">
      <c r="B264" s="3106" t="s">
        <v>176</v>
      </c>
      <c r="C264" s="3229"/>
      <c r="D264" s="3276"/>
      <c r="E264" s="237">
        <v>1048.2805499999999</v>
      </c>
      <c r="F264" s="237">
        <v>1231.3</v>
      </c>
      <c r="G264" s="1889">
        <v>1536.5</v>
      </c>
      <c r="H264" s="1"/>
      <c r="I264" s="1"/>
      <c r="J264" s="1"/>
      <c r="K264" s="1"/>
      <c r="L264" s="1"/>
      <c r="M264" s="1"/>
    </row>
    <row r="267" spans="2:13" ht="14.25" customHeight="1">
      <c r="B267" s="1801" t="s">
        <v>178</v>
      </c>
      <c r="C267" s="1801"/>
      <c r="D267" s="1801"/>
      <c r="E267" s="1801"/>
      <c r="F267" s="1801"/>
      <c r="G267" s="1801"/>
    </row>
    <row r="268" spans="2:13" ht="14.25" customHeight="1">
      <c r="B268" s="1"/>
      <c r="C268" s="1"/>
      <c r="D268" s="1"/>
      <c r="E268" s="1"/>
      <c r="F268" s="1"/>
      <c r="G268" s="1"/>
    </row>
    <row r="269" spans="2:13" ht="15" customHeight="1">
      <c r="B269" s="3935" t="s">
        <v>1129</v>
      </c>
      <c r="C269" s="3207"/>
      <c r="D269" s="3207"/>
      <c r="E269" s="3960">
        <v>2023</v>
      </c>
      <c r="F269" s="3936">
        <v>2024</v>
      </c>
      <c r="G269" s="3937">
        <v>2025</v>
      </c>
    </row>
    <row r="270" spans="2:13" ht="15" customHeight="1">
      <c r="B270" s="3207"/>
      <c r="C270" s="2992"/>
      <c r="D270" s="3207"/>
      <c r="E270" s="3403"/>
      <c r="F270" s="3295"/>
      <c r="G270" s="3295"/>
    </row>
    <row r="271" spans="2:13" ht="14.25" customHeight="1">
      <c r="B271" s="3248"/>
      <c r="C271" s="3248"/>
      <c r="D271" s="3248"/>
      <c r="E271" s="3325"/>
      <c r="F271" s="3296"/>
      <c r="G271" s="3296"/>
    </row>
    <row r="272" spans="2:13" ht="14.25" customHeight="1">
      <c r="B272" s="3102" t="s">
        <v>181</v>
      </c>
      <c r="C272" s="3223"/>
      <c r="D272" s="3280"/>
      <c r="E272" s="2585">
        <v>0.25600000000000001</v>
      </c>
      <c r="F272" s="2087">
        <v>0.253</v>
      </c>
      <c r="G272" s="1503">
        <v>0.27700000000000002</v>
      </c>
    </row>
    <row r="273" spans="2:13" ht="14.25" customHeight="1">
      <c r="B273" s="3104" t="s">
        <v>182</v>
      </c>
      <c r="C273" s="3257"/>
      <c r="D273" s="3287"/>
      <c r="E273" s="1408">
        <v>0.503</v>
      </c>
      <c r="F273" s="2088">
        <v>0.47299999999999998</v>
      </c>
      <c r="G273" s="1504">
        <v>0.80400000000000005</v>
      </c>
    </row>
    <row r="274" spans="2:13" ht="14.25" customHeight="1">
      <c r="B274" s="3140" t="s">
        <v>148</v>
      </c>
      <c r="C274" s="3229"/>
      <c r="D274" s="3276"/>
      <c r="E274" s="2641">
        <v>0.42599999999999999</v>
      </c>
      <c r="F274" s="2090">
        <v>0.41699999999999998</v>
      </c>
      <c r="G274" s="1505">
        <v>0.70699999999999996</v>
      </c>
    </row>
    <row r="275" spans="2:13" ht="15" customHeight="1">
      <c r="B275" s="3348" t="s">
        <v>691</v>
      </c>
      <c r="C275" s="3254"/>
      <c r="D275" s="3254"/>
      <c r="E275" s="3254"/>
      <c r="F275" s="3254"/>
      <c r="G275" s="3254"/>
    </row>
    <row r="276" spans="2:13" ht="12.75" customHeight="1">
      <c r="B276" s="3277"/>
      <c r="C276" s="3277"/>
      <c r="D276" s="3277"/>
      <c r="E276" s="3277"/>
      <c r="F276" s="3277"/>
      <c r="G276" s="3277"/>
    </row>
    <row r="277" spans="2:13" ht="14.25" customHeight="1">
      <c r="B277" s="1"/>
      <c r="C277" s="1"/>
      <c r="D277" s="1"/>
      <c r="E277" s="1"/>
      <c r="F277" s="1"/>
      <c r="G277" s="1"/>
    </row>
    <row r="278" spans="2:13" ht="12.75" customHeight="1">
      <c r="B278" s="1"/>
      <c r="C278" s="1"/>
      <c r="D278" s="1"/>
      <c r="E278" s="1"/>
      <c r="F278" s="1"/>
      <c r="G278" s="1"/>
    </row>
    <row r="279" spans="2:13" ht="14.25" customHeight="1">
      <c r="B279" s="1"/>
      <c r="C279" s="1"/>
      <c r="D279" s="1"/>
      <c r="E279" s="1"/>
      <c r="F279" s="1"/>
      <c r="G279" s="1"/>
    </row>
    <row r="280" spans="2:13" ht="20.25" customHeight="1">
      <c r="B280" s="1472" t="s">
        <v>196</v>
      </c>
      <c r="C280" s="6"/>
      <c r="D280" s="6"/>
      <c r="E280" s="6"/>
      <c r="F280" s="6"/>
      <c r="G280" s="6"/>
    </row>
    <row r="283" spans="2:13" ht="14.25" customHeight="1">
      <c r="B283" s="1800" t="s">
        <v>445</v>
      </c>
      <c r="C283" s="1801"/>
      <c r="D283" s="1801"/>
      <c r="E283" s="1801"/>
      <c r="F283" s="1801"/>
      <c r="G283" s="1801"/>
      <c r="H283" s="1801"/>
      <c r="I283" s="1801"/>
      <c r="J283" s="1801"/>
      <c r="K283" s="1801"/>
      <c r="L283" s="1801"/>
      <c r="M283" s="1801"/>
    </row>
    <row r="284" spans="2:13" ht="14.25" customHeight="1">
      <c r="B284" s="1"/>
      <c r="C284" s="1"/>
      <c r="D284" s="1"/>
      <c r="E284" s="1"/>
      <c r="F284" s="1"/>
      <c r="G284" s="1"/>
      <c r="H284" s="1"/>
      <c r="I284" s="1"/>
      <c r="J284" s="1"/>
      <c r="K284" s="1"/>
      <c r="L284" s="1"/>
      <c r="M284" s="1"/>
    </row>
    <row r="285" spans="2:13" ht="15" customHeight="1">
      <c r="B285" s="3984" t="s">
        <v>1130</v>
      </c>
      <c r="C285" s="3248"/>
      <c r="D285" s="3248"/>
      <c r="E285" s="3248"/>
      <c r="F285" s="3248"/>
      <c r="G285" s="3248"/>
      <c r="H285" s="3248"/>
      <c r="I285" s="3248"/>
      <c r="J285" s="3279"/>
      <c r="K285" s="1473">
        <v>2023</v>
      </c>
      <c r="L285" s="2617">
        <v>2024</v>
      </c>
      <c r="M285" s="2618" t="s">
        <v>186</v>
      </c>
    </row>
    <row r="286" spans="2:13" ht="15.75" customHeight="1">
      <c r="B286" s="3985" t="s">
        <v>199</v>
      </c>
      <c r="C286" s="3277"/>
      <c r="D286" s="3277"/>
      <c r="E286" s="3277"/>
      <c r="F286" s="3277"/>
      <c r="G286" s="3277"/>
      <c r="H286" s="3277"/>
      <c r="I286" s="3277"/>
      <c r="J286" s="3277"/>
      <c r="K286" s="3277"/>
      <c r="L286" s="3277"/>
      <c r="M286" s="3277"/>
    </row>
    <row r="287" spans="2:13" ht="14.25" customHeight="1">
      <c r="B287" s="3138" t="s">
        <v>450</v>
      </c>
      <c r="C287" s="3284"/>
      <c r="D287" s="3284"/>
      <c r="E287" s="3284"/>
      <c r="F287" s="3284"/>
      <c r="G287" s="3284"/>
      <c r="H287" s="3284"/>
      <c r="I287" s="3284"/>
      <c r="J287" s="3285"/>
      <c r="K287" s="2642">
        <v>422464.44</v>
      </c>
      <c r="L287" s="2642">
        <v>439620.85</v>
      </c>
      <c r="M287" s="2642">
        <v>919619.41</v>
      </c>
    </row>
    <row r="288" spans="2:13" ht="14.25" customHeight="1">
      <c r="B288" s="3104" t="s">
        <v>212</v>
      </c>
      <c r="C288" s="3257"/>
      <c r="D288" s="3257"/>
      <c r="E288" s="3257"/>
      <c r="F288" s="3257"/>
      <c r="G288" s="3257"/>
      <c r="H288" s="3257"/>
      <c r="I288" s="3257"/>
      <c r="J288" s="3287"/>
      <c r="K288" s="1934">
        <v>2099.9899999999998</v>
      </c>
      <c r="L288" s="1934">
        <v>1182</v>
      </c>
      <c r="M288" s="1934">
        <v>4670.97</v>
      </c>
    </row>
    <row r="289" spans="2:14" ht="14.25" customHeight="1">
      <c r="B289" s="3104" t="s">
        <v>214</v>
      </c>
      <c r="C289" s="3257"/>
      <c r="D289" s="3257"/>
      <c r="E289" s="3257"/>
      <c r="F289" s="3257"/>
      <c r="G289" s="3257"/>
      <c r="H289" s="3257"/>
      <c r="I289" s="3257"/>
      <c r="J289" s="3287"/>
      <c r="K289" s="1934">
        <v>11477.72</v>
      </c>
      <c r="L289" s="1934">
        <v>11005</v>
      </c>
      <c r="M289" s="1934">
        <v>12045.07</v>
      </c>
    </row>
    <row r="290" spans="2:14" ht="14.25" customHeight="1">
      <c r="B290" s="3104" t="s">
        <v>205</v>
      </c>
      <c r="C290" s="3257"/>
      <c r="D290" s="3257"/>
      <c r="E290" s="3257"/>
      <c r="F290" s="3257"/>
      <c r="G290" s="3257"/>
      <c r="H290" s="3257"/>
      <c r="I290" s="3257"/>
      <c r="J290" s="3287"/>
      <c r="K290" s="2643">
        <v>320.54961600000001</v>
      </c>
      <c r="L290" s="2643">
        <v>213.27759</v>
      </c>
      <c r="M290" s="1934">
        <v>178.11</v>
      </c>
    </row>
    <row r="291" spans="2:14" ht="14.25" customHeight="1">
      <c r="B291" s="3161" t="s">
        <v>220</v>
      </c>
      <c r="C291" s="3257"/>
      <c r="D291" s="3257"/>
      <c r="E291" s="3257"/>
      <c r="F291" s="3257"/>
      <c r="G291" s="3257"/>
      <c r="H291" s="3257"/>
      <c r="I291" s="3257"/>
      <c r="J291" s="3287"/>
      <c r="K291" s="2147">
        <f t="shared" ref="K291:M291" si="8">SUM(K287:K290)</f>
        <v>436362.69961599994</v>
      </c>
      <c r="L291" s="2147">
        <f t="shared" si="8"/>
        <v>452021.12758999999</v>
      </c>
      <c r="M291" s="2147">
        <f t="shared" si="8"/>
        <v>936513.55999999994</v>
      </c>
    </row>
    <row r="292" spans="2:14" ht="14.25" customHeight="1">
      <c r="B292" s="3161" t="s">
        <v>221</v>
      </c>
      <c r="C292" s="3257"/>
      <c r="D292" s="3257"/>
      <c r="E292" s="3257"/>
      <c r="F292" s="3257"/>
      <c r="G292" s="3257"/>
      <c r="H292" s="3257"/>
      <c r="I292" s="3257"/>
      <c r="J292" s="3287"/>
      <c r="K292" s="2147">
        <v>29.44</v>
      </c>
      <c r="L292" s="2147">
        <v>3371</v>
      </c>
      <c r="M292" s="2147">
        <v>6638.74</v>
      </c>
    </row>
    <row r="293" spans="2:14" ht="14.25" customHeight="1">
      <c r="B293" s="3143" t="s">
        <v>224</v>
      </c>
      <c r="C293" s="3229"/>
      <c r="D293" s="3229"/>
      <c r="E293" s="3229"/>
      <c r="F293" s="3229"/>
      <c r="G293" s="3229"/>
      <c r="H293" s="3229"/>
      <c r="I293" s="3229"/>
      <c r="J293" s="3276"/>
      <c r="K293" s="2150">
        <f t="shared" ref="K293:M293" si="9">K291+K292</f>
        <v>436392.13961599994</v>
      </c>
      <c r="L293" s="2150">
        <f t="shared" si="9"/>
        <v>455392.12758999999</v>
      </c>
      <c r="M293" s="2150">
        <f t="shared" si="9"/>
        <v>943152.29999999993</v>
      </c>
    </row>
    <row r="294" spans="2:14" ht="14.25" customHeight="1">
      <c r="B294" s="3986" t="s">
        <v>225</v>
      </c>
      <c r="C294" s="3231"/>
      <c r="D294" s="3231"/>
      <c r="E294" s="3231"/>
      <c r="F294" s="3231"/>
      <c r="G294" s="3231"/>
      <c r="H294" s="3231"/>
      <c r="I294" s="3231"/>
      <c r="J294" s="3231"/>
      <c r="K294" s="3231"/>
      <c r="L294" s="3231"/>
      <c r="M294" s="3231"/>
    </row>
    <row r="295" spans="2:14" ht="14.25" customHeight="1">
      <c r="B295" s="3138" t="s">
        <v>226</v>
      </c>
      <c r="C295" s="3284"/>
      <c r="D295" s="3284"/>
      <c r="E295" s="3284"/>
      <c r="F295" s="3284"/>
      <c r="G295" s="3284"/>
      <c r="H295" s="3284"/>
      <c r="I295" s="3284"/>
      <c r="J295" s="3285"/>
      <c r="K295" s="2642">
        <v>0</v>
      </c>
      <c r="L295" s="2642">
        <v>0</v>
      </c>
      <c r="M295" s="2642">
        <v>0</v>
      </c>
    </row>
    <row r="296" spans="2:14" ht="14.25" customHeight="1">
      <c r="B296" s="3104" t="s">
        <v>228</v>
      </c>
      <c r="C296" s="3257"/>
      <c r="D296" s="3257"/>
      <c r="E296" s="3257"/>
      <c r="F296" s="3257"/>
      <c r="G296" s="3257"/>
      <c r="H296" s="3257"/>
      <c r="I296" s="3257"/>
      <c r="J296" s="3287"/>
      <c r="K296" s="1934">
        <v>33176.61</v>
      </c>
      <c r="L296" s="1934">
        <v>13418</v>
      </c>
      <c r="M296" s="1934">
        <v>19608.150000000001</v>
      </c>
    </row>
    <row r="297" spans="2:14" ht="14.25" customHeight="1">
      <c r="B297" s="3161" t="s">
        <v>229</v>
      </c>
      <c r="C297" s="3257"/>
      <c r="D297" s="3257"/>
      <c r="E297" s="3257"/>
      <c r="F297" s="3257"/>
      <c r="G297" s="3257"/>
      <c r="H297" s="3257"/>
      <c r="I297" s="3257"/>
      <c r="J297" s="3287"/>
      <c r="K297" s="2147">
        <v>33176.61</v>
      </c>
      <c r="L297" s="2147">
        <v>13418</v>
      </c>
      <c r="M297" s="2147">
        <v>19608.150000000001</v>
      </c>
    </row>
    <row r="298" spans="2:14" ht="14.25" customHeight="1">
      <c r="B298" s="3143" t="s">
        <v>230</v>
      </c>
      <c r="C298" s="3229"/>
      <c r="D298" s="3229"/>
      <c r="E298" s="3229"/>
      <c r="F298" s="3229"/>
      <c r="G298" s="3229"/>
      <c r="H298" s="3229"/>
      <c r="I298" s="3229"/>
      <c r="J298" s="3276"/>
      <c r="K298" s="2150">
        <f t="shared" ref="K298:L298" si="10">K293+K297</f>
        <v>469568.74961599993</v>
      </c>
      <c r="L298" s="2150">
        <f t="shared" si="10"/>
        <v>468810.12758999999</v>
      </c>
      <c r="M298" s="2150">
        <f>M297+M293</f>
        <v>962760.45</v>
      </c>
    </row>
    <row r="299" spans="2:14" ht="27" customHeight="1">
      <c r="B299" s="3090" t="s">
        <v>1131</v>
      </c>
      <c r="C299" s="3231"/>
      <c r="D299" s="3231"/>
      <c r="E299" s="3231"/>
      <c r="F299" s="3231"/>
      <c r="G299" s="3231"/>
      <c r="H299" s="3231"/>
      <c r="I299" s="3231"/>
      <c r="J299" s="3231"/>
      <c r="K299" s="3231"/>
      <c r="L299" s="3231"/>
      <c r="M299" s="3231"/>
      <c r="N299" s="1"/>
    </row>
    <row r="300" spans="2:14" ht="14.25" customHeight="1">
      <c r="B300" s="1"/>
      <c r="C300" s="1"/>
      <c r="D300" s="1"/>
      <c r="E300" s="1"/>
      <c r="F300" s="1"/>
      <c r="G300" s="1"/>
      <c r="H300" s="1"/>
      <c r="I300" s="1"/>
      <c r="J300" s="1"/>
      <c r="K300" s="1"/>
      <c r="L300" s="1"/>
      <c r="M300" s="1"/>
      <c r="N300" s="1"/>
    </row>
    <row r="301" spans="2:14" ht="14.25" customHeight="1">
      <c r="B301" s="1"/>
      <c r="C301" s="1"/>
      <c r="D301" s="1"/>
      <c r="E301" s="1"/>
      <c r="F301" s="1"/>
      <c r="G301" s="1"/>
      <c r="H301" s="1"/>
      <c r="I301" s="1"/>
      <c r="J301" s="1"/>
      <c r="K301" s="1"/>
      <c r="L301" s="1"/>
      <c r="M301" s="1"/>
      <c r="N301" s="1"/>
    </row>
    <row r="302" spans="2:14" ht="14.25" customHeight="1">
      <c r="B302" s="1800" t="s">
        <v>454</v>
      </c>
      <c r="C302" s="1801"/>
      <c r="D302" s="1801"/>
      <c r="E302" s="1801"/>
      <c r="F302" s="1801"/>
      <c r="G302" s="1801"/>
      <c r="H302" s="1801"/>
      <c r="I302" s="1801"/>
      <c r="J302" s="1801"/>
      <c r="K302" s="1801"/>
      <c r="L302" s="1801"/>
      <c r="M302" s="1801"/>
      <c r="N302" s="1"/>
    </row>
    <row r="303" spans="2:14" ht="14.25" customHeight="1">
      <c r="B303" s="1"/>
      <c r="C303" s="1"/>
      <c r="D303" s="1"/>
      <c r="E303" s="1"/>
      <c r="F303" s="1"/>
      <c r="G303" s="1"/>
      <c r="H303" s="1"/>
      <c r="I303" s="1"/>
      <c r="J303" s="1"/>
      <c r="K303" s="1"/>
      <c r="L303" s="1"/>
      <c r="M303" s="1"/>
      <c r="N303" s="1"/>
    </row>
    <row r="304" spans="2:14" ht="14.25" customHeight="1">
      <c r="B304" s="3935" t="s">
        <v>233</v>
      </c>
      <c r="C304" s="3207"/>
      <c r="D304" s="3207"/>
      <c r="E304" s="3960">
        <v>2023</v>
      </c>
      <c r="F304" s="3936">
        <v>2024</v>
      </c>
      <c r="G304" s="3937" t="s">
        <v>350</v>
      </c>
      <c r="H304" s="1"/>
      <c r="I304" s="1"/>
      <c r="J304" s="8"/>
      <c r="K304" s="8"/>
      <c r="L304" s="8"/>
      <c r="M304" s="8"/>
      <c r="N304" s="1"/>
    </row>
    <row r="305" spans="2:14" ht="14.25" hidden="1" customHeight="1">
      <c r="B305" s="3207"/>
      <c r="C305" s="2992"/>
      <c r="D305" s="3207"/>
      <c r="E305" s="3403"/>
      <c r="F305" s="3295"/>
      <c r="G305" s="3295"/>
      <c r="H305" s="1"/>
      <c r="I305" s="1"/>
      <c r="J305" s="8"/>
      <c r="K305" s="8"/>
      <c r="L305" s="8"/>
      <c r="M305" s="8"/>
      <c r="N305" s="1"/>
    </row>
    <row r="306" spans="2:14" ht="14.25" customHeight="1">
      <c r="B306" s="3248"/>
      <c r="C306" s="3248"/>
      <c r="D306" s="3248"/>
      <c r="E306" s="3325"/>
      <c r="F306" s="3296"/>
      <c r="G306" s="3296"/>
      <c r="H306" s="1"/>
      <c r="I306" s="1"/>
      <c r="J306" s="8"/>
      <c r="K306" s="8"/>
      <c r="L306" s="8"/>
      <c r="M306" s="8"/>
      <c r="N306" s="1"/>
    </row>
    <row r="307" spans="2:14" ht="14.25" customHeight="1">
      <c r="B307" s="3159" t="s">
        <v>1105</v>
      </c>
      <c r="C307" s="3283"/>
      <c r="D307" s="3946"/>
      <c r="E307" s="1414">
        <v>65786.03</v>
      </c>
      <c r="F307" s="1414">
        <v>57904</v>
      </c>
      <c r="G307" s="2644">
        <v>2432669.6651687995</v>
      </c>
      <c r="H307" s="1"/>
      <c r="I307" s="1"/>
      <c r="J307" s="8"/>
      <c r="K307" s="8"/>
      <c r="L307" s="8"/>
      <c r="M307" s="8"/>
      <c r="N307" s="1"/>
    </row>
    <row r="308" spans="2:14" ht="14.25" customHeight="1">
      <c r="B308" s="3303" t="s">
        <v>1132</v>
      </c>
      <c r="C308" s="3231"/>
      <c r="D308" s="3231"/>
      <c r="E308" s="3231"/>
      <c r="F308" s="3231"/>
      <c r="G308" s="3231"/>
      <c r="H308" s="10"/>
      <c r="I308" s="10"/>
      <c r="J308" s="10"/>
      <c r="K308" s="10"/>
      <c r="L308" s="10"/>
      <c r="M308" s="10"/>
      <c r="N308" s="1"/>
    </row>
    <row r="309" spans="2:14" ht="14.25" customHeight="1">
      <c r="B309" s="1"/>
      <c r="C309" s="1"/>
      <c r="D309" s="1"/>
      <c r="E309" s="1"/>
      <c r="F309" s="1"/>
      <c r="G309" s="1"/>
      <c r="H309" s="1"/>
      <c r="I309" s="1"/>
      <c r="J309" s="1"/>
      <c r="K309" s="1"/>
      <c r="L309" s="1"/>
      <c r="M309" s="1"/>
      <c r="N309" s="1"/>
    </row>
    <row r="310" spans="2:14" ht="14.25" customHeight="1">
      <c r="B310" s="3641" t="s">
        <v>239</v>
      </c>
      <c r="C310" s="3207"/>
      <c r="D310" s="3207"/>
      <c r="E310" s="3207"/>
      <c r="F310" s="3207"/>
      <c r="G310" s="3207"/>
      <c r="H310" s="3207"/>
      <c r="I310" s="3207"/>
      <c r="J310" s="3207"/>
      <c r="K310" s="3207"/>
      <c r="L310" s="3207"/>
      <c r="M310" s="3207"/>
      <c r="N310" s="10"/>
    </row>
    <row r="311" spans="2:14" ht="14.25" customHeight="1">
      <c r="B311" s="3641" t="s">
        <v>240</v>
      </c>
      <c r="C311" s="3207"/>
      <c r="D311" s="3207"/>
      <c r="E311" s="3207"/>
      <c r="F311" s="3207"/>
      <c r="G311" s="3207"/>
      <c r="H311" s="3207"/>
      <c r="I311" s="3207"/>
      <c r="J311" s="3207"/>
      <c r="K311" s="3207"/>
      <c r="L311" s="3207"/>
      <c r="M311" s="3207"/>
      <c r="N311" s="10"/>
    </row>
    <row r="312" spans="2:14" ht="14.25" customHeight="1">
      <c r="B312" s="3641" t="s">
        <v>241</v>
      </c>
      <c r="C312" s="3207"/>
      <c r="D312" s="3207"/>
      <c r="E312" s="3207"/>
      <c r="F312" s="3207"/>
      <c r="G312" s="3207"/>
      <c r="H312" s="3207"/>
      <c r="I312" s="3207"/>
      <c r="J312" s="3207"/>
      <c r="K312" s="3207"/>
      <c r="L312" s="3207"/>
      <c r="M312" s="3207"/>
      <c r="N312" s="10"/>
    </row>
    <row r="313" spans="2:14" ht="14.25" customHeight="1">
      <c r="B313" s="1"/>
      <c r="C313" s="1"/>
      <c r="D313" s="1"/>
      <c r="E313" s="1"/>
      <c r="F313" s="1"/>
      <c r="G313" s="1"/>
      <c r="H313" s="1"/>
      <c r="I313" s="1"/>
      <c r="J313" s="1"/>
      <c r="K313" s="1"/>
      <c r="L313" s="1"/>
      <c r="M313" s="1"/>
      <c r="N313" s="1"/>
    </row>
    <row r="314" spans="2:14" ht="15.75" customHeight="1">
      <c r="B314" s="3935" t="s">
        <v>1133</v>
      </c>
      <c r="C314" s="3207"/>
      <c r="D314" s="3247"/>
      <c r="E314" s="3936">
        <v>2023</v>
      </c>
      <c r="F314" s="3952">
        <v>2024</v>
      </c>
      <c r="G314" s="3987">
        <v>2025</v>
      </c>
      <c r="H314" s="1"/>
      <c r="I314" s="1"/>
      <c r="J314" s="1"/>
      <c r="K314" s="1"/>
      <c r="L314" s="1"/>
      <c r="M314" s="1"/>
      <c r="N314" s="1"/>
    </row>
    <row r="315" spans="2:14" ht="15.75" customHeight="1">
      <c r="B315" s="3248"/>
      <c r="C315" s="3248"/>
      <c r="D315" s="3279"/>
      <c r="E315" s="3296"/>
      <c r="F315" s="3248"/>
      <c r="G315" s="3248"/>
    </row>
    <row r="316" spans="2:14" ht="14.25" customHeight="1">
      <c r="B316" s="3102" t="s">
        <v>244</v>
      </c>
      <c r="C316" s="3223"/>
      <c r="D316" s="3280"/>
      <c r="E316" s="1351">
        <v>39632.660000000003</v>
      </c>
      <c r="F316" s="1351">
        <v>132168</v>
      </c>
      <c r="G316" s="1351">
        <v>199717.20345699982</v>
      </c>
    </row>
    <row r="317" spans="2:14" ht="14.25" customHeight="1">
      <c r="B317" s="3104" t="s">
        <v>463</v>
      </c>
      <c r="C317" s="3257"/>
      <c r="D317" s="3287"/>
      <c r="E317" s="2145">
        <v>0</v>
      </c>
      <c r="F317" s="1506">
        <v>0</v>
      </c>
      <c r="G317" s="1506">
        <v>0</v>
      </c>
    </row>
    <row r="318" spans="2:14" ht="14.25" customHeight="1">
      <c r="B318" s="3106" t="s">
        <v>246</v>
      </c>
      <c r="C318" s="3229"/>
      <c r="D318" s="3276"/>
      <c r="E318" s="1352">
        <v>17742.34</v>
      </c>
      <c r="F318" s="1352">
        <v>18833</v>
      </c>
      <c r="G318" s="1352">
        <v>185922.8</v>
      </c>
    </row>
    <row r="319" spans="2:14" ht="14.25" customHeight="1">
      <c r="B319" s="8"/>
      <c r="C319" s="8"/>
      <c r="D319" s="8"/>
      <c r="E319" s="8"/>
      <c r="F319" s="8"/>
      <c r="G319" s="8"/>
    </row>
    <row r="320" spans="2:14" ht="15" customHeight="1">
      <c r="B320" s="3935" t="s">
        <v>1134</v>
      </c>
      <c r="C320" s="3207"/>
      <c r="D320" s="3207"/>
      <c r="E320" s="3936">
        <v>2023</v>
      </c>
      <c r="F320" s="3952">
        <v>2024</v>
      </c>
      <c r="G320" s="3987">
        <v>2025</v>
      </c>
    </row>
    <row r="321" spans="2:13" ht="15.75" customHeight="1">
      <c r="B321" s="3248"/>
      <c r="C321" s="3248"/>
      <c r="D321" s="3248"/>
      <c r="E321" s="3296"/>
      <c r="F321" s="3248"/>
      <c r="G321" s="3248"/>
    </row>
    <row r="322" spans="2:13" ht="14.25" customHeight="1">
      <c r="B322" s="3102" t="s">
        <v>244</v>
      </c>
      <c r="C322" s="3223"/>
      <c r="D322" s="3280"/>
      <c r="E322" s="1507">
        <v>3070.54</v>
      </c>
      <c r="F322" s="1351">
        <v>4544</v>
      </c>
      <c r="G322" s="1351">
        <v>9773.5528190000005</v>
      </c>
    </row>
    <row r="323" spans="2:13" ht="14.25" customHeight="1">
      <c r="B323" s="3106" t="s">
        <v>246</v>
      </c>
      <c r="C323" s="3229"/>
      <c r="D323" s="3276"/>
      <c r="E323" s="1508">
        <v>246.3</v>
      </c>
      <c r="F323" s="1352">
        <v>232</v>
      </c>
      <c r="G323" s="1352">
        <v>23931.27</v>
      </c>
    </row>
    <row r="324" spans="2:13" ht="14.25" customHeight="1">
      <c r="B324" s="3131" t="s">
        <v>997</v>
      </c>
      <c r="C324" s="3207"/>
      <c r="D324" s="3207"/>
      <c r="E324" s="3207"/>
      <c r="F324" s="3207"/>
      <c r="G324" s="3207"/>
    </row>
    <row r="325" spans="2:13" ht="59.25" customHeight="1">
      <c r="B325" s="3272"/>
      <c r="C325" s="3272"/>
      <c r="D325" s="3272"/>
      <c r="E325" s="3272"/>
      <c r="F325" s="3272"/>
      <c r="G325" s="3272"/>
    </row>
    <row r="326" spans="2:13" ht="14.25" customHeight="1">
      <c r="B326" s="1"/>
      <c r="C326" s="1"/>
      <c r="D326" s="1"/>
      <c r="E326" s="1"/>
      <c r="F326" s="1"/>
      <c r="G326" s="1"/>
    </row>
    <row r="327" spans="2:13" ht="14.25" customHeight="1">
      <c r="B327" s="1"/>
      <c r="C327" s="1"/>
      <c r="D327" s="1"/>
      <c r="E327" s="1"/>
      <c r="F327" s="1"/>
      <c r="G327" s="1"/>
    </row>
    <row r="328" spans="2:13" ht="23.25" customHeight="1">
      <c r="B328" s="1472" t="s">
        <v>278</v>
      </c>
      <c r="C328" s="6"/>
      <c r="D328" s="6"/>
      <c r="E328" s="6"/>
      <c r="F328" s="6"/>
      <c r="G328" s="6"/>
    </row>
    <row r="331" spans="2:13" ht="14.25" customHeight="1">
      <c r="B331" s="2927" t="s">
        <v>279</v>
      </c>
      <c r="C331" s="3988"/>
      <c r="D331" s="3207"/>
      <c r="E331" s="3207"/>
      <c r="F331" s="3207"/>
      <c r="G331" s="3207"/>
      <c r="H331" s="3207"/>
      <c r="I331" s="3207"/>
      <c r="J331" s="3207"/>
      <c r="K331" s="3207"/>
      <c r="L331" s="3207"/>
      <c r="M331" s="3207"/>
    </row>
    <row r="332" spans="2:13" ht="14.25" customHeight="1">
      <c r="B332" s="1"/>
      <c r="C332" s="1"/>
      <c r="D332" s="1"/>
      <c r="E332" s="1"/>
      <c r="F332" s="1"/>
      <c r="G332" s="1"/>
    </row>
    <row r="333" spans="2:13" ht="23.25" customHeight="1">
      <c r="B333" s="3935" t="s">
        <v>1135</v>
      </c>
      <c r="C333" s="3207"/>
      <c r="D333" s="3207"/>
      <c r="E333" s="3960">
        <v>2023</v>
      </c>
      <c r="F333" s="3937">
        <v>2024</v>
      </c>
      <c r="G333" s="3937" t="s">
        <v>97</v>
      </c>
    </row>
    <row r="334" spans="2:13" ht="14.25" customHeight="1">
      <c r="B334" s="3248"/>
      <c r="C334" s="3248"/>
      <c r="D334" s="3248"/>
      <c r="E334" s="3325"/>
      <c r="F334" s="3296"/>
      <c r="G334" s="3296"/>
    </row>
    <row r="335" spans="2:13" ht="14.25" customHeight="1">
      <c r="B335" s="3970" t="s">
        <v>282</v>
      </c>
      <c r="C335" s="3283"/>
      <c r="D335" s="3283"/>
      <c r="E335" s="3283"/>
      <c r="F335" s="3283"/>
      <c r="G335" s="3283"/>
    </row>
    <row r="336" spans="2:13" ht="14.25" customHeight="1">
      <c r="B336" s="3149" t="s">
        <v>285</v>
      </c>
      <c r="C336" s="3257"/>
      <c r="D336" s="3287"/>
      <c r="E336" s="1888">
        <v>220.76</v>
      </c>
      <c r="F336" s="1888">
        <v>260.5</v>
      </c>
      <c r="G336" s="1888">
        <v>576.17999999999995</v>
      </c>
    </row>
    <row r="337" spans="2:13" ht="14.25" customHeight="1">
      <c r="B337" s="3149" t="s">
        <v>286</v>
      </c>
      <c r="C337" s="3257"/>
      <c r="D337" s="3287"/>
      <c r="E337" s="1890">
        <v>205.53</v>
      </c>
      <c r="F337" s="1890">
        <v>180.4</v>
      </c>
      <c r="G337" s="1890">
        <v>473.26</v>
      </c>
    </row>
    <row r="338" spans="2:13" ht="14.25" customHeight="1">
      <c r="B338" s="3149" t="s">
        <v>287</v>
      </c>
      <c r="C338" s="3257"/>
      <c r="D338" s="3287"/>
      <c r="E338" s="1890">
        <v>3.8</v>
      </c>
      <c r="F338" s="1890">
        <v>22.1</v>
      </c>
      <c r="G338" s="1890">
        <v>2.1800000000000002</v>
      </c>
    </row>
    <row r="339" spans="2:13" ht="14.25" customHeight="1">
      <c r="B339" s="3389" t="s">
        <v>42</v>
      </c>
      <c r="C339" s="3257"/>
      <c r="D339" s="3287"/>
      <c r="E339" s="1959">
        <v>430.09</v>
      </c>
      <c r="F339" s="1959">
        <v>463</v>
      </c>
      <c r="G339" s="1959">
        <v>1051.5999999999999</v>
      </c>
    </row>
    <row r="340" spans="2:13" ht="15" customHeight="1">
      <c r="B340" s="3971" t="s">
        <v>288</v>
      </c>
      <c r="C340" s="3231"/>
      <c r="D340" s="3231"/>
      <c r="E340" s="3231"/>
      <c r="F340" s="3231"/>
      <c r="G340" s="3231"/>
    </row>
    <row r="341" spans="2:13" ht="14.25" customHeight="1">
      <c r="B341" s="3149" t="s">
        <v>292</v>
      </c>
      <c r="C341" s="3257"/>
      <c r="D341" s="3287"/>
      <c r="E341" s="1888">
        <v>17.22</v>
      </c>
      <c r="F341" s="1888">
        <v>25.7</v>
      </c>
      <c r="G341" s="1888">
        <v>42.48</v>
      </c>
    </row>
    <row r="342" spans="2:13" ht="14.25" customHeight="1">
      <c r="B342" s="3149" t="s">
        <v>294</v>
      </c>
      <c r="C342" s="3257"/>
      <c r="D342" s="3287"/>
      <c r="E342" s="1890">
        <v>1304.99</v>
      </c>
      <c r="F342" s="1890">
        <v>1789.9</v>
      </c>
      <c r="G342" s="1890">
        <v>480.02</v>
      </c>
    </row>
    <row r="343" spans="2:13" ht="14.25" customHeight="1">
      <c r="B343" s="3149" t="s">
        <v>1136</v>
      </c>
      <c r="C343" s="3257"/>
      <c r="D343" s="3287"/>
      <c r="E343" s="1891" t="s">
        <v>46</v>
      </c>
      <c r="F343" s="1891" t="s">
        <v>46</v>
      </c>
      <c r="G343" s="1891">
        <v>19.34</v>
      </c>
    </row>
    <row r="344" spans="2:13" ht="14.25" customHeight="1">
      <c r="B344" s="3149" t="s">
        <v>287</v>
      </c>
      <c r="C344" s="3257"/>
      <c r="D344" s="3287"/>
      <c r="E344" s="1890">
        <v>4414.7</v>
      </c>
      <c r="F344" s="1890">
        <v>5155.5</v>
      </c>
      <c r="G344" s="1890">
        <v>3171.36</v>
      </c>
      <c r="H344" s="279"/>
    </row>
    <row r="345" spans="2:13" ht="14.25" customHeight="1">
      <c r="B345" s="3151" t="s">
        <v>42</v>
      </c>
      <c r="C345" s="3229"/>
      <c r="D345" s="3276"/>
      <c r="E345" s="1959">
        <v>5736.91</v>
      </c>
      <c r="F345" s="1959">
        <v>6971.1</v>
      </c>
      <c r="G345" s="1959">
        <v>3713.2</v>
      </c>
      <c r="H345" s="279"/>
    </row>
    <row r="346" spans="2:13" ht="14.25" customHeight="1">
      <c r="B346" s="3012" t="s">
        <v>1137</v>
      </c>
      <c r="C346" s="3254"/>
      <c r="D346" s="3254"/>
      <c r="E346" s="3254"/>
      <c r="F346" s="3254"/>
      <c r="G346" s="3254"/>
      <c r="H346" s="1"/>
    </row>
    <row r="347" spans="2:13" ht="14.25" customHeight="1">
      <c r="B347" s="3207"/>
      <c r="C347" s="2992"/>
      <c r="D347" s="2992"/>
      <c r="E347" s="2992"/>
      <c r="F347" s="2992"/>
      <c r="G347" s="3207"/>
      <c r="H347" s="1"/>
    </row>
    <row r="348" spans="2:13" ht="14.25" customHeight="1">
      <c r="B348" s="3207"/>
      <c r="C348" s="2992"/>
      <c r="D348" s="2992"/>
      <c r="E348" s="2992"/>
      <c r="F348" s="2992"/>
      <c r="G348" s="3207"/>
      <c r="H348" s="1"/>
    </row>
    <row r="349" spans="2:13" ht="17.25" customHeight="1">
      <c r="B349" s="3277"/>
      <c r="C349" s="3277"/>
      <c r="D349" s="3277"/>
      <c r="E349" s="3277"/>
      <c r="F349" s="3277"/>
      <c r="G349" s="3277"/>
      <c r="H349" s="1"/>
    </row>
    <row r="350" spans="2:13" ht="14.25" customHeight="1">
      <c r="B350" s="7"/>
      <c r="C350" s="7"/>
      <c r="D350" s="7"/>
      <c r="E350" s="7"/>
      <c r="F350" s="298"/>
      <c r="G350" s="298"/>
      <c r="H350" s="298"/>
    </row>
    <row r="351" spans="2:13" ht="14.25" customHeight="1">
      <c r="B351" s="1"/>
      <c r="C351" s="1"/>
      <c r="D351" s="1"/>
      <c r="E351" s="1"/>
      <c r="F351" s="1"/>
      <c r="G351" s="1"/>
      <c r="H351" s="1"/>
    </row>
    <row r="352" spans="2:13" ht="14.25" customHeight="1">
      <c r="B352" s="1801" t="s">
        <v>297</v>
      </c>
      <c r="C352" s="1801"/>
      <c r="D352" s="1801"/>
      <c r="E352" s="1801"/>
      <c r="F352" s="1801"/>
      <c r="G352" s="1801"/>
      <c r="H352" s="3294"/>
      <c r="I352" s="3207"/>
      <c r="J352" s="3207"/>
      <c r="K352" s="3207"/>
      <c r="L352" s="3207"/>
      <c r="M352" s="3207"/>
    </row>
    <row r="353" spans="2:8" ht="14.25" customHeight="1">
      <c r="B353" s="1"/>
      <c r="C353" s="1"/>
      <c r="D353" s="1"/>
      <c r="E353" s="1"/>
      <c r="F353" s="1"/>
      <c r="G353" s="1"/>
      <c r="H353" s="1"/>
    </row>
    <row r="354" spans="2:8" ht="15" customHeight="1">
      <c r="B354" s="3935" t="s">
        <v>1138</v>
      </c>
      <c r="C354" s="3207"/>
      <c r="D354" s="3247"/>
      <c r="E354" s="3960">
        <v>2023</v>
      </c>
      <c r="F354" s="3936">
        <v>2024</v>
      </c>
      <c r="G354" s="3936">
        <v>2025</v>
      </c>
      <c r="H354" s="3299"/>
    </row>
    <row r="355" spans="2:8" ht="15" customHeight="1">
      <c r="B355" s="3207"/>
      <c r="C355" s="2992"/>
      <c r="D355" s="3247"/>
      <c r="E355" s="3403"/>
      <c r="F355" s="3295"/>
      <c r="G355" s="3295"/>
      <c r="H355" s="2992"/>
    </row>
    <row r="356" spans="2:8" ht="14.25" customHeight="1">
      <c r="B356" s="3248"/>
      <c r="C356" s="3248"/>
      <c r="D356" s="3279"/>
      <c r="E356" s="3325"/>
      <c r="F356" s="3296"/>
      <c r="G356" s="3296"/>
      <c r="H356" s="2992"/>
    </row>
    <row r="357" spans="2:8" ht="14.25" customHeight="1">
      <c r="B357" s="3970" t="s">
        <v>282</v>
      </c>
      <c r="C357" s="3283"/>
      <c r="D357" s="3283"/>
      <c r="E357" s="3283"/>
      <c r="F357" s="3283"/>
      <c r="G357" s="3283"/>
      <c r="H357" s="1"/>
    </row>
    <row r="358" spans="2:8" ht="14.25" customHeight="1">
      <c r="B358" s="3149" t="s">
        <v>526</v>
      </c>
      <c r="C358" s="3257"/>
      <c r="D358" s="3287"/>
      <c r="E358" s="1888">
        <v>21.85</v>
      </c>
      <c r="F358" s="1888">
        <v>14.9</v>
      </c>
      <c r="G358" s="1888">
        <v>17.399999999999999</v>
      </c>
      <c r="H358" s="279"/>
    </row>
    <row r="359" spans="2:8" ht="14.25" customHeight="1">
      <c r="B359" s="3149" t="s">
        <v>300</v>
      </c>
      <c r="C359" s="3257"/>
      <c r="D359" s="3287"/>
      <c r="E359" s="1890">
        <v>3.8</v>
      </c>
      <c r="F359" s="1890">
        <v>22.1</v>
      </c>
      <c r="G359" s="1890">
        <v>2.1800000000000002</v>
      </c>
      <c r="H359" s="279"/>
    </row>
    <row r="360" spans="2:8" ht="14.25" customHeight="1">
      <c r="B360" s="3149" t="s">
        <v>302</v>
      </c>
      <c r="C360" s="3257"/>
      <c r="D360" s="3287"/>
      <c r="E360" s="1890">
        <v>136.953</v>
      </c>
      <c r="F360" s="1890">
        <v>116.9</v>
      </c>
      <c r="G360" s="1890">
        <v>202.24</v>
      </c>
    </row>
    <row r="361" spans="2:8" ht="14.25" customHeight="1">
      <c r="B361" s="3151" t="s">
        <v>42</v>
      </c>
      <c r="C361" s="3229"/>
      <c r="D361" s="3276"/>
      <c r="E361" s="1959">
        <v>162.60300000000001</v>
      </c>
      <c r="F361" s="1959">
        <v>153.9</v>
      </c>
      <c r="G361" s="1959">
        <v>221.8</v>
      </c>
    </row>
    <row r="362" spans="2:8" ht="15" customHeight="1">
      <c r="B362" s="3991" t="s">
        <v>288</v>
      </c>
      <c r="C362" s="3277"/>
      <c r="D362" s="3277"/>
      <c r="E362" s="3277"/>
      <c r="F362" s="3277"/>
      <c r="G362" s="3277"/>
    </row>
    <row r="363" spans="2:8" ht="14.25" customHeight="1">
      <c r="B363" s="3149" t="s">
        <v>300</v>
      </c>
      <c r="C363" s="3257"/>
      <c r="D363" s="3287"/>
      <c r="E363" s="1890">
        <v>3786.2260000000001</v>
      </c>
      <c r="F363" s="1890">
        <v>3112.4</v>
      </c>
      <c r="G363" s="1890">
        <v>1590.57</v>
      </c>
    </row>
    <row r="364" spans="2:8" ht="14.25" customHeight="1">
      <c r="B364" s="3149" t="s">
        <v>301</v>
      </c>
      <c r="C364" s="3257"/>
      <c r="D364" s="3287"/>
      <c r="E364" s="2604">
        <v>0</v>
      </c>
      <c r="F364" s="2604">
        <v>117.5</v>
      </c>
      <c r="G364" s="2604">
        <v>20.440000000000001</v>
      </c>
    </row>
    <row r="365" spans="2:8" ht="14.25" customHeight="1">
      <c r="B365" s="3151" t="s">
        <v>42</v>
      </c>
      <c r="C365" s="3229"/>
      <c r="D365" s="3276"/>
      <c r="E365" s="1959">
        <v>3786.2260000000001</v>
      </c>
      <c r="F365" s="1959">
        <v>3229.9</v>
      </c>
      <c r="G365" s="1959">
        <v>1611</v>
      </c>
    </row>
    <row r="366" spans="2:8" ht="14.25" customHeight="1">
      <c r="B366" s="3445" t="s">
        <v>1139</v>
      </c>
      <c r="C366" s="2992"/>
      <c r="D366" s="2992"/>
      <c r="E366" s="2992"/>
      <c r="F366" s="2992"/>
      <c r="G366" s="2992"/>
    </row>
    <row r="367" spans="2:8" ht="0.75" customHeight="1">
      <c r="B367" s="2992"/>
      <c r="C367" s="2992"/>
      <c r="D367" s="2992"/>
      <c r="E367" s="2992"/>
      <c r="F367" s="2992"/>
      <c r="G367" s="2992"/>
    </row>
    <row r="368" spans="2:8" ht="20.25" hidden="1" customHeight="1">
      <c r="B368" s="2992"/>
      <c r="C368" s="2992"/>
      <c r="D368" s="2992"/>
      <c r="E368" s="2992"/>
      <c r="F368" s="2992"/>
      <c r="G368" s="2992"/>
    </row>
    <row r="369" spans="2:13" ht="12" customHeight="1">
      <c r="B369" s="3277"/>
      <c r="C369" s="3277"/>
      <c r="D369" s="3277"/>
      <c r="E369" s="3277"/>
      <c r="F369" s="3277"/>
      <c r="G369" s="3277"/>
    </row>
    <row r="370" spans="2:13" ht="14.25" customHeight="1">
      <c r="B370" s="1"/>
      <c r="C370" s="1"/>
      <c r="D370" s="1"/>
      <c r="E370" s="1"/>
      <c r="F370" s="1"/>
      <c r="G370" s="1"/>
    </row>
    <row r="371" spans="2:13" ht="14.25" customHeight="1">
      <c r="B371" s="1"/>
      <c r="C371" s="1"/>
      <c r="D371" s="1"/>
      <c r="E371" s="1"/>
      <c r="F371" s="1"/>
      <c r="G371" s="1"/>
    </row>
    <row r="372" spans="2:13" ht="14.25" customHeight="1">
      <c r="B372" s="1801" t="s">
        <v>306</v>
      </c>
      <c r="C372" s="1801"/>
      <c r="D372" s="1801"/>
      <c r="E372" s="1801"/>
      <c r="F372" s="1801"/>
      <c r="G372" s="3294"/>
      <c r="H372" s="3207"/>
      <c r="I372" s="3207"/>
      <c r="J372" s="3207"/>
      <c r="K372" s="3207"/>
      <c r="L372" s="3207"/>
      <c r="M372" s="3207"/>
    </row>
    <row r="374" spans="2:13" ht="15" customHeight="1">
      <c r="B374" s="3958" t="s">
        <v>1140</v>
      </c>
      <c r="C374" s="3207"/>
      <c r="D374" s="3207"/>
      <c r="E374" s="3960">
        <v>2023</v>
      </c>
      <c r="F374" s="3936">
        <v>2024</v>
      </c>
      <c r="G374" s="3936">
        <v>2025</v>
      </c>
      <c r="H374" s="3299"/>
    </row>
    <row r="375" spans="2:13" ht="15" customHeight="1">
      <c r="B375" s="3207"/>
      <c r="C375" s="2992"/>
      <c r="D375" s="3207"/>
      <c r="E375" s="3403"/>
      <c r="F375" s="3295"/>
      <c r="G375" s="3295"/>
      <c r="H375" s="2992"/>
    </row>
    <row r="376" spans="2:13" ht="14.25" customHeight="1">
      <c r="B376" s="3248"/>
      <c r="C376" s="3248"/>
      <c r="D376" s="3248"/>
      <c r="E376" s="3325"/>
      <c r="F376" s="3296"/>
      <c r="G376" s="3296"/>
      <c r="H376" s="2992"/>
    </row>
    <row r="377" spans="2:13" ht="14.25" customHeight="1">
      <c r="B377" s="3970" t="s">
        <v>282</v>
      </c>
      <c r="C377" s="3283"/>
      <c r="D377" s="3283"/>
      <c r="E377" s="3283"/>
      <c r="F377" s="3283"/>
      <c r="G377" s="3283"/>
      <c r="H377" s="1"/>
    </row>
    <row r="378" spans="2:13" ht="14.25" customHeight="1">
      <c r="B378" s="3149" t="s">
        <v>309</v>
      </c>
      <c r="C378" s="3257"/>
      <c r="D378" s="3287"/>
      <c r="E378" s="1890">
        <v>198.91</v>
      </c>
      <c r="F378" s="1890">
        <v>245.6</v>
      </c>
      <c r="G378" s="1890">
        <v>558.76</v>
      </c>
      <c r="H378" s="1"/>
    </row>
    <row r="379" spans="2:13" ht="14.25" customHeight="1">
      <c r="B379" s="3149" t="s">
        <v>310</v>
      </c>
      <c r="C379" s="3257"/>
      <c r="D379" s="3287"/>
      <c r="E379" s="1890">
        <v>68.58</v>
      </c>
      <c r="F379" s="1890">
        <v>63.5</v>
      </c>
      <c r="G379" s="1890">
        <v>271.02</v>
      </c>
      <c r="H379" s="1"/>
    </row>
    <row r="380" spans="2:13" ht="14.25" customHeight="1">
      <c r="B380" s="3389" t="s">
        <v>42</v>
      </c>
      <c r="C380" s="3257"/>
      <c r="D380" s="3287"/>
      <c r="E380" s="1959">
        <v>267.49</v>
      </c>
      <c r="F380" s="1959">
        <v>309.10000000000002</v>
      </c>
      <c r="G380" s="1959">
        <v>829.8</v>
      </c>
      <c r="H380" s="1"/>
    </row>
    <row r="381" spans="2:13" ht="15" customHeight="1">
      <c r="B381" s="3971" t="s">
        <v>288</v>
      </c>
      <c r="C381" s="3231"/>
      <c r="D381" s="3231"/>
      <c r="E381" s="3231"/>
      <c r="F381" s="3231"/>
      <c r="G381" s="3231"/>
      <c r="H381" s="1"/>
    </row>
    <row r="382" spans="2:13" ht="14.25" customHeight="1">
      <c r="B382" s="3149" t="s">
        <v>311</v>
      </c>
      <c r="C382" s="3257"/>
      <c r="D382" s="3287"/>
      <c r="E382" s="1888">
        <v>1408.16</v>
      </c>
      <c r="F382" s="1888">
        <v>3263</v>
      </c>
      <c r="G382" s="1888">
        <v>1092.6400000000001</v>
      </c>
      <c r="H382" s="1"/>
    </row>
    <row r="383" spans="2:13" ht="14.25" customHeight="1">
      <c r="B383" s="3149" t="s">
        <v>310</v>
      </c>
      <c r="C383" s="3257"/>
      <c r="D383" s="3287"/>
      <c r="E383" s="1890">
        <v>542.51</v>
      </c>
      <c r="F383" s="1890">
        <v>478.2</v>
      </c>
      <c r="G383" s="1890">
        <v>1000.8</v>
      </c>
      <c r="H383" s="1"/>
    </row>
    <row r="384" spans="2:13" ht="14.25" customHeight="1">
      <c r="B384" s="3149" t="s">
        <v>300</v>
      </c>
      <c r="C384" s="3257"/>
      <c r="D384" s="3287"/>
      <c r="E384" s="1891" t="s">
        <v>46</v>
      </c>
      <c r="F384" s="1891" t="s">
        <v>46</v>
      </c>
      <c r="G384" s="1891">
        <v>8.75</v>
      </c>
      <c r="H384" s="1"/>
    </row>
    <row r="385" spans="2:16" ht="14.25" customHeight="1">
      <c r="B385" s="3151" t="s">
        <v>42</v>
      </c>
      <c r="C385" s="3229"/>
      <c r="D385" s="3276"/>
      <c r="E385" s="1959">
        <v>1950.67</v>
      </c>
      <c r="F385" s="1959">
        <v>3741.2</v>
      </c>
      <c r="G385" s="1959">
        <v>2102.19</v>
      </c>
      <c r="H385" s="1"/>
    </row>
    <row r="386" spans="2:16" ht="14.25" customHeight="1">
      <c r="B386" s="3348" t="s">
        <v>1141</v>
      </c>
      <c r="C386" s="3254"/>
      <c r="D386" s="3254"/>
      <c r="E386" s="3254"/>
      <c r="F386" s="3254"/>
      <c r="G386" s="3254"/>
      <c r="H386" s="1"/>
      <c r="I386" s="1"/>
      <c r="J386" s="1"/>
      <c r="K386" s="1"/>
      <c r="L386" s="1"/>
      <c r="M386" s="1"/>
      <c r="N386" s="1"/>
      <c r="O386" s="1"/>
      <c r="P386" s="1"/>
    </row>
    <row r="387" spans="2:16" ht="5.25" customHeight="1">
      <c r="B387" s="2992"/>
      <c r="C387" s="2992"/>
      <c r="D387" s="2992"/>
      <c r="E387" s="2992"/>
      <c r="F387" s="2992"/>
      <c r="G387" s="2992"/>
      <c r="H387" s="1"/>
      <c r="I387" s="1"/>
      <c r="J387" s="1"/>
      <c r="K387" s="1"/>
      <c r="L387" s="1"/>
      <c r="M387" s="1"/>
      <c r="N387" s="1"/>
      <c r="O387" s="1"/>
      <c r="P387" s="1"/>
    </row>
    <row r="388" spans="2:16" ht="4.5" customHeight="1">
      <c r="B388" s="3277"/>
      <c r="C388" s="3277"/>
      <c r="D388" s="3277"/>
      <c r="E388" s="3277"/>
      <c r="F388" s="3277"/>
      <c r="G388" s="3277"/>
      <c r="H388" s="1"/>
      <c r="I388" s="1"/>
      <c r="J388" s="1"/>
      <c r="K388" s="1"/>
      <c r="L388" s="1"/>
      <c r="M388" s="1"/>
      <c r="N388" s="1"/>
      <c r="O388" s="1"/>
      <c r="P388" s="1"/>
    </row>
    <row r="389" spans="2:16" ht="14.25" customHeight="1">
      <c r="B389" s="1"/>
      <c r="C389" s="1"/>
      <c r="D389" s="1"/>
      <c r="E389" s="1"/>
      <c r="F389" s="1"/>
      <c r="G389" s="1"/>
      <c r="H389" s="1"/>
      <c r="I389" s="1"/>
      <c r="J389" s="1"/>
      <c r="K389" s="1"/>
      <c r="L389" s="1"/>
      <c r="M389" s="1"/>
      <c r="N389" s="1"/>
      <c r="O389" s="1"/>
      <c r="P389" s="1"/>
    </row>
    <row r="390" spans="2:16" ht="14.25" customHeight="1">
      <c r="B390" s="1"/>
      <c r="C390" s="1"/>
      <c r="D390" s="1"/>
      <c r="E390" s="1"/>
      <c r="F390" s="1"/>
      <c r="G390" s="1"/>
      <c r="H390" s="1"/>
      <c r="I390" s="1"/>
      <c r="J390" s="1"/>
      <c r="K390" s="1"/>
      <c r="L390" s="1"/>
      <c r="M390" s="1"/>
      <c r="N390" s="1"/>
      <c r="O390" s="1"/>
      <c r="P390" s="1"/>
    </row>
    <row r="391" spans="2:16" ht="14.25" customHeight="1">
      <c r="B391" s="1"/>
      <c r="C391" s="1"/>
      <c r="D391" s="1"/>
      <c r="E391" s="1"/>
      <c r="F391" s="1"/>
      <c r="G391" s="1"/>
      <c r="H391" s="1"/>
      <c r="I391" s="1"/>
      <c r="J391" s="1"/>
      <c r="K391" s="1"/>
      <c r="L391" s="1"/>
      <c r="M391" s="1"/>
      <c r="N391" s="1"/>
      <c r="O391" s="1"/>
      <c r="P391" s="1"/>
    </row>
    <row r="392" spans="2:16" ht="14.25" customHeight="1">
      <c r="B392" s="1"/>
      <c r="C392" s="1"/>
      <c r="D392" s="1"/>
      <c r="E392" s="1"/>
      <c r="F392" s="1"/>
      <c r="G392" s="1"/>
      <c r="H392" s="1"/>
      <c r="I392" s="1"/>
      <c r="J392" s="1"/>
      <c r="K392" s="1"/>
      <c r="L392" s="1"/>
      <c r="M392" s="1"/>
      <c r="N392" s="1"/>
      <c r="O392" s="1"/>
      <c r="P392" s="1"/>
    </row>
    <row r="393" spans="2:16" ht="28.5" customHeight="1">
      <c r="B393" s="1472" t="s">
        <v>819</v>
      </c>
      <c r="C393" s="6"/>
      <c r="D393" s="6"/>
      <c r="E393" s="6"/>
      <c r="F393" s="6"/>
      <c r="G393" s="6"/>
      <c r="H393" s="6"/>
      <c r="I393" s="6"/>
      <c r="J393" s="6"/>
      <c r="K393" s="6"/>
      <c r="L393" s="6"/>
      <c r="M393" s="6"/>
      <c r="N393" s="6"/>
      <c r="O393" s="6"/>
      <c r="P393" s="6"/>
    </row>
    <row r="394" spans="2:16" ht="14.25" customHeight="1">
      <c r="B394" s="1"/>
      <c r="C394" s="1"/>
      <c r="D394" s="1"/>
      <c r="E394" s="1"/>
      <c r="F394" s="1"/>
      <c r="G394" s="1"/>
      <c r="H394" s="1"/>
      <c r="I394" s="1"/>
      <c r="J394" s="1"/>
      <c r="K394" s="1"/>
      <c r="L394" s="1"/>
      <c r="M394" s="1"/>
      <c r="N394" s="1"/>
      <c r="O394" s="1"/>
      <c r="P394" s="1"/>
    </row>
    <row r="395" spans="2:16" ht="14.25" customHeight="1">
      <c r="B395" s="1"/>
      <c r="C395" s="1"/>
      <c r="D395" s="1"/>
      <c r="E395" s="1"/>
      <c r="F395" s="1"/>
      <c r="G395" s="1"/>
      <c r="H395" s="1"/>
      <c r="I395" s="1"/>
      <c r="J395" s="1"/>
      <c r="K395" s="1"/>
      <c r="L395" s="1"/>
      <c r="M395" s="1"/>
      <c r="N395" s="1"/>
      <c r="O395" s="1"/>
      <c r="P395" s="1"/>
    </row>
    <row r="396" spans="2:16" ht="14.25" customHeight="1">
      <c r="B396" s="3383" t="s">
        <v>1142</v>
      </c>
      <c r="C396" s="3207"/>
      <c r="D396" s="3207"/>
      <c r="E396" s="3207"/>
      <c r="F396" s="3207"/>
      <c r="G396" s="3207"/>
      <c r="H396" s="3207"/>
      <c r="I396" s="3207"/>
      <c r="J396" s="3207"/>
      <c r="K396" s="3207"/>
      <c r="L396" s="3207"/>
      <c r="M396" s="3207"/>
      <c r="N396" s="1"/>
      <c r="O396" s="1"/>
      <c r="P396" s="1"/>
    </row>
    <row r="397" spans="2:16" ht="14.25" customHeight="1">
      <c r="B397" s="3207"/>
      <c r="C397" s="3207"/>
      <c r="D397" s="3207"/>
      <c r="E397" s="3207"/>
      <c r="F397" s="3207"/>
      <c r="G397" s="3207"/>
      <c r="H397" s="3207"/>
      <c r="I397" s="3207"/>
      <c r="J397" s="3207"/>
      <c r="K397" s="3207"/>
      <c r="L397" s="3207"/>
      <c r="M397" s="3207"/>
      <c r="N397" s="1"/>
      <c r="O397" s="1"/>
      <c r="P397" s="1"/>
    </row>
    <row r="398" spans="2:16" ht="14.25" customHeight="1">
      <c r="B398" s="1"/>
      <c r="C398" s="1"/>
      <c r="D398" s="1"/>
      <c r="E398" s="1"/>
      <c r="F398" s="1"/>
      <c r="G398" s="1"/>
      <c r="H398" s="1"/>
      <c r="I398" s="1"/>
      <c r="J398" s="1"/>
      <c r="K398" s="1"/>
      <c r="L398" s="1"/>
      <c r="M398" s="1"/>
      <c r="N398" s="1"/>
      <c r="O398" s="1"/>
      <c r="P398" s="1"/>
    </row>
    <row r="399" spans="2:16" ht="15" customHeight="1">
      <c r="B399" s="3958" t="s">
        <v>822</v>
      </c>
      <c r="C399" s="3969"/>
      <c r="D399" s="3958" t="s">
        <v>823</v>
      </c>
      <c r="E399" s="3207"/>
      <c r="F399" s="3207"/>
      <c r="G399" s="3972" t="s">
        <v>1143</v>
      </c>
      <c r="H399" s="3969"/>
      <c r="I399" s="3972" t="s">
        <v>825</v>
      </c>
      <c r="J399" s="3207"/>
      <c r="K399" s="3969"/>
      <c r="L399" s="3972" t="s">
        <v>826</v>
      </c>
      <c r="M399" s="3207"/>
      <c r="N399" s="1"/>
      <c r="O399" s="3741"/>
      <c r="P399" s="3207"/>
    </row>
    <row r="400" spans="2:16" ht="52.5" customHeight="1">
      <c r="B400" s="3248"/>
      <c r="C400" s="3974"/>
      <c r="D400" s="3344"/>
      <c r="E400" s="3344"/>
      <c r="F400" s="3344"/>
      <c r="G400" s="3975"/>
      <c r="H400" s="3706"/>
      <c r="I400" s="3973"/>
      <c r="J400" s="3248"/>
      <c r="K400" s="3974"/>
      <c r="L400" s="3975"/>
      <c r="M400" s="3344"/>
      <c r="N400" s="1"/>
      <c r="O400" s="3207"/>
      <c r="P400" s="3207"/>
    </row>
    <row r="401" spans="1:16" ht="15" customHeight="1">
      <c r="B401" s="3976" t="s">
        <v>1144</v>
      </c>
      <c r="C401" s="3977"/>
      <c r="D401" s="3978" t="s">
        <v>1145</v>
      </c>
      <c r="E401" s="3967"/>
      <c r="F401" s="3979"/>
      <c r="G401" s="3982" t="s">
        <v>1146</v>
      </c>
      <c r="H401" s="3713"/>
      <c r="I401" s="3976" t="s">
        <v>1147</v>
      </c>
      <c r="J401" s="3395"/>
      <c r="K401" s="3977"/>
      <c r="L401" s="3982" t="s">
        <v>1148</v>
      </c>
      <c r="M401" s="3713"/>
      <c r="N401" s="1"/>
      <c r="O401" s="1"/>
      <c r="P401" s="1"/>
    </row>
    <row r="402" spans="1:16" ht="69" customHeight="1">
      <c r="B402" s="3351"/>
      <c r="C402" s="3713"/>
      <c r="D402" s="3351"/>
      <c r="E402" s="2992"/>
      <c r="F402" s="3713"/>
      <c r="G402" s="3351"/>
      <c r="H402" s="3713"/>
      <c r="I402" s="3351"/>
      <c r="J402" s="2992"/>
      <c r="K402" s="3713"/>
      <c r="L402" s="3351"/>
      <c r="M402" s="3713"/>
      <c r="N402" s="1"/>
      <c r="O402" s="1"/>
      <c r="P402" s="1"/>
    </row>
    <row r="403" spans="1:16" ht="93.75" customHeight="1">
      <c r="B403" s="3351"/>
      <c r="C403" s="3713"/>
      <c r="D403" s="3980"/>
      <c r="E403" s="3371"/>
      <c r="F403" s="3981"/>
      <c r="G403" s="3351"/>
      <c r="H403" s="3713"/>
      <c r="I403" s="3351"/>
      <c r="J403" s="3207"/>
      <c r="K403" s="3713"/>
      <c r="L403" s="3351"/>
      <c r="M403" s="3713"/>
      <c r="N403" s="1"/>
      <c r="O403" s="1"/>
      <c r="P403" s="1"/>
    </row>
    <row r="404" spans="1:16" ht="22.5" customHeight="1">
      <c r="B404" s="1509"/>
      <c r="C404" s="1509"/>
      <c r="D404" s="1887"/>
      <c r="E404" s="1887"/>
      <c r="F404" s="1887"/>
      <c r="G404" s="1509"/>
      <c r="H404" s="1509"/>
      <c r="I404" s="1509"/>
      <c r="J404" s="1509"/>
      <c r="K404" s="1509"/>
      <c r="L404" s="1509"/>
      <c r="M404" s="1509"/>
      <c r="N404" s="1802"/>
      <c r="O404" s="1802"/>
      <c r="P404" s="1802"/>
    </row>
    <row r="405" spans="1:16" ht="18.75" customHeight="1">
      <c r="B405" s="3383" t="s">
        <v>838</v>
      </c>
      <c r="C405" s="3207"/>
      <c r="D405" s="3207"/>
      <c r="E405" s="3207"/>
      <c r="F405" s="3207"/>
      <c r="G405" s="3207"/>
      <c r="H405" s="3207"/>
      <c r="I405" s="3207"/>
      <c r="J405" s="3207"/>
      <c r="K405" s="3207"/>
      <c r="L405" s="3207"/>
      <c r="M405" s="3207"/>
      <c r="N405" s="1"/>
      <c r="O405" s="1877"/>
      <c r="P405" s="1877"/>
    </row>
    <row r="406" spans="1:16" ht="1.5" customHeight="1">
      <c r="B406" s="3207"/>
      <c r="C406" s="3207"/>
      <c r="D406" s="3207"/>
      <c r="E406" s="3207"/>
      <c r="F406" s="3207"/>
      <c r="G406" s="3207"/>
      <c r="H406" s="3207"/>
      <c r="I406" s="3207"/>
      <c r="J406" s="3207"/>
      <c r="K406" s="3207"/>
      <c r="L406" s="3207"/>
      <c r="M406" s="3207"/>
      <c r="N406" s="1"/>
      <c r="O406" s="1877"/>
      <c r="P406" s="1877"/>
    </row>
    <row r="407" spans="1:16" ht="18.75" customHeight="1">
      <c r="B407" s="1"/>
      <c r="C407" s="1"/>
      <c r="D407" s="1"/>
      <c r="E407" s="1"/>
      <c r="F407" s="1"/>
      <c r="G407" s="1"/>
      <c r="H407" s="1"/>
      <c r="I407" s="1"/>
      <c r="J407" s="1"/>
      <c r="K407" s="1"/>
      <c r="L407" s="1"/>
      <c r="M407" s="1"/>
      <c r="N407" s="1"/>
      <c r="O407" s="1877"/>
      <c r="P407" s="1877"/>
    </row>
    <row r="408" spans="1:16" ht="18.75" customHeight="1">
      <c r="B408" s="3958" t="s">
        <v>1149</v>
      </c>
      <c r="C408" s="3207"/>
      <c r="D408" s="3972" t="s">
        <v>839</v>
      </c>
      <c r="E408" s="3207"/>
      <c r="F408" s="3207"/>
      <c r="G408" s="3972" t="s">
        <v>840</v>
      </c>
      <c r="H408" s="3969"/>
      <c r="I408" s="3972" t="s">
        <v>1066</v>
      </c>
      <c r="J408" s="3207"/>
      <c r="K408" s="3207"/>
      <c r="L408" s="3207"/>
      <c r="M408" s="3207"/>
      <c r="N408" s="1"/>
      <c r="O408" s="1877"/>
      <c r="P408" s="1877"/>
    </row>
    <row r="409" spans="1:16" ht="50.25" customHeight="1">
      <c r="B409" s="3207"/>
      <c r="C409" s="3207"/>
      <c r="D409" s="3975"/>
      <c r="E409" s="3344"/>
      <c r="F409" s="3344"/>
      <c r="G409" s="3975"/>
      <c r="H409" s="3706"/>
      <c r="I409" s="3973"/>
      <c r="J409" s="3248"/>
      <c r="K409" s="3248"/>
      <c r="L409" s="3248"/>
      <c r="M409" s="3248"/>
      <c r="N409" s="1"/>
      <c r="O409" s="3741"/>
      <c r="P409" s="3207"/>
    </row>
    <row r="410" spans="1:16" ht="18.75" customHeight="1">
      <c r="A410" s="2645"/>
      <c r="B410" s="3965" t="s">
        <v>1144</v>
      </c>
      <c r="C410" s="3395"/>
      <c r="D410" s="3966" t="s">
        <v>1150</v>
      </c>
      <c r="E410" s="3967"/>
      <c r="F410" s="3967"/>
      <c r="G410" s="3966" t="s">
        <v>1151</v>
      </c>
      <c r="H410" s="3968"/>
      <c r="I410" s="3965" t="s">
        <v>1152</v>
      </c>
      <c r="J410" s="3395"/>
      <c r="K410" s="3395"/>
      <c r="L410" s="3395"/>
      <c r="M410" s="3395"/>
      <c r="N410" s="2646"/>
      <c r="O410" s="3207"/>
      <c r="P410" s="3207"/>
    </row>
    <row r="411" spans="1:16" ht="66" customHeight="1">
      <c r="A411" s="2645"/>
      <c r="B411" s="3207"/>
      <c r="C411" s="3207"/>
      <c r="D411" s="3712"/>
      <c r="E411" s="2992"/>
      <c r="F411" s="3207"/>
      <c r="G411" s="3712"/>
      <c r="H411" s="3969"/>
      <c r="I411" s="3207"/>
      <c r="J411" s="2992"/>
      <c r="K411" s="2992"/>
      <c r="L411" s="2992"/>
      <c r="M411" s="3207"/>
      <c r="N411" s="2646"/>
      <c r="O411" s="1877"/>
      <c r="P411" s="1877"/>
    </row>
    <row r="412" spans="1:16" ht="90.75" customHeight="1">
      <c r="A412" s="2645"/>
      <c r="B412" s="3207"/>
      <c r="C412" s="3207"/>
      <c r="D412" s="3712"/>
      <c r="E412" s="3207"/>
      <c r="F412" s="3207"/>
      <c r="G412" s="3712"/>
      <c r="H412" s="3969"/>
      <c r="I412" s="3207"/>
      <c r="J412" s="3207"/>
      <c r="K412" s="3207"/>
      <c r="L412" s="3207"/>
      <c r="M412" s="3207"/>
      <c r="N412" s="2646"/>
      <c r="O412" s="1"/>
      <c r="P412" s="1"/>
    </row>
    <row r="413" spans="1:16" ht="81" customHeight="1">
      <c r="B413" s="2647"/>
      <c r="C413" s="2647"/>
      <c r="D413" s="2648"/>
      <c r="E413" s="2648"/>
      <c r="F413" s="2648"/>
      <c r="G413" s="2647"/>
      <c r="H413" s="2647"/>
      <c r="I413" s="2647"/>
      <c r="J413" s="2647"/>
      <c r="K413" s="2647"/>
      <c r="L413" s="2647"/>
      <c r="M413" s="2647"/>
      <c r="N413" s="1"/>
      <c r="O413" s="1"/>
      <c r="P413" s="1"/>
    </row>
    <row r="414" spans="1:16" ht="18.75" customHeight="1">
      <c r="B414" s="1472" t="s">
        <v>313</v>
      </c>
      <c r="C414" s="6"/>
      <c r="D414" s="6"/>
      <c r="E414" s="6"/>
      <c r="F414" s="6"/>
      <c r="G414" s="6"/>
      <c r="H414" s="6"/>
      <c r="I414" s="6"/>
      <c r="J414" s="6"/>
      <c r="K414" s="6"/>
      <c r="L414" s="6"/>
      <c r="M414" s="6"/>
      <c r="N414" s="8"/>
      <c r="O414" s="8"/>
      <c r="P414" s="8"/>
    </row>
    <row r="415" spans="1:16" ht="18.75" customHeight="1">
      <c r="B415" s="1"/>
      <c r="C415" s="1"/>
      <c r="D415" s="1"/>
      <c r="E415" s="1"/>
      <c r="F415" s="1"/>
      <c r="G415" s="1"/>
      <c r="H415" s="1"/>
      <c r="I415" s="1"/>
      <c r="J415" s="1"/>
      <c r="K415" s="1"/>
      <c r="L415" s="1"/>
      <c r="M415" s="1"/>
      <c r="N415" s="8"/>
      <c r="O415" s="8"/>
      <c r="P415" s="8"/>
    </row>
    <row r="416" spans="1:16" ht="18.75" customHeight="1">
      <c r="B416" s="1"/>
      <c r="C416" s="1"/>
      <c r="D416" s="1"/>
      <c r="E416" s="1"/>
      <c r="F416" s="1"/>
      <c r="G416" s="1"/>
      <c r="H416" s="1"/>
      <c r="I416" s="1"/>
      <c r="J416" s="1"/>
      <c r="K416" s="1"/>
      <c r="L416" s="1"/>
      <c r="M416" s="1"/>
      <c r="N416" s="8"/>
      <c r="O416" s="8"/>
      <c r="P416" s="8"/>
    </row>
    <row r="417" spans="2:16" ht="18.75" customHeight="1">
      <c r="B417" s="1801" t="s">
        <v>314</v>
      </c>
      <c r="C417" s="1801"/>
      <c r="D417" s="1801"/>
      <c r="E417" s="1801"/>
      <c r="F417" s="1801"/>
      <c r="G417" s="1801"/>
      <c r="H417" s="1801"/>
      <c r="I417" s="1801"/>
      <c r="J417" s="1801"/>
      <c r="K417" s="1801"/>
      <c r="L417" s="1801"/>
      <c r="M417" s="1801"/>
      <c r="N417" s="8"/>
      <c r="O417" s="8"/>
      <c r="P417" s="8"/>
    </row>
    <row r="419" spans="2:16" ht="18.75" customHeight="1">
      <c r="B419" s="3935" t="s">
        <v>1153</v>
      </c>
      <c r="C419" s="3207"/>
      <c r="D419" s="3207"/>
      <c r="E419" s="3207"/>
      <c r="F419" s="3207"/>
      <c r="G419" s="3247"/>
      <c r="H419" s="3936">
        <v>2023</v>
      </c>
      <c r="I419" s="3247"/>
      <c r="J419" s="3936">
        <v>2024</v>
      </c>
      <c r="K419" s="3207"/>
      <c r="L419" s="3936">
        <v>2025</v>
      </c>
      <c r="M419" s="3207"/>
    </row>
    <row r="420" spans="2:16" ht="18.75" customHeight="1">
      <c r="B420" s="3207"/>
      <c r="C420" s="3207"/>
      <c r="D420" s="3207"/>
      <c r="E420" s="3207"/>
      <c r="F420" s="3207"/>
      <c r="G420" s="3247"/>
      <c r="H420" s="2631" t="s">
        <v>83</v>
      </c>
      <c r="I420" s="2632" t="s">
        <v>84</v>
      </c>
      <c r="J420" s="2631" t="s">
        <v>83</v>
      </c>
      <c r="K420" s="1510" t="s">
        <v>84</v>
      </c>
      <c r="L420" s="2631" t="s">
        <v>83</v>
      </c>
      <c r="M420" s="1510" t="s">
        <v>84</v>
      </c>
    </row>
    <row r="421" spans="2:16" ht="18.75" customHeight="1">
      <c r="B421" s="3159" t="s">
        <v>1105</v>
      </c>
      <c r="C421" s="3283"/>
      <c r="D421" s="3283"/>
      <c r="E421" s="3283"/>
      <c r="F421" s="3283"/>
      <c r="G421" s="3946"/>
      <c r="H421" s="303">
        <v>0.47</v>
      </c>
      <c r="I421" s="1511">
        <v>0.47</v>
      </c>
      <c r="J421" s="303">
        <v>0.47</v>
      </c>
      <c r="K421" s="1968">
        <v>0.47</v>
      </c>
      <c r="L421" s="305">
        <v>0.70499999999999996</v>
      </c>
      <c r="M421" s="306">
        <v>0.47</v>
      </c>
    </row>
    <row r="422" spans="2:16" ht="18.75" customHeight="1">
      <c r="B422" s="3157" t="s">
        <v>1154</v>
      </c>
      <c r="C422" s="3254"/>
      <c r="D422" s="3254"/>
      <c r="E422" s="3254"/>
      <c r="F422" s="3254"/>
      <c r="G422" s="3254"/>
      <c r="H422" s="3254"/>
      <c r="I422" s="3254"/>
      <c r="J422" s="3254"/>
      <c r="K422" s="3254"/>
      <c r="L422" s="3254"/>
      <c r="M422" s="3254"/>
    </row>
    <row r="423" spans="2:16" ht="12" customHeight="1">
      <c r="B423" s="2992"/>
      <c r="C423" s="2992"/>
      <c r="D423" s="2992"/>
      <c r="E423" s="2992"/>
      <c r="F423" s="2992"/>
      <c r="G423" s="2992"/>
      <c r="H423" s="2992"/>
      <c r="I423" s="2992"/>
      <c r="J423" s="2992"/>
      <c r="K423" s="2992"/>
      <c r="L423" s="2992"/>
      <c r="M423" s="2992"/>
    </row>
    <row r="424" spans="2:16" ht="6.75" customHeight="1">
      <c r="B424" s="3277"/>
      <c r="C424" s="3277"/>
      <c r="D424" s="3277"/>
      <c r="E424" s="3277"/>
      <c r="F424" s="3277"/>
      <c r="G424" s="3277"/>
      <c r="H424" s="3277"/>
      <c r="I424" s="3277"/>
      <c r="J424" s="3277"/>
      <c r="K424" s="3277"/>
      <c r="L424" s="3277"/>
      <c r="M424" s="3277"/>
    </row>
    <row r="425" spans="2:16" ht="18.75" customHeight="1">
      <c r="B425" s="8"/>
      <c r="C425" s="8"/>
      <c r="D425" s="8"/>
      <c r="E425" s="8"/>
      <c r="F425" s="8"/>
      <c r="G425" s="8"/>
      <c r="H425" s="8"/>
      <c r="I425" s="8"/>
      <c r="J425" s="8"/>
      <c r="K425" s="8"/>
      <c r="L425" s="8"/>
      <c r="M425" s="8"/>
    </row>
    <row r="426" spans="2:16" ht="18.75" customHeight="1">
      <c r="B426" s="1"/>
      <c r="C426" s="1"/>
      <c r="D426" s="1"/>
      <c r="E426" s="1"/>
      <c r="F426" s="1"/>
      <c r="G426" s="1"/>
      <c r="H426" s="1"/>
      <c r="I426" s="1"/>
      <c r="J426" s="1"/>
      <c r="K426" s="1"/>
      <c r="L426" s="1"/>
      <c r="M426" s="1"/>
    </row>
    <row r="427" spans="2:16" ht="14.25" customHeight="1">
      <c r="B427" s="1801" t="s">
        <v>317</v>
      </c>
      <c r="C427" s="1801"/>
      <c r="D427" s="1801"/>
      <c r="E427" s="1801"/>
      <c r="F427" s="1801"/>
      <c r="G427" s="1801"/>
      <c r="H427" s="1801"/>
      <c r="I427" s="1801"/>
      <c r="J427" s="1801"/>
      <c r="K427" s="1801"/>
      <c r="L427" s="1801"/>
      <c r="M427" s="1801"/>
    </row>
    <row r="428" spans="2:16" ht="14.25" customHeight="1">
      <c r="B428" s="1801" t="s">
        <v>318</v>
      </c>
      <c r="C428" s="1969"/>
      <c r="D428" s="1969"/>
      <c r="E428" s="1969"/>
      <c r="F428" s="1969"/>
      <c r="G428" s="1969"/>
      <c r="H428" s="1969"/>
      <c r="I428" s="1969"/>
      <c r="J428" s="1969"/>
      <c r="K428" s="1969"/>
      <c r="L428" s="1969"/>
      <c r="M428" s="1969"/>
    </row>
    <row r="429" spans="2:16" ht="14.25" customHeight="1">
      <c r="B429" s="1"/>
      <c r="C429" s="1"/>
      <c r="D429" s="1"/>
      <c r="E429" s="1"/>
      <c r="F429" s="1"/>
      <c r="G429" s="1"/>
      <c r="H429" s="1"/>
      <c r="I429" s="1"/>
      <c r="J429" s="1"/>
      <c r="K429" s="1"/>
      <c r="L429" s="1"/>
      <c r="M429" s="1"/>
    </row>
    <row r="430" spans="2:16" ht="22.5" customHeight="1">
      <c r="B430" s="3958" t="s">
        <v>1155</v>
      </c>
      <c r="C430" s="3207"/>
      <c r="D430" s="3247"/>
      <c r="E430" s="3960">
        <v>2023</v>
      </c>
      <c r="F430" s="3936">
        <v>2024</v>
      </c>
      <c r="G430" s="3937">
        <v>2025</v>
      </c>
      <c r="H430" s="1"/>
      <c r="I430" s="1"/>
      <c r="J430" s="1"/>
      <c r="K430" s="1"/>
      <c r="L430" s="1"/>
      <c r="M430" s="1"/>
    </row>
    <row r="431" spans="2:16" ht="14.25" customHeight="1">
      <c r="B431" s="3248"/>
      <c r="C431" s="3248"/>
      <c r="D431" s="3279"/>
      <c r="E431" s="3325"/>
      <c r="F431" s="3296"/>
      <c r="G431" s="3296"/>
      <c r="H431" s="1"/>
      <c r="I431" s="1"/>
      <c r="J431" s="1"/>
      <c r="K431" s="1"/>
      <c r="L431" s="1"/>
      <c r="M431" s="1"/>
    </row>
    <row r="432" spans="2:16" ht="14.25" customHeight="1">
      <c r="B432" s="3102" t="s">
        <v>320</v>
      </c>
      <c r="C432" s="3223"/>
      <c r="D432" s="3280"/>
      <c r="E432" s="1927">
        <v>56.137582999999999</v>
      </c>
      <c r="F432" s="1927">
        <v>52185</v>
      </c>
      <c r="G432" s="256">
        <v>43568.23</v>
      </c>
      <c r="H432" s="1"/>
      <c r="I432" s="1"/>
      <c r="J432" s="1"/>
      <c r="K432" s="1"/>
      <c r="L432" s="1"/>
      <c r="M432" s="1"/>
    </row>
    <row r="433" spans="2:13" ht="14.25" customHeight="1">
      <c r="B433" s="3104" t="s">
        <v>321</v>
      </c>
      <c r="C433" s="3257"/>
      <c r="D433" s="3287"/>
      <c r="E433" s="308">
        <v>0</v>
      </c>
      <c r="F433" s="308">
        <v>0</v>
      </c>
      <c r="G433" s="1936">
        <v>0</v>
      </c>
      <c r="H433" s="1"/>
      <c r="I433" s="1"/>
      <c r="J433" s="1"/>
      <c r="K433" s="1"/>
      <c r="L433" s="1"/>
      <c r="M433" s="1"/>
    </row>
    <row r="434" spans="2:13" ht="14.25" customHeight="1">
      <c r="B434" s="3161" t="s">
        <v>322</v>
      </c>
      <c r="C434" s="3257"/>
      <c r="D434" s="3287"/>
      <c r="E434" s="310">
        <v>56.137582999999999</v>
      </c>
      <c r="F434" s="310">
        <v>52185</v>
      </c>
      <c r="G434" s="2093">
        <v>43568.23</v>
      </c>
    </row>
    <row r="435" spans="2:13" ht="14.25" customHeight="1">
      <c r="B435" s="3161" t="s">
        <v>323</v>
      </c>
      <c r="C435" s="3257"/>
      <c r="D435" s="3287"/>
      <c r="E435" s="310">
        <v>0</v>
      </c>
      <c r="F435" s="310">
        <v>0</v>
      </c>
      <c r="G435" s="2093">
        <v>0</v>
      </c>
    </row>
    <row r="436" spans="2:13" ht="14.25" customHeight="1">
      <c r="B436" s="3143" t="s">
        <v>324</v>
      </c>
      <c r="C436" s="3229"/>
      <c r="D436" s="3276"/>
      <c r="E436" s="1970">
        <v>56.137582999999999</v>
      </c>
      <c r="F436" s="1970">
        <v>52185</v>
      </c>
      <c r="G436" s="2649">
        <v>43568.23</v>
      </c>
    </row>
    <row r="437" spans="2:13" ht="24" customHeight="1">
      <c r="B437" s="3989" t="s">
        <v>1156</v>
      </c>
      <c r="C437" s="3277"/>
      <c r="D437" s="3277"/>
      <c r="E437" s="3277"/>
      <c r="F437" s="3277"/>
      <c r="G437" s="3277"/>
    </row>
    <row r="438" spans="2:13" ht="14.25" customHeight="1">
      <c r="B438" s="3990"/>
      <c r="C438" s="3207"/>
      <c r="D438" s="3207"/>
      <c r="E438" s="3207"/>
      <c r="F438" s="3207"/>
      <c r="G438" s="1"/>
    </row>
    <row r="440" spans="2:13" ht="14.25">
      <c r="B440" s="1801" t="s">
        <v>326</v>
      </c>
      <c r="C440" s="1801"/>
      <c r="D440" s="1801"/>
      <c r="E440" s="1801"/>
      <c r="F440" s="1801"/>
      <c r="G440" s="1801"/>
    </row>
    <row r="441" spans="2:13">
      <c r="B441" s="1"/>
      <c r="C441" s="1"/>
      <c r="D441" s="1"/>
      <c r="E441" s="1"/>
      <c r="F441" s="1"/>
      <c r="G441" s="1"/>
    </row>
    <row r="442" spans="2:13" ht="14.25">
      <c r="B442" s="3935" t="s">
        <v>1157</v>
      </c>
      <c r="C442" s="3207"/>
      <c r="D442" s="3207"/>
      <c r="E442" s="3960">
        <v>2023</v>
      </c>
      <c r="F442" s="3937" t="s">
        <v>131</v>
      </c>
      <c r="G442" s="3937">
        <v>2025</v>
      </c>
    </row>
    <row r="443" spans="2:13" ht="14.25">
      <c r="B443" s="3248"/>
      <c r="C443" s="3248"/>
      <c r="D443" s="3248"/>
      <c r="E443" s="3325"/>
      <c r="F443" s="3296"/>
      <c r="G443" s="3296"/>
    </row>
    <row r="444" spans="2:13" ht="14.25">
      <c r="B444" s="3102" t="s">
        <v>330</v>
      </c>
      <c r="C444" s="3223"/>
      <c r="D444" s="3280"/>
      <c r="E444" s="2611">
        <v>51.06</v>
      </c>
      <c r="F444" s="2611">
        <v>62.5</v>
      </c>
      <c r="G444" s="327">
        <v>53.2</v>
      </c>
    </row>
    <row r="445" spans="2:13" ht="14.25">
      <c r="B445" s="3104" t="s">
        <v>332</v>
      </c>
      <c r="C445" s="3257"/>
      <c r="D445" s="3287"/>
      <c r="E445" s="324">
        <v>77.260000000000005</v>
      </c>
      <c r="F445" s="324">
        <v>54.9</v>
      </c>
      <c r="G445" s="1890">
        <v>45.39</v>
      </c>
    </row>
    <row r="446" spans="2:13" ht="14.25">
      <c r="B446" s="3140" t="s">
        <v>333</v>
      </c>
      <c r="C446" s="3229"/>
      <c r="D446" s="3276"/>
      <c r="E446" s="325">
        <v>128.32</v>
      </c>
      <c r="F446" s="325">
        <v>117.4</v>
      </c>
      <c r="G446" s="1959">
        <v>98.59</v>
      </c>
    </row>
    <row r="447" spans="2:13" ht="20.25" customHeight="1">
      <c r="B447" s="3348" t="s">
        <v>1158</v>
      </c>
      <c r="C447" s="3254"/>
      <c r="D447" s="3254"/>
      <c r="E447" s="3254"/>
      <c r="F447" s="3254"/>
      <c r="G447" s="3254"/>
    </row>
    <row r="448" spans="2:13" ht="15" customHeight="1">
      <c r="B448" s="2992"/>
      <c r="C448" s="2992"/>
      <c r="D448" s="2992"/>
      <c r="E448" s="2992"/>
      <c r="F448" s="2992"/>
      <c r="G448" s="2992"/>
    </row>
    <row r="449" spans="2:8" ht="34.5" customHeight="1">
      <c r="B449" s="3277"/>
      <c r="C449" s="3277"/>
      <c r="D449" s="3277"/>
      <c r="E449" s="3277"/>
      <c r="F449" s="3277"/>
      <c r="G449" s="3277"/>
    </row>
    <row r="450" spans="2:8">
      <c r="B450" s="1"/>
      <c r="C450" s="1"/>
      <c r="D450" s="1"/>
      <c r="E450" s="1"/>
      <c r="F450" s="1"/>
      <c r="G450" s="1"/>
    </row>
    <row r="451" spans="2:8">
      <c r="B451" s="1"/>
      <c r="C451" s="1"/>
      <c r="D451" s="1"/>
      <c r="E451" s="1"/>
      <c r="F451" s="1"/>
      <c r="G451" s="1"/>
    </row>
    <row r="452" spans="2:8" ht="14.25">
      <c r="B452" s="1801" t="s">
        <v>336</v>
      </c>
      <c r="C452" s="1801"/>
      <c r="D452" s="1801"/>
      <c r="E452" s="1801"/>
      <c r="F452" s="1801"/>
      <c r="G452" s="1801"/>
    </row>
    <row r="453" spans="2:8">
      <c r="B453" s="1"/>
      <c r="C453" s="1"/>
      <c r="D453" s="1"/>
      <c r="E453" s="1"/>
      <c r="F453" s="1"/>
      <c r="G453" s="1"/>
    </row>
    <row r="454" spans="2:8" ht="14.25">
      <c r="B454" s="3935" t="s">
        <v>1159</v>
      </c>
      <c r="C454" s="3207"/>
      <c r="D454" s="3247"/>
      <c r="E454" s="3960">
        <v>2023</v>
      </c>
      <c r="F454" s="3937" t="s">
        <v>1160</v>
      </c>
      <c r="G454" s="3937">
        <v>2025</v>
      </c>
    </row>
    <row r="455" spans="2:8" ht="14.25">
      <c r="B455" s="3248"/>
      <c r="C455" s="3248"/>
      <c r="D455" s="3279"/>
      <c r="E455" s="3325"/>
      <c r="F455" s="3296"/>
      <c r="G455" s="3296"/>
    </row>
    <row r="456" spans="2:8">
      <c r="B456" s="3102" t="s">
        <v>339</v>
      </c>
      <c r="C456" s="3223"/>
      <c r="D456" s="3280"/>
      <c r="E456" s="2611">
        <v>35.79</v>
      </c>
      <c r="F456" s="2611">
        <v>33.799999999999997</v>
      </c>
      <c r="G456" s="327">
        <v>20.52</v>
      </c>
      <c r="H456" s="1"/>
    </row>
    <row r="457" spans="2:8">
      <c r="B457" s="3104" t="s">
        <v>332</v>
      </c>
      <c r="C457" s="3257"/>
      <c r="D457" s="3287"/>
      <c r="E457" s="324">
        <v>47.01</v>
      </c>
      <c r="F457" s="324">
        <v>34.6</v>
      </c>
      <c r="G457" s="1890">
        <v>38.119999999999997</v>
      </c>
      <c r="H457" s="1"/>
    </row>
    <row r="458" spans="2:8">
      <c r="B458" s="3140" t="s">
        <v>340</v>
      </c>
      <c r="C458" s="3229"/>
      <c r="D458" s="3276"/>
      <c r="E458" s="325">
        <v>82.8</v>
      </c>
      <c r="F458" s="325">
        <v>68.400000000000006</v>
      </c>
      <c r="G458" s="1959">
        <v>58.64</v>
      </c>
      <c r="H458" s="1"/>
    </row>
    <row r="459" spans="2:8">
      <c r="B459" s="3157" t="s">
        <v>1161</v>
      </c>
      <c r="C459" s="3254"/>
      <c r="D459" s="3254"/>
      <c r="E459" s="3254"/>
      <c r="F459" s="3254"/>
      <c r="G459" s="3254"/>
      <c r="H459" s="1"/>
    </row>
    <row r="460" spans="2:8">
      <c r="B460" s="2992"/>
      <c r="C460" s="2992"/>
      <c r="D460" s="2992"/>
      <c r="E460" s="2992"/>
      <c r="F460" s="2992"/>
      <c r="G460" s="2992"/>
      <c r="H460" s="1"/>
    </row>
    <row r="461" spans="2:8" ht="65.25" customHeight="1">
      <c r="B461" s="3277"/>
      <c r="C461" s="3277"/>
      <c r="D461" s="3277"/>
      <c r="E461" s="3277"/>
      <c r="F461" s="3277"/>
      <c r="G461" s="3277"/>
      <c r="H461" s="1"/>
    </row>
    <row r="462" spans="2:8">
      <c r="B462" s="1"/>
      <c r="C462" s="1"/>
      <c r="D462" s="1"/>
      <c r="E462" s="1"/>
      <c r="F462" s="1"/>
      <c r="G462" s="1"/>
      <c r="H462" s="1"/>
    </row>
    <row r="463" spans="2:8">
      <c r="B463" s="1"/>
      <c r="C463" s="1"/>
      <c r="D463" s="1"/>
      <c r="E463" s="1"/>
      <c r="F463" s="1"/>
      <c r="G463" s="1"/>
      <c r="H463" s="1"/>
    </row>
    <row r="464" spans="2:8" ht="14.25">
      <c r="B464" s="1801" t="s">
        <v>343</v>
      </c>
      <c r="C464" s="1801"/>
      <c r="D464" s="1801"/>
      <c r="E464" s="1801"/>
      <c r="F464" s="1801"/>
      <c r="G464" s="1801"/>
      <c r="H464" s="1801"/>
    </row>
    <row r="465" spans="2:8">
      <c r="B465" s="1"/>
      <c r="C465" s="1"/>
      <c r="D465" s="1"/>
      <c r="E465" s="1"/>
      <c r="F465" s="1"/>
      <c r="G465" s="1"/>
      <c r="H465" s="1"/>
    </row>
    <row r="466" spans="2:8" ht="14.25">
      <c r="B466" s="3935" t="s">
        <v>1162</v>
      </c>
      <c r="C466" s="3207"/>
      <c r="D466" s="3247"/>
      <c r="E466" s="3960">
        <v>2023</v>
      </c>
      <c r="F466" s="3936">
        <v>2024</v>
      </c>
      <c r="G466" s="3936">
        <v>2025</v>
      </c>
      <c r="H466" s="3299"/>
    </row>
    <row r="467" spans="2:8" ht="14.25">
      <c r="B467" s="3248"/>
      <c r="C467" s="3248"/>
      <c r="D467" s="3279"/>
      <c r="E467" s="3325"/>
      <c r="F467" s="3296"/>
      <c r="G467" s="3296"/>
      <c r="H467" s="2992"/>
    </row>
    <row r="468" spans="2:8">
      <c r="B468" s="3222" t="s">
        <v>42</v>
      </c>
      <c r="C468" s="3223"/>
      <c r="D468" s="3280"/>
      <c r="E468" s="2650">
        <v>45.519999999999996</v>
      </c>
      <c r="F468" s="2650">
        <v>49</v>
      </c>
      <c r="G468" s="1446">
        <v>39.950000000000003</v>
      </c>
      <c r="H468" s="1"/>
    </row>
    <row r="469" spans="2:8">
      <c r="B469" s="3106" t="s">
        <v>345</v>
      </c>
      <c r="C469" s="3229"/>
      <c r="D469" s="3276"/>
      <c r="E469" s="237">
        <v>45.519999999999996</v>
      </c>
      <c r="F469" s="237">
        <v>0</v>
      </c>
      <c r="G469" s="1889">
        <v>0</v>
      </c>
      <c r="H469" s="1"/>
    </row>
    <row r="470" spans="2:8">
      <c r="B470" s="3348" t="s">
        <v>1163</v>
      </c>
      <c r="C470" s="3254"/>
      <c r="D470" s="3254"/>
      <c r="E470" s="3254"/>
      <c r="F470" s="3254"/>
      <c r="G470" s="3254"/>
      <c r="H470" s="1"/>
    </row>
    <row r="471" spans="2:8" ht="39.75" customHeight="1">
      <c r="B471" s="3277"/>
      <c r="C471" s="3277"/>
      <c r="D471" s="3277"/>
      <c r="E471" s="3277"/>
      <c r="F471" s="3277"/>
      <c r="G471" s="3277"/>
      <c r="H471" s="1"/>
    </row>
  </sheetData>
  <sheetProtection algorithmName="SHA-512" hashValue="dBIs2hkEeolrIF8/v65C1uKIvXKsfZicIiQ3gOxQUduSJTXaRSAS2N0oC272t1qmTzDekfoV1AxupvJo+nPjig==" saltValue="2eeJ5mjJmA8JcThR+VToQg==" spinCount="100000" sheet="1" objects="1" scenarios="1"/>
  <mergeCells count="426">
    <mergeCell ref="B433:D433"/>
    <mergeCell ref="B434:D434"/>
    <mergeCell ref="B435:D435"/>
    <mergeCell ref="B436:D436"/>
    <mergeCell ref="B437:G437"/>
    <mergeCell ref="B438:F438"/>
    <mergeCell ref="G442:G443"/>
    <mergeCell ref="B361:D361"/>
    <mergeCell ref="B362:G362"/>
    <mergeCell ref="B363:D363"/>
    <mergeCell ref="B364:D364"/>
    <mergeCell ref="B365:D365"/>
    <mergeCell ref="B366:G369"/>
    <mergeCell ref="G372:M372"/>
    <mergeCell ref="B374:D376"/>
    <mergeCell ref="E374:E376"/>
    <mergeCell ref="F374:F376"/>
    <mergeCell ref="G374:G376"/>
    <mergeCell ref="H374:H376"/>
    <mergeCell ref="B419:G420"/>
    <mergeCell ref="H419:I419"/>
    <mergeCell ref="B421:G421"/>
    <mergeCell ref="B422:M424"/>
    <mergeCell ref="B430:D431"/>
    <mergeCell ref="B354:D356"/>
    <mergeCell ref="E354:E356"/>
    <mergeCell ref="F354:F356"/>
    <mergeCell ref="G354:G356"/>
    <mergeCell ref="H354:H356"/>
    <mergeCell ref="B357:G357"/>
    <mergeCell ref="B358:D358"/>
    <mergeCell ref="B359:D359"/>
    <mergeCell ref="B360:D360"/>
    <mergeCell ref="B339:D339"/>
    <mergeCell ref="B340:G340"/>
    <mergeCell ref="B341:D341"/>
    <mergeCell ref="B342:D342"/>
    <mergeCell ref="B343:D343"/>
    <mergeCell ref="B344:D344"/>
    <mergeCell ref="B345:D345"/>
    <mergeCell ref="B346:G349"/>
    <mergeCell ref="H352:M352"/>
    <mergeCell ref="C331:M331"/>
    <mergeCell ref="E333:E334"/>
    <mergeCell ref="F333:F334"/>
    <mergeCell ref="G333:G334"/>
    <mergeCell ref="B333:D334"/>
    <mergeCell ref="B335:G335"/>
    <mergeCell ref="B336:D336"/>
    <mergeCell ref="B337:D337"/>
    <mergeCell ref="B338:D338"/>
    <mergeCell ref="B317:D317"/>
    <mergeCell ref="B318:D318"/>
    <mergeCell ref="B320:D321"/>
    <mergeCell ref="E320:E321"/>
    <mergeCell ref="F320:F321"/>
    <mergeCell ref="G320:G321"/>
    <mergeCell ref="B322:D322"/>
    <mergeCell ref="B323:D323"/>
    <mergeCell ref="B324:G325"/>
    <mergeCell ref="B295:J295"/>
    <mergeCell ref="B310:M310"/>
    <mergeCell ref="B311:M311"/>
    <mergeCell ref="B312:M312"/>
    <mergeCell ref="B314:D315"/>
    <mergeCell ref="E314:E315"/>
    <mergeCell ref="F314:F315"/>
    <mergeCell ref="G314:G315"/>
    <mergeCell ref="B316:D316"/>
    <mergeCell ref="B286:M286"/>
    <mergeCell ref="B287:J287"/>
    <mergeCell ref="B288:J288"/>
    <mergeCell ref="B289:J289"/>
    <mergeCell ref="B290:J290"/>
    <mergeCell ref="B291:J291"/>
    <mergeCell ref="B292:J292"/>
    <mergeCell ref="B293:J293"/>
    <mergeCell ref="B294:M294"/>
    <mergeCell ref="B269:D271"/>
    <mergeCell ref="E269:E271"/>
    <mergeCell ref="F269:F271"/>
    <mergeCell ref="G269:G271"/>
    <mergeCell ref="B272:D272"/>
    <mergeCell ref="B273:D273"/>
    <mergeCell ref="B274:D274"/>
    <mergeCell ref="B275:G276"/>
    <mergeCell ref="B285:J285"/>
    <mergeCell ref="B247:D247"/>
    <mergeCell ref="B248:D248"/>
    <mergeCell ref="B249:M251"/>
    <mergeCell ref="B261:D262"/>
    <mergeCell ref="E261:E262"/>
    <mergeCell ref="F261:F262"/>
    <mergeCell ref="G261:G262"/>
    <mergeCell ref="B263:D263"/>
    <mergeCell ref="B264:D264"/>
    <mergeCell ref="L245:L246"/>
    <mergeCell ref="M245:M246"/>
    <mergeCell ref="B245:D246"/>
    <mergeCell ref="E245:E246"/>
    <mergeCell ref="F245:F246"/>
    <mergeCell ref="G245:G246"/>
    <mergeCell ref="H245:H246"/>
    <mergeCell ref="I245:I246"/>
    <mergeCell ref="J245:J246"/>
    <mergeCell ref="K243:K244"/>
    <mergeCell ref="L243:L244"/>
    <mergeCell ref="M243:M244"/>
    <mergeCell ref="B243:D244"/>
    <mergeCell ref="E243:E244"/>
    <mergeCell ref="F243:F244"/>
    <mergeCell ref="G243:G244"/>
    <mergeCell ref="H243:H244"/>
    <mergeCell ref="I243:I244"/>
    <mergeCell ref="J243:J244"/>
    <mergeCell ref="J241:J242"/>
    <mergeCell ref="K241:K242"/>
    <mergeCell ref="L241:L242"/>
    <mergeCell ref="M241:M242"/>
    <mergeCell ref="B240:D240"/>
    <mergeCell ref="B241:D242"/>
    <mergeCell ref="E241:E242"/>
    <mergeCell ref="F241:F242"/>
    <mergeCell ref="G241:G242"/>
    <mergeCell ref="H241:H242"/>
    <mergeCell ref="I241:I242"/>
    <mergeCell ref="K238:K239"/>
    <mergeCell ref="L238:L239"/>
    <mergeCell ref="M238:M239"/>
    <mergeCell ref="B238:D239"/>
    <mergeCell ref="E238:E239"/>
    <mergeCell ref="F238:F239"/>
    <mergeCell ref="G238:G239"/>
    <mergeCell ref="H238:H239"/>
    <mergeCell ref="I238:I239"/>
    <mergeCell ref="J238:J239"/>
    <mergeCell ref="I236:I237"/>
    <mergeCell ref="J236:J237"/>
    <mergeCell ref="K236:K237"/>
    <mergeCell ref="L236:L237"/>
    <mergeCell ref="M236:M237"/>
    <mergeCell ref="B233:D234"/>
    <mergeCell ref="B235:D235"/>
    <mergeCell ref="B236:D237"/>
    <mergeCell ref="E236:E237"/>
    <mergeCell ref="F236:F237"/>
    <mergeCell ref="G236:G237"/>
    <mergeCell ref="H236:H237"/>
    <mergeCell ref="H205:H208"/>
    <mergeCell ref="B215:D215"/>
    <mergeCell ref="B216:D216"/>
    <mergeCell ref="B217:D217"/>
    <mergeCell ref="B218:D218"/>
    <mergeCell ref="B219:G223"/>
    <mergeCell ref="E233:G233"/>
    <mergeCell ref="H233:J233"/>
    <mergeCell ref="K233:M233"/>
    <mergeCell ref="B192:G192"/>
    <mergeCell ref="B193:G193"/>
    <mergeCell ref="B194:G194"/>
    <mergeCell ref="B195:G195"/>
    <mergeCell ref="B196:G196"/>
    <mergeCell ref="B197:G197"/>
    <mergeCell ref="B200:G200"/>
    <mergeCell ref="B201:M201"/>
    <mergeCell ref="B203:M203"/>
    <mergeCell ref="N188:N189"/>
    <mergeCell ref="B180:G180"/>
    <mergeCell ref="B181:G181"/>
    <mergeCell ref="B182:G182"/>
    <mergeCell ref="B185:G185"/>
    <mergeCell ref="B186:M186"/>
    <mergeCell ref="H188:H189"/>
    <mergeCell ref="M188:M189"/>
    <mergeCell ref="B188:G189"/>
    <mergeCell ref="I188:I189"/>
    <mergeCell ref="J188:J189"/>
    <mergeCell ref="K188:K189"/>
    <mergeCell ref="L188:L189"/>
    <mergeCell ref="B456:D456"/>
    <mergeCell ref="B457:D457"/>
    <mergeCell ref="B458:D458"/>
    <mergeCell ref="F205:F208"/>
    <mergeCell ref="G205:G208"/>
    <mergeCell ref="B205:D208"/>
    <mergeCell ref="B209:D209"/>
    <mergeCell ref="B210:D210"/>
    <mergeCell ref="B211:D211"/>
    <mergeCell ref="B212:D212"/>
    <mergeCell ref="B213:D213"/>
    <mergeCell ref="B214:D214"/>
    <mergeCell ref="E205:E208"/>
    <mergeCell ref="B304:D306"/>
    <mergeCell ref="B307:D307"/>
    <mergeCell ref="B308:G308"/>
    <mergeCell ref="B296:J296"/>
    <mergeCell ref="B297:J297"/>
    <mergeCell ref="B298:J298"/>
    <mergeCell ref="B299:M299"/>
    <mergeCell ref="E304:E306"/>
    <mergeCell ref="F304:F306"/>
    <mergeCell ref="G304:G306"/>
    <mergeCell ref="K245:K246"/>
    <mergeCell ref="O399:P400"/>
    <mergeCell ref="B384:D384"/>
    <mergeCell ref="B385:D385"/>
    <mergeCell ref="B386:G388"/>
    <mergeCell ref="B396:M397"/>
    <mergeCell ref="B399:C400"/>
    <mergeCell ref="D399:F400"/>
    <mergeCell ref="G399:H400"/>
    <mergeCell ref="D408:F409"/>
    <mergeCell ref="G408:H409"/>
    <mergeCell ref="O409:P410"/>
    <mergeCell ref="B401:C403"/>
    <mergeCell ref="D401:F403"/>
    <mergeCell ref="G401:H403"/>
    <mergeCell ref="I401:K403"/>
    <mergeCell ref="L401:M403"/>
    <mergeCell ref="B405:M406"/>
    <mergeCell ref="I408:M409"/>
    <mergeCell ref="B469:D469"/>
    <mergeCell ref="B470:G471"/>
    <mergeCell ref="B459:G461"/>
    <mergeCell ref="B466:D467"/>
    <mergeCell ref="E466:E467"/>
    <mergeCell ref="F466:F467"/>
    <mergeCell ref="G466:G467"/>
    <mergeCell ref="H466:H467"/>
    <mergeCell ref="B468:D468"/>
    <mergeCell ref="F454:F455"/>
    <mergeCell ref="G454:G455"/>
    <mergeCell ref="B442:D443"/>
    <mergeCell ref="B444:D444"/>
    <mergeCell ref="B445:D445"/>
    <mergeCell ref="B446:D446"/>
    <mergeCell ref="B447:G449"/>
    <mergeCell ref="B454:D455"/>
    <mergeCell ref="E454:E455"/>
    <mergeCell ref="E442:E443"/>
    <mergeCell ref="F442:F443"/>
    <mergeCell ref="E430:E431"/>
    <mergeCell ref="F430:F431"/>
    <mergeCell ref="G430:G431"/>
    <mergeCell ref="B432:D432"/>
    <mergeCell ref="J419:K419"/>
    <mergeCell ref="L419:M419"/>
    <mergeCell ref="B176:G176"/>
    <mergeCell ref="B177:G177"/>
    <mergeCell ref="B178:G178"/>
    <mergeCell ref="B179:G179"/>
    <mergeCell ref="B408:C409"/>
    <mergeCell ref="B410:C412"/>
    <mergeCell ref="D410:F412"/>
    <mergeCell ref="G410:H412"/>
    <mergeCell ref="I410:M412"/>
    <mergeCell ref="B377:G377"/>
    <mergeCell ref="B378:D378"/>
    <mergeCell ref="B379:D379"/>
    <mergeCell ref="B380:D380"/>
    <mergeCell ref="B381:G381"/>
    <mergeCell ref="B382:D382"/>
    <mergeCell ref="B383:D383"/>
    <mergeCell ref="I399:K400"/>
    <mergeCell ref="L399:M400"/>
    <mergeCell ref="B190:G190"/>
    <mergeCell ref="B191:G191"/>
    <mergeCell ref="B159:D159"/>
    <mergeCell ref="B160:D160"/>
    <mergeCell ref="B161:D161"/>
    <mergeCell ref="B162:D162"/>
    <mergeCell ref="B163:D163"/>
    <mergeCell ref="B164:D164"/>
    <mergeCell ref="I173:I174"/>
    <mergeCell ref="J173:J174"/>
    <mergeCell ref="B175:G175"/>
    <mergeCell ref="B150:G150"/>
    <mergeCell ref="B151:G151"/>
    <mergeCell ref="B152:G152"/>
    <mergeCell ref="B153:M154"/>
    <mergeCell ref="B156:D157"/>
    <mergeCell ref="E156:G156"/>
    <mergeCell ref="H156:J156"/>
    <mergeCell ref="K156:M156"/>
    <mergeCell ref="B158:D158"/>
    <mergeCell ref="L140:M140"/>
    <mergeCell ref="B142:G142"/>
    <mergeCell ref="B143:G143"/>
    <mergeCell ref="B144:G144"/>
    <mergeCell ref="B145:G145"/>
    <mergeCell ref="B146:G146"/>
    <mergeCell ref="B147:G147"/>
    <mergeCell ref="B148:G148"/>
    <mergeCell ref="B149:G149"/>
    <mergeCell ref="B122:D122"/>
    <mergeCell ref="B123:D123"/>
    <mergeCell ref="B124:D124"/>
    <mergeCell ref="B125:D125"/>
    <mergeCell ref="B126:D126"/>
    <mergeCell ref="B131:G135"/>
    <mergeCell ref="B140:G141"/>
    <mergeCell ref="H140:I140"/>
    <mergeCell ref="J140:K140"/>
    <mergeCell ref="B97:D97"/>
    <mergeCell ref="B127:D127"/>
    <mergeCell ref="B128:D128"/>
    <mergeCell ref="B129:D129"/>
    <mergeCell ref="B130:D130"/>
    <mergeCell ref="K173:K174"/>
    <mergeCell ref="L173:L174"/>
    <mergeCell ref="B165:D165"/>
    <mergeCell ref="B166:D166"/>
    <mergeCell ref="B167:D167"/>
    <mergeCell ref="B168:D168"/>
    <mergeCell ref="B169:M171"/>
    <mergeCell ref="B173:G174"/>
    <mergeCell ref="H173:H174"/>
    <mergeCell ref="M173:M174"/>
    <mergeCell ref="B114:D116"/>
    <mergeCell ref="E114:E116"/>
    <mergeCell ref="F114:F116"/>
    <mergeCell ref="G114:G116"/>
    <mergeCell ref="B117:G117"/>
    <mergeCell ref="B118:D118"/>
    <mergeCell ref="B119:D119"/>
    <mergeCell ref="B120:G120"/>
    <mergeCell ref="B121:D121"/>
    <mergeCell ref="B108:G110"/>
    <mergeCell ref="B98:D98"/>
    <mergeCell ref="B99:D99"/>
    <mergeCell ref="B100:D100"/>
    <mergeCell ref="B101:D101"/>
    <mergeCell ref="B102:D102"/>
    <mergeCell ref="B103:D103"/>
    <mergeCell ref="B104:D104"/>
    <mergeCell ref="H69:I69"/>
    <mergeCell ref="B69:G70"/>
    <mergeCell ref="B71:M71"/>
    <mergeCell ref="B72:G72"/>
    <mergeCell ref="B73:G73"/>
    <mergeCell ref="B74:M74"/>
    <mergeCell ref="B75:G75"/>
    <mergeCell ref="B76:G76"/>
    <mergeCell ref="E90:E91"/>
    <mergeCell ref="F90:F91"/>
    <mergeCell ref="B77:G77"/>
    <mergeCell ref="B78:M78"/>
    <mergeCell ref="B79:G79"/>
    <mergeCell ref="B80:G80"/>
    <mergeCell ref="B81:G81"/>
    <mergeCell ref="B82:M85"/>
    <mergeCell ref="B55:M55"/>
    <mergeCell ref="B56:G56"/>
    <mergeCell ref="B57:G57"/>
    <mergeCell ref="B58:M58"/>
    <mergeCell ref="B59:G59"/>
    <mergeCell ref="B60:G60"/>
    <mergeCell ref="B105:D105"/>
    <mergeCell ref="B106:D106"/>
    <mergeCell ref="B107:D107"/>
    <mergeCell ref="J69:K69"/>
    <mergeCell ref="B61:G61"/>
    <mergeCell ref="B62:M62"/>
    <mergeCell ref="B63:G63"/>
    <mergeCell ref="B64:G64"/>
    <mergeCell ref="B65:G65"/>
    <mergeCell ref="B66:M67"/>
    <mergeCell ref="L69:M69"/>
    <mergeCell ref="G90:G91"/>
    <mergeCell ref="B90:D91"/>
    <mergeCell ref="B92:G92"/>
    <mergeCell ref="B93:D93"/>
    <mergeCell ref="B94:D94"/>
    <mergeCell ref="B95:G95"/>
    <mergeCell ref="B96:D96"/>
    <mergeCell ref="H1:H2"/>
    <mergeCell ref="I1:I2"/>
    <mergeCell ref="J1:J2"/>
    <mergeCell ref="K1:K2"/>
    <mergeCell ref="L1:L2"/>
    <mergeCell ref="M1:M2"/>
    <mergeCell ref="N1:O2"/>
    <mergeCell ref="A1:A2"/>
    <mergeCell ref="B1:B2"/>
    <mergeCell ref="C1:C2"/>
    <mergeCell ref="D1:D2"/>
    <mergeCell ref="E1:E2"/>
    <mergeCell ref="F1:F2"/>
    <mergeCell ref="G1:G2"/>
    <mergeCell ref="B38:D38"/>
    <mergeCell ref="B39:D39"/>
    <mergeCell ref="B41:M41"/>
    <mergeCell ref="B40:D40"/>
    <mergeCell ref="B46:D46"/>
    <mergeCell ref="B47:D47"/>
    <mergeCell ref="B48:G49"/>
    <mergeCell ref="H53:I53"/>
    <mergeCell ref="J53:K53"/>
    <mergeCell ref="L53:M53"/>
    <mergeCell ref="B53:G54"/>
    <mergeCell ref="B29:D29"/>
    <mergeCell ref="B30:D30"/>
    <mergeCell ref="B31:D31"/>
    <mergeCell ref="B32:M32"/>
    <mergeCell ref="B33:D33"/>
    <mergeCell ref="B34:D34"/>
    <mergeCell ref="B35:D35"/>
    <mergeCell ref="B36:M36"/>
    <mergeCell ref="B37:D37"/>
    <mergeCell ref="B9:M10"/>
    <mergeCell ref="B11:M11"/>
    <mergeCell ref="B14:M15"/>
    <mergeCell ref="B24:D27"/>
    <mergeCell ref="E24:G25"/>
    <mergeCell ref="H24:J25"/>
    <mergeCell ref="K24:M25"/>
    <mergeCell ref="M26:M27"/>
    <mergeCell ref="B28:M28"/>
    <mergeCell ref="E26:E27"/>
    <mergeCell ref="F26:F27"/>
    <mergeCell ref="G26:G27"/>
    <mergeCell ref="H26:H27"/>
    <mergeCell ref="I26:I27"/>
    <mergeCell ref="J26:J27"/>
    <mergeCell ref="K26:K27"/>
    <mergeCell ref="L26:L27"/>
  </mergeCells>
  <pageMargins left="0.25" right="0.25" top="0.75" bottom="0.75" header="0" footer="0"/>
  <pageSetup paperSize="9" orientation="landscape"/>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748"/>
  <sheetViews>
    <sheetView workbookViewId="0"/>
  </sheetViews>
  <sheetFormatPr defaultColWidth="11.19921875" defaultRowHeight="15" customHeight="1"/>
  <cols>
    <col min="1" max="2" width="7" customWidth="1"/>
    <col min="3" max="3" width="18.796875" customWidth="1"/>
    <col min="4" max="4" width="10.296875" customWidth="1"/>
    <col min="5" max="5" width="6.296875" customWidth="1"/>
    <col min="6" max="9" width="10.296875" customWidth="1"/>
    <col min="10" max="10" width="17.296875" customWidth="1"/>
    <col min="11" max="11" width="10.296875" customWidth="1"/>
    <col min="12" max="12" width="16.296875" customWidth="1"/>
    <col min="13" max="13" width="11.296875" customWidth="1"/>
    <col min="14" max="14" width="7.09765625" customWidth="1"/>
    <col min="15" max="26" width="8.8984375" customWidth="1"/>
  </cols>
  <sheetData>
    <row r="1" spans="1:16" ht="12.75" customHeight="1">
      <c r="A1" s="3045" t="s">
        <v>1164</v>
      </c>
      <c r="B1" s="3992" t="s">
        <v>1165</v>
      </c>
      <c r="C1" s="3992" t="s">
        <v>50</v>
      </c>
      <c r="D1" s="3993" t="s">
        <v>1166</v>
      </c>
      <c r="E1" s="3994" t="s">
        <v>1167</v>
      </c>
      <c r="F1" s="3995" t="s">
        <v>1168</v>
      </c>
      <c r="G1" s="3996" t="s">
        <v>1169</v>
      </c>
      <c r="H1" s="3997" t="s">
        <v>1170</v>
      </c>
      <c r="I1" s="3208" t="s">
        <v>1171</v>
      </c>
      <c r="J1" s="3208" t="s">
        <v>1172</v>
      </c>
      <c r="K1" s="3080" t="s">
        <v>1173</v>
      </c>
      <c r="L1" s="3998" t="s">
        <v>1174</v>
      </c>
      <c r="M1" s="3998" t="s">
        <v>1175</v>
      </c>
      <c r="N1" s="8"/>
      <c r="O1" s="8"/>
      <c r="P1" s="8"/>
    </row>
    <row r="2" spans="1:16" ht="12.75" customHeight="1">
      <c r="A2" s="3207"/>
      <c r="B2" s="3207"/>
      <c r="C2" s="3207"/>
      <c r="D2" s="3207"/>
      <c r="E2" s="3207"/>
      <c r="F2" s="3207"/>
      <c r="G2" s="3207"/>
      <c r="H2" s="3207"/>
      <c r="I2" s="3207"/>
      <c r="J2" s="3207"/>
      <c r="K2" s="3207"/>
      <c r="L2" s="3207"/>
      <c r="M2" s="3207"/>
      <c r="N2" s="8"/>
      <c r="O2" s="8"/>
      <c r="P2" s="8"/>
    </row>
    <row r="3" spans="1:16" ht="12.75" customHeight="1">
      <c r="A3" s="1"/>
      <c r="B3" s="2702" t="s">
        <v>1176</v>
      </c>
      <c r="C3" s="2702"/>
      <c r="D3" s="2702"/>
      <c r="E3" s="2702"/>
      <c r="F3" s="2702"/>
      <c r="G3" s="2702"/>
      <c r="H3" s="2702"/>
      <c r="I3" s="2702"/>
      <c r="J3" s="1"/>
      <c r="K3" s="1"/>
      <c r="L3" s="1"/>
      <c r="M3" s="1"/>
      <c r="N3" s="1"/>
      <c r="O3" s="1"/>
      <c r="P3" s="1"/>
    </row>
    <row r="4" spans="1:16" ht="12.75" customHeight="1">
      <c r="A4" s="1"/>
      <c r="B4" s="2702"/>
      <c r="C4" s="2702"/>
      <c r="D4" s="2702"/>
      <c r="E4" s="2702"/>
      <c r="F4" s="2702"/>
      <c r="G4" s="2702"/>
      <c r="H4" s="2702"/>
      <c r="I4" s="2702"/>
      <c r="J4" s="1"/>
      <c r="K4" s="1"/>
      <c r="L4" s="1"/>
      <c r="M4" s="1"/>
      <c r="N4" s="1"/>
      <c r="O4" s="1"/>
      <c r="P4" s="1"/>
    </row>
    <row r="5" spans="1:16" ht="12.75" customHeight="1">
      <c r="A5" s="9"/>
      <c r="B5" s="1353" t="s">
        <v>1177</v>
      </c>
      <c r="C5" s="6"/>
      <c r="D5" s="6"/>
      <c r="E5" s="6"/>
      <c r="F5" s="6"/>
      <c r="G5" s="6"/>
      <c r="H5" s="6"/>
      <c r="I5" s="6"/>
      <c r="J5" s="6"/>
      <c r="K5" s="6"/>
      <c r="L5" s="6"/>
      <c r="M5" s="6"/>
      <c r="N5" s="6"/>
      <c r="O5" s="1350"/>
      <c r="P5" s="6"/>
    </row>
    <row r="6" spans="1:16" ht="12.75" customHeight="1">
      <c r="A6" s="1"/>
      <c r="B6" s="1"/>
      <c r="C6" s="1"/>
      <c r="D6" s="1"/>
      <c r="E6" s="1"/>
      <c r="F6" s="1"/>
      <c r="G6" s="1"/>
      <c r="H6" s="1"/>
      <c r="I6" s="1"/>
      <c r="J6" s="1"/>
      <c r="K6" s="1"/>
      <c r="L6" s="1"/>
      <c r="M6" s="1"/>
      <c r="N6" s="1"/>
      <c r="O6" s="1"/>
      <c r="P6" s="1"/>
    </row>
    <row r="7" spans="1:16" ht="12.75" customHeight="1">
      <c r="A7" s="1"/>
      <c r="B7" s="1"/>
      <c r="C7" s="1"/>
      <c r="D7" s="1"/>
      <c r="E7" s="1"/>
      <c r="F7" s="1"/>
      <c r="G7" s="1"/>
      <c r="H7" s="1"/>
      <c r="I7" s="1"/>
      <c r="J7" s="1"/>
      <c r="K7" s="1"/>
      <c r="L7" s="1"/>
      <c r="M7" s="1"/>
      <c r="N7" s="1"/>
      <c r="O7" s="1"/>
      <c r="P7" s="1"/>
    </row>
    <row r="8" spans="1:16" ht="12.75" customHeight="1">
      <c r="A8" s="1801"/>
      <c r="B8" s="1801" t="s">
        <v>14</v>
      </c>
      <c r="C8" s="1801"/>
      <c r="D8" s="1801"/>
      <c r="E8" s="1801"/>
      <c r="F8" s="1801"/>
      <c r="G8" s="1801"/>
      <c r="H8" s="1801"/>
      <c r="I8" s="1801"/>
      <c r="J8" s="1801"/>
      <c r="K8" s="1801"/>
      <c r="L8" s="1801"/>
      <c r="M8" s="1801"/>
      <c r="N8" s="1"/>
      <c r="O8" s="1"/>
      <c r="P8" s="1"/>
    </row>
    <row r="9" spans="1:16" ht="12.75" customHeight="1">
      <c r="A9" s="1801"/>
      <c r="B9" s="2703" t="s">
        <v>15</v>
      </c>
      <c r="C9" s="1801"/>
      <c r="D9" s="1801"/>
      <c r="E9" s="1801"/>
      <c r="F9" s="1801"/>
      <c r="G9" s="1801"/>
      <c r="H9" s="1801"/>
      <c r="I9" s="1801"/>
      <c r="J9" s="1801"/>
      <c r="K9" s="1801"/>
      <c r="L9" s="1801"/>
      <c r="M9" s="1801"/>
      <c r="N9" s="1"/>
      <c r="O9" s="1"/>
      <c r="P9" s="1"/>
    </row>
    <row r="10" spans="1:16" ht="15" customHeight="1">
      <c r="A10" s="1801"/>
      <c r="B10" s="3383" t="s">
        <v>946</v>
      </c>
      <c r="C10" s="3207"/>
      <c r="D10" s="3207"/>
      <c r="E10" s="3207"/>
      <c r="F10" s="3207"/>
      <c r="G10" s="3207"/>
      <c r="H10" s="3207"/>
      <c r="I10" s="3207"/>
      <c r="J10" s="3207"/>
      <c r="K10" s="3207"/>
      <c r="L10" s="3207"/>
      <c r="M10" s="3207"/>
      <c r="N10" s="1"/>
      <c r="O10" s="1"/>
      <c r="P10" s="1"/>
    </row>
    <row r="11" spans="1:16" ht="15" customHeight="1">
      <c r="A11" s="1801"/>
      <c r="B11" s="3207"/>
      <c r="C11" s="3207"/>
      <c r="D11" s="3207"/>
      <c r="E11" s="3207"/>
      <c r="F11" s="3207"/>
      <c r="G11" s="3207"/>
      <c r="H11" s="3207"/>
      <c r="I11" s="3207"/>
      <c r="J11" s="3207"/>
      <c r="K11" s="3207"/>
      <c r="L11" s="3207"/>
      <c r="M11" s="3207"/>
      <c r="N11" s="1"/>
      <c r="O11" s="1"/>
      <c r="P11" s="1"/>
    </row>
    <row r="12" spans="1:16" ht="12.75" customHeight="1">
      <c r="A12" s="1"/>
      <c r="B12" s="1"/>
      <c r="C12" s="1"/>
      <c r="D12" s="1"/>
      <c r="E12" s="1"/>
      <c r="F12" s="1"/>
      <c r="G12" s="1"/>
      <c r="H12" s="1"/>
      <c r="I12" s="1"/>
      <c r="J12" s="1"/>
      <c r="K12" s="1"/>
      <c r="L12" s="1"/>
      <c r="M12" s="1"/>
      <c r="N12" s="1"/>
      <c r="O12" s="1"/>
      <c r="P12" s="1"/>
    </row>
    <row r="13" spans="1:16" ht="15" customHeight="1">
      <c r="A13" s="1"/>
      <c r="B13" s="3999" t="s">
        <v>1178</v>
      </c>
      <c r="C13" s="3207"/>
      <c r="D13" s="3207"/>
      <c r="E13" s="3207"/>
      <c r="F13" s="3207"/>
      <c r="G13" s="3207"/>
      <c r="H13" s="3207"/>
      <c r="I13" s="3207"/>
      <c r="J13" s="3207"/>
      <c r="K13" s="3207"/>
      <c r="L13" s="3207"/>
      <c r="M13" s="3207"/>
      <c r="N13" s="1"/>
      <c r="O13" s="1"/>
      <c r="P13" s="1"/>
    </row>
    <row r="14" spans="1:16" ht="12.75" customHeight="1">
      <c r="A14" s="1"/>
      <c r="B14" s="3207"/>
      <c r="C14" s="2992"/>
      <c r="D14" s="2992"/>
      <c r="E14" s="2992"/>
      <c r="F14" s="2992"/>
      <c r="G14" s="2992"/>
      <c r="H14" s="2992"/>
      <c r="I14" s="2992"/>
      <c r="J14" s="2992"/>
      <c r="K14" s="2992"/>
      <c r="L14" s="2992"/>
      <c r="M14" s="3207"/>
      <c r="N14" s="1"/>
      <c r="O14" s="1"/>
      <c r="P14" s="1" t="s">
        <v>1179</v>
      </c>
    </row>
    <row r="15" spans="1:16" ht="12.75" customHeight="1">
      <c r="A15" s="1"/>
      <c r="B15" s="3207"/>
      <c r="C15" s="2992"/>
      <c r="D15" s="2992"/>
      <c r="E15" s="2992"/>
      <c r="F15" s="2992"/>
      <c r="G15" s="2992"/>
      <c r="H15" s="2992"/>
      <c r="I15" s="2992"/>
      <c r="J15" s="2992"/>
      <c r="K15" s="2992"/>
      <c r="L15" s="2992"/>
      <c r="M15" s="3207"/>
      <c r="N15" s="1"/>
      <c r="O15" s="1"/>
      <c r="P15" s="1"/>
    </row>
    <row r="16" spans="1:16" ht="12.75" customHeight="1">
      <c r="A16" s="1"/>
      <c r="B16" s="3207"/>
      <c r="C16" s="2992"/>
      <c r="D16" s="2992"/>
      <c r="E16" s="2992"/>
      <c r="F16" s="2992"/>
      <c r="G16" s="2992"/>
      <c r="H16" s="2992"/>
      <c r="I16" s="2992"/>
      <c r="J16" s="2992"/>
      <c r="K16" s="2992"/>
      <c r="L16" s="2992"/>
      <c r="M16" s="3207"/>
      <c r="N16" s="1"/>
      <c r="O16" s="1"/>
      <c r="P16" s="1"/>
    </row>
    <row r="17" spans="2:13" ht="12.75" customHeight="1">
      <c r="B17" s="3207"/>
      <c r="C17" s="2992"/>
      <c r="D17" s="2992"/>
      <c r="E17" s="2992"/>
      <c r="F17" s="2992"/>
      <c r="G17" s="2992"/>
      <c r="H17" s="2992"/>
      <c r="I17" s="2992"/>
      <c r="J17" s="2992"/>
      <c r="K17" s="2992"/>
      <c r="L17" s="2992"/>
      <c r="M17" s="3207"/>
    </row>
    <row r="18" spans="2:13" ht="12.75" customHeight="1">
      <c r="B18" s="3207"/>
      <c r="C18" s="2992"/>
      <c r="D18" s="2992"/>
      <c r="E18" s="2992"/>
      <c r="F18" s="2992"/>
      <c r="G18" s="2992"/>
      <c r="H18" s="2992"/>
      <c r="I18" s="2992"/>
      <c r="J18" s="2992"/>
      <c r="K18" s="2992"/>
      <c r="L18" s="2992"/>
      <c r="M18" s="3207"/>
    </row>
    <row r="19" spans="2:13" ht="12.75" customHeight="1">
      <c r="B19" s="3207"/>
      <c r="C19" s="2992"/>
      <c r="D19" s="2992"/>
      <c r="E19" s="2992"/>
      <c r="F19" s="2992"/>
      <c r="G19" s="2992"/>
      <c r="H19" s="2992"/>
      <c r="I19" s="2992"/>
      <c r="J19" s="2992"/>
      <c r="K19" s="2992"/>
      <c r="L19" s="2992"/>
      <c r="M19" s="3207"/>
    </row>
    <row r="20" spans="2:13" ht="15" customHeight="1">
      <c r="B20" s="3207"/>
      <c r="C20" s="3207"/>
      <c r="D20" s="3207"/>
      <c r="E20" s="3207"/>
      <c r="F20" s="3207"/>
      <c r="G20" s="3207"/>
      <c r="H20" s="3207"/>
      <c r="I20" s="3207"/>
      <c r="J20" s="3207"/>
      <c r="K20" s="3207"/>
      <c r="L20" s="3207"/>
      <c r="M20" s="3207"/>
    </row>
    <row r="21" spans="2:13" ht="12.75" customHeight="1">
      <c r="B21" s="1"/>
      <c r="C21" s="1"/>
      <c r="D21" s="1"/>
      <c r="E21" s="1"/>
      <c r="F21" s="1"/>
      <c r="G21" s="1"/>
      <c r="H21" s="1"/>
      <c r="I21" s="1"/>
      <c r="J21" s="1"/>
      <c r="K21" s="1"/>
      <c r="L21" s="1"/>
      <c r="M21" s="1"/>
    </row>
    <row r="22" spans="2:13" ht="15" customHeight="1">
      <c r="B22" s="3812" t="s">
        <v>1180</v>
      </c>
      <c r="C22" s="3207"/>
      <c r="D22" s="3247"/>
      <c r="E22" s="3813">
        <v>2022</v>
      </c>
      <c r="F22" s="3813">
        <v>2023</v>
      </c>
      <c r="G22" s="3830">
        <v>2024</v>
      </c>
      <c r="H22" s="1"/>
      <c r="I22" s="1"/>
      <c r="J22" s="1"/>
      <c r="K22" s="1"/>
      <c r="L22" s="1"/>
      <c r="M22" s="1"/>
    </row>
    <row r="23" spans="2:13" ht="15" customHeight="1">
      <c r="B23" s="3248"/>
      <c r="C23" s="3248"/>
      <c r="D23" s="3279"/>
      <c r="E23" s="3325"/>
      <c r="F23" s="3325"/>
      <c r="G23" s="3296"/>
      <c r="H23" s="1"/>
      <c r="I23" s="1"/>
      <c r="J23" s="1"/>
      <c r="K23" s="1"/>
      <c r="L23" s="1"/>
      <c r="M23" s="1"/>
    </row>
    <row r="24" spans="2:13" ht="15" customHeight="1">
      <c r="B24" s="3102" t="s">
        <v>1181</v>
      </c>
      <c r="C24" s="3223"/>
      <c r="D24" s="3280"/>
      <c r="E24" s="1567">
        <v>1</v>
      </c>
      <c r="F24" s="2704">
        <v>0</v>
      </c>
      <c r="G24" s="2704">
        <v>0</v>
      </c>
      <c r="H24" s="1"/>
      <c r="I24" s="1"/>
      <c r="J24" s="1"/>
      <c r="K24" s="1"/>
      <c r="L24" s="1"/>
      <c r="M24" s="1"/>
    </row>
    <row r="25" spans="2:13" ht="15" customHeight="1">
      <c r="B25" s="3092" t="s">
        <v>1182</v>
      </c>
      <c r="C25" s="3215"/>
      <c r="D25" s="3399"/>
      <c r="E25" s="4002">
        <v>1384.6</v>
      </c>
      <c r="F25" s="4000">
        <v>0</v>
      </c>
      <c r="G25" s="4000">
        <v>0</v>
      </c>
      <c r="H25" s="1"/>
      <c r="I25" s="1"/>
      <c r="J25" s="1"/>
      <c r="K25" s="1"/>
      <c r="L25" s="1"/>
      <c r="M25" s="1"/>
    </row>
    <row r="26" spans="2:13" ht="15" customHeight="1">
      <c r="B26" s="3261"/>
      <c r="C26" s="3261"/>
      <c r="D26" s="3385"/>
      <c r="E26" s="4003"/>
      <c r="F26" s="4001"/>
      <c r="G26" s="4001"/>
      <c r="H26" s="1"/>
      <c r="I26" s="1"/>
      <c r="J26" s="1"/>
      <c r="K26" s="1"/>
      <c r="L26" s="1"/>
      <c r="M26" s="1"/>
    </row>
    <row r="27" spans="2:13" ht="15" customHeight="1">
      <c r="B27" s="3106" t="s">
        <v>363</v>
      </c>
      <c r="C27" s="3229"/>
      <c r="D27" s="3276"/>
      <c r="E27" s="539">
        <v>3</v>
      </c>
      <c r="F27" s="366">
        <v>3</v>
      </c>
      <c r="G27" s="366">
        <v>0</v>
      </c>
      <c r="H27" s="1"/>
      <c r="I27" s="1"/>
      <c r="J27" s="1"/>
      <c r="K27" s="1"/>
      <c r="L27" s="1"/>
      <c r="M27" s="1"/>
    </row>
    <row r="28" spans="2:13" ht="15" customHeight="1">
      <c r="B28" s="4004" t="s">
        <v>1183</v>
      </c>
      <c r="C28" s="3254"/>
      <c r="D28" s="3254"/>
      <c r="E28" s="3254"/>
      <c r="F28" s="3254"/>
      <c r="G28" s="3254"/>
      <c r="H28" s="1"/>
      <c r="I28" s="1"/>
      <c r="J28" s="1"/>
      <c r="K28" s="1"/>
      <c r="L28" s="1"/>
      <c r="M28" s="1"/>
    </row>
    <row r="29" spans="2:13" ht="15" customHeight="1">
      <c r="B29" s="3277"/>
      <c r="C29" s="3277"/>
      <c r="D29" s="3277"/>
      <c r="E29" s="3277"/>
      <c r="F29" s="3277"/>
      <c r="G29" s="3277"/>
      <c r="H29" s="1"/>
      <c r="I29" s="1"/>
      <c r="J29" s="1"/>
      <c r="K29" s="1"/>
      <c r="L29" s="1"/>
      <c r="M29" s="1"/>
    </row>
    <row r="30" spans="2:13" ht="15" customHeight="1">
      <c r="B30" s="104"/>
      <c r="C30" s="104"/>
      <c r="D30" s="104"/>
      <c r="E30" s="104"/>
      <c r="F30" s="104"/>
      <c r="G30" s="104"/>
      <c r="H30" s="104"/>
      <c r="I30" s="104"/>
      <c r="J30" s="104"/>
      <c r="K30" s="104"/>
      <c r="L30" s="104"/>
      <c r="M30" s="104"/>
    </row>
    <row r="31" spans="2:13" ht="12.75" customHeight="1">
      <c r="B31" s="1"/>
      <c r="C31" s="1"/>
      <c r="D31" s="1"/>
      <c r="E31" s="1"/>
      <c r="F31" s="1"/>
      <c r="G31" s="1"/>
      <c r="H31" s="1"/>
      <c r="I31" s="1"/>
      <c r="J31" s="1"/>
      <c r="K31" s="1"/>
      <c r="L31" s="1"/>
      <c r="M31" s="1"/>
    </row>
    <row r="32" spans="2:13" ht="12.75" customHeight="1">
      <c r="B32" s="1801" t="s">
        <v>78</v>
      </c>
      <c r="C32" s="1801"/>
      <c r="D32" s="1801"/>
      <c r="E32" s="1801"/>
      <c r="F32" s="1801"/>
      <c r="G32" s="1801"/>
      <c r="H32" s="1801"/>
      <c r="I32" s="1801"/>
      <c r="J32" s="1801"/>
      <c r="K32" s="1801"/>
      <c r="L32" s="1801"/>
      <c r="M32" s="1801"/>
    </row>
    <row r="34" spans="2:13" ht="15" customHeight="1">
      <c r="B34" s="4005" t="s">
        <v>1184</v>
      </c>
      <c r="C34" s="3207"/>
      <c r="D34" s="3207"/>
      <c r="E34" s="3207"/>
      <c r="F34" s="3207"/>
      <c r="G34" s="3207"/>
      <c r="H34" s="3207"/>
      <c r="I34" s="3207"/>
      <c r="J34" s="3207"/>
      <c r="K34" s="3207"/>
      <c r="L34" s="3207"/>
      <c r="M34" s="3207"/>
    </row>
    <row r="35" spans="2:13" ht="12.75" customHeight="1">
      <c r="B35" s="1"/>
      <c r="C35" s="1"/>
      <c r="D35" s="1"/>
      <c r="E35" s="1"/>
      <c r="F35" s="1"/>
      <c r="G35" s="1"/>
      <c r="H35" s="1"/>
      <c r="I35" s="1"/>
      <c r="J35" s="1"/>
      <c r="K35" s="1"/>
      <c r="L35" s="1"/>
      <c r="M35" s="1"/>
    </row>
    <row r="36" spans="2:13" ht="12.75" customHeight="1">
      <c r="B36" s="1"/>
      <c r="C36" s="1"/>
      <c r="D36" s="1"/>
      <c r="E36" s="1"/>
      <c r="F36" s="1"/>
      <c r="G36" s="1"/>
      <c r="H36" s="1"/>
      <c r="I36" s="1"/>
      <c r="J36" s="1"/>
      <c r="K36" s="1"/>
      <c r="L36" s="1"/>
      <c r="M36" s="1"/>
    </row>
    <row r="37" spans="2:13" ht="12.75" customHeight="1">
      <c r="B37" s="1"/>
      <c r="C37" s="1"/>
      <c r="D37" s="1"/>
      <c r="E37" s="1"/>
      <c r="F37" s="1"/>
      <c r="G37" s="1"/>
      <c r="H37" s="1"/>
      <c r="I37" s="1"/>
      <c r="J37" s="1"/>
      <c r="K37" s="1"/>
      <c r="L37" s="1"/>
      <c r="M37" s="1"/>
    </row>
    <row r="38" spans="2:13" ht="12.75" customHeight="1">
      <c r="B38" s="1"/>
      <c r="C38" s="1"/>
      <c r="D38" s="1"/>
      <c r="E38" s="1"/>
      <c r="F38" s="1"/>
      <c r="G38" s="1"/>
      <c r="H38" s="1"/>
      <c r="I38" s="1"/>
      <c r="J38" s="1"/>
      <c r="K38" s="1"/>
      <c r="L38" s="1"/>
      <c r="M38" s="1"/>
    </row>
    <row r="39" spans="2:13" ht="12.75" customHeight="1">
      <c r="B39" s="1353" t="s">
        <v>80</v>
      </c>
      <c r="C39" s="6"/>
      <c r="D39" s="6"/>
      <c r="E39" s="6"/>
      <c r="F39" s="6"/>
      <c r="G39" s="6"/>
      <c r="H39" s="6"/>
      <c r="I39" s="6"/>
      <c r="J39" s="6"/>
      <c r="K39" s="6"/>
      <c r="L39" s="6"/>
      <c r="M39" s="6"/>
    </row>
    <row r="40" spans="2:13" ht="12.75" customHeight="1">
      <c r="B40" s="1"/>
      <c r="C40" s="1"/>
      <c r="D40" s="1"/>
      <c r="E40" s="1"/>
      <c r="F40" s="1"/>
      <c r="G40" s="1"/>
      <c r="H40" s="1"/>
      <c r="I40" s="1"/>
      <c r="J40" s="1"/>
      <c r="K40" s="1"/>
      <c r="L40" s="1"/>
      <c r="M40" s="1"/>
    </row>
    <row r="41" spans="2:13" ht="12.75" customHeight="1">
      <c r="B41" s="1"/>
      <c r="C41" s="1"/>
      <c r="D41" s="1"/>
      <c r="E41" s="1"/>
      <c r="F41" s="1"/>
      <c r="G41" s="1"/>
      <c r="H41" s="1"/>
      <c r="I41" s="1"/>
      <c r="J41" s="1"/>
      <c r="K41" s="1"/>
      <c r="L41" s="1"/>
      <c r="M41" s="1"/>
    </row>
    <row r="42" spans="2:13" ht="12.75" customHeight="1">
      <c r="B42" s="1801" t="s">
        <v>81</v>
      </c>
      <c r="C42" s="1801"/>
      <c r="D42" s="1801"/>
      <c r="E42" s="1801"/>
      <c r="F42" s="1801"/>
      <c r="G42" s="1801"/>
      <c r="H42" s="1801"/>
      <c r="I42" s="1801"/>
      <c r="J42" s="1801"/>
      <c r="K42" s="1801"/>
      <c r="L42" s="1801"/>
      <c r="M42" s="1801"/>
    </row>
    <row r="43" spans="2:13" ht="12.75" customHeight="1">
      <c r="B43" s="1"/>
      <c r="C43" s="1"/>
      <c r="D43" s="1"/>
      <c r="E43" s="1"/>
      <c r="F43" s="1"/>
      <c r="G43" s="1"/>
      <c r="H43" s="1"/>
      <c r="I43" s="1"/>
      <c r="J43" s="1"/>
      <c r="K43" s="1"/>
      <c r="L43" s="1"/>
      <c r="M43" s="1"/>
    </row>
    <row r="44" spans="2:13" ht="15" customHeight="1">
      <c r="B44" s="3812" t="s">
        <v>1185</v>
      </c>
      <c r="C44" s="3207"/>
      <c r="D44" s="3247"/>
      <c r="E44" s="3830">
        <v>2022</v>
      </c>
      <c r="F44" s="3207"/>
      <c r="G44" s="3247"/>
      <c r="H44" s="3830">
        <v>2023</v>
      </c>
      <c r="I44" s="3207"/>
      <c r="J44" s="3247"/>
      <c r="K44" s="3830">
        <v>2024</v>
      </c>
      <c r="L44" s="3207"/>
      <c r="M44" s="3207"/>
    </row>
    <row r="45" spans="2:13" ht="12.75" hidden="1" customHeight="1">
      <c r="B45" s="3207"/>
      <c r="C45" s="2992"/>
      <c r="D45" s="3247"/>
      <c r="E45" s="3295"/>
      <c r="F45" s="3207"/>
      <c r="G45" s="3247"/>
      <c r="H45" s="3295"/>
      <c r="I45" s="3207"/>
      <c r="J45" s="3247"/>
      <c r="K45" s="3295"/>
      <c r="L45" s="3207"/>
      <c r="M45" s="3207"/>
    </row>
    <row r="46" spans="2:13" ht="12.75" customHeight="1">
      <c r="B46" s="3207"/>
      <c r="C46" s="2992"/>
      <c r="D46" s="3247"/>
      <c r="E46" s="3819" t="s">
        <v>83</v>
      </c>
      <c r="F46" s="3821" t="s">
        <v>84</v>
      </c>
      <c r="G46" s="3823" t="s">
        <v>42</v>
      </c>
      <c r="H46" s="3819" t="s">
        <v>83</v>
      </c>
      <c r="I46" s="3821" t="s">
        <v>84</v>
      </c>
      <c r="J46" s="3823" t="s">
        <v>42</v>
      </c>
      <c r="K46" s="3819" t="s">
        <v>83</v>
      </c>
      <c r="L46" s="3821" t="s">
        <v>84</v>
      </c>
      <c r="M46" s="3825" t="s">
        <v>42</v>
      </c>
    </row>
    <row r="47" spans="2:13" ht="12.75" hidden="1" customHeight="1">
      <c r="B47" s="3248"/>
      <c r="C47" s="3248"/>
      <c r="D47" s="3279"/>
      <c r="E47" s="3265"/>
      <c r="F47" s="3267"/>
      <c r="G47" s="3263"/>
      <c r="H47" s="3265"/>
      <c r="I47" s="3267"/>
      <c r="J47" s="3263"/>
      <c r="K47" s="3265"/>
      <c r="L47" s="3267"/>
      <c r="M47" s="3269"/>
    </row>
    <row r="48" spans="2:13" ht="12.75" customHeight="1">
      <c r="B48" s="4006" t="s">
        <v>85</v>
      </c>
      <c r="C48" s="3283"/>
      <c r="D48" s="3283"/>
      <c r="E48" s="3283"/>
      <c r="F48" s="3283"/>
      <c r="G48" s="3283"/>
      <c r="H48" s="3283"/>
      <c r="I48" s="3283"/>
      <c r="J48" s="3283"/>
      <c r="K48" s="3283"/>
      <c r="L48" s="3283"/>
      <c r="M48" s="3283"/>
    </row>
    <row r="49" spans="2:13" ht="12.75" customHeight="1">
      <c r="B49" s="3138" t="s">
        <v>24</v>
      </c>
      <c r="C49" s="3284"/>
      <c r="D49" s="3285"/>
      <c r="E49" s="2705">
        <v>267</v>
      </c>
      <c r="F49" s="1517">
        <v>45</v>
      </c>
      <c r="G49" s="1568">
        <f>SUM(E49:F49)</f>
        <v>312</v>
      </c>
      <c r="H49" s="373">
        <v>501</v>
      </c>
      <c r="I49" s="1517">
        <v>70</v>
      </c>
      <c r="J49" s="2653">
        <f t="shared" ref="J49:J51" si="0">SUM(H49:I49)</f>
        <v>571</v>
      </c>
      <c r="K49" s="373">
        <v>563</v>
      </c>
      <c r="L49" s="1517">
        <v>102</v>
      </c>
      <c r="M49" s="2653">
        <v>665</v>
      </c>
    </row>
    <row r="50" spans="2:13" ht="12.75" customHeight="1">
      <c r="B50" s="3104" t="s">
        <v>25</v>
      </c>
      <c r="C50" s="3257"/>
      <c r="D50" s="3287"/>
      <c r="E50" s="468" t="s">
        <v>46</v>
      </c>
      <c r="F50" s="469" t="s">
        <v>46</v>
      </c>
      <c r="G50" s="2577" t="s">
        <v>46</v>
      </c>
      <c r="H50" s="1519">
        <v>50</v>
      </c>
      <c r="I50" s="357">
        <v>6</v>
      </c>
      <c r="J50" s="1999">
        <f t="shared" si="0"/>
        <v>56</v>
      </c>
      <c r="K50" s="1519">
        <v>65</v>
      </c>
      <c r="L50" s="357">
        <v>5</v>
      </c>
      <c r="M50" s="1999">
        <v>70</v>
      </c>
    </row>
    <row r="51" spans="2:13" ht="12.75" customHeight="1">
      <c r="B51" s="3104" t="s">
        <v>26</v>
      </c>
      <c r="C51" s="3257"/>
      <c r="D51" s="3287"/>
      <c r="E51" s="2102">
        <v>723</v>
      </c>
      <c r="F51" s="361">
        <v>201</v>
      </c>
      <c r="G51" s="1569">
        <f>SUM(E51:F51)</f>
        <v>924</v>
      </c>
      <c r="H51" s="360">
        <v>1789</v>
      </c>
      <c r="I51" s="361">
        <v>473</v>
      </c>
      <c r="J51" s="1999">
        <f t="shared" si="0"/>
        <v>2262</v>
      </c>
      <c r="K51" s="360">
        <v>2196</v>
      </c>
      <c r="L51" s="361">
        <v>530</v>
      </c>
      <c r="M51" s="1999">
        <v>2726</v>
      </c>
    </row>
    <row r="52" spans="2:13" ht="12.75" customHeight="1">
      <c r="B52" s="3140" t="s">
        <v>42</v>
      </c>
      <c r="C52" s="3229"/>
      <c r="D52" s="3276"/>
      <c r="E52" s="2706">
        <f t="shared" ref="E52:J52" si="1">SUM(E49:E51)</f>
        <v>990</v>
      </c>
      <c r="F52" s="363">
        <f t="shared" si="1"/>
        <v>246</v>
      </c>
      <c r="G52" s="1570">
        <f t="shared" si="1"/>
        <v>1236</v>
      </c>
      <c r="H52" s="362">
        <f t="shared" si="1"/>
        <v>2340</v>
      </c>
      <c r="I52" s="363">
        <f t="shared" si="1"/>
        <v>549</v>
      </c>
      <c r="J52" s="2000">
        <f t="shared" si="1"/>
        <v>2889</v>
      </c>
      <c r="K52" s="362">
        <v>2824</v>
      </c>
      <c r="L52" s="363">
        <v>637</v>
      </c>
      <c r="M52" s="2000">
        <v>3461</v>
      </c>
    </row>
    <row r="53" spans="2:13" ht="12.75" customHeight="1">
      <c r="B53" s="3853" t="s">
        <v>87</v>
      </c>
      <c r="C53" s="3231"/>
      <c r="D53" s="3231"/>
      <c r="E53" s="3231"/>
      <c r="F53" s="3231"/>
      <c r="G53" s="3231"/>
      <c r="H53" s="3231"/>
      <c r="I53" s="3231"/>
      <c r="J53" s="3231"/>
      <c r="K53" s="3231"/>
      <c r="L53" s="3231"/>
      <c r="M53" s="3231"/>
    </row>
    <row r="54" spans="2:13" ht="12.75" customHeight="1">
      <c r="B54" s="3138" t="s">
        <v>24</v>
      </c>
      <c r="C54" s="3284"/>
      <c r="D54" s="3285"/>
      <c r="E54" s="373">
        <v>2</v>
      </c>
      <c r="F54" s="1517">
        <v>2</v>
      </c>
      <c r="G54" s="1568">
        <f>SUM(E54:F54)</f>
        <v>4</v>
      </c>
      <c r="H54" s="373">
        <v>0</v>
      </c>
      <c r="I54" s="1517">
        <v>12</v>
      </c>
      <c r="J54" s="2653">
        <f t="shared" ref="J54:J56" si="2">SUM(H54:I54)</f>
        <v>12</v>
      </c>
      <c r="K54" s="373">
        <v>3</v>
      </c>
      <c r="L54" s="1517">
        <v>1</v>
      </c>
      <c r="M54" s="2653">
        <v>4</v>
      </c>
    </row>
    <row r="55" spans="2:13" ht="12.75" customHeight="1">
      <c r="B55" s="3104" t="s">
        <v>25</v>
      </c>
      <c r="C55" s="3257"/>
      <c r="D55" s="3287"/>
      <c r="E55" s="468" t="s">
        <v>46</v>
      </c>
      <c r="F55" s="469" t="s">
        <v>46</v>
      </c>
      <c r="G55" s="2577" t="s">
        <v>46</v>
      </c>
      <c r="H55" s="1519">
        <v>0</v>
      </c>
      <c r="I55" s="357">
        <v>0</v>
      </c>
      <c r="J55" s="1999">
        <f t="shared" si="2"/>
        <v>0</v>
      </c>
      <c r="K55" s="1519">
        <v>1</v>
      </c>
      <c r="L55" s="357">
        <v>0</v>
      </c>
      <c r="M55" s="1999">
        <v>1</v>
      </c>
    </row>
    <row r="56" spans="2:13" ht="12.75" customHeight="1">
      <c r="B56" s="3104" t="s">
        <v>26</v>
      </c>
      <c r="C56" s="3257"/>
      <c r="D56" s="3287"/>
      <c r="E56" s="360">
        <v>9</v>
      </c>
      <c r="F56" s="361">
        <v>0</v>
      </c>
      <c r="G56" s="1569">
        <f>SUM(E56:F56)</f>
        <v>9</v>
      </c>
      <c r="H56" s="360">
        <v>15</v>
      </c>
      <c r="I56" s="361">
        <v>13</v>
      </c>
      <c r="J56" s="1999">
        <f t="shared" si="2"/>
        <v>28</v>
      </c>
      <c r="K56" s="360">
        <v>32</v>
      </c>
      <c r="L56" s="361">
        <v>20</v>
      </c>
      <c r="M56" s="1999">
        <v>52</v>
      </c>
    </row>
    <row r="57" spans="2:13" ht="12.75" customHeight="1">
      <c r="B57" s="3140" t="s">
        <v>42</v>
      </c>
      <c r="C57" s="3229"/>
      <c r="D57" s="3276"/>
      <c r="E57" s="362">
        <f t="shared" ref="E57:J57" si="3">SUM(E54:E56)</f>
        <v>11</v>
      </c>
      <c r="F57" s="363">
        <f t="shared" si="3"/>
        <v>2</v>
      </c>
      <c r="G57" s="1570">
        <f t="shared" si="3"/>
        <v>13</v>
      </c>
      <c r="H57" s="362">
        <f t="shared" si="3"/>
        <v>15</v>
      </c>
      <c r="I57" s="363">
        <f t="shared" si="3"/>
        <v>25</v>
      </c>
      <c r="J57" s="2000">
        <f t="shared" si="3"/>
        <v>40</v>
      </c>
      <c r="K57" s="362">
        <v>36</v>
      </c>
      <c r="L57" s="363">
        <v>21</v>
      </c>
      <c r="M57" s="2000">
        <v>57</v>
      </c>
    </row>
    <row r="58" spans="2:13" ht="12.75" customHeight="1">
      <c r="B58" s="3853" t="s">
        <v>88</v>
      </c>
      <c r="C58" s="3231"/>
      <c r="D58" s="3231"/>
      <c r="E58" s="3231"/>
      <c r="F58" s="3231"/>
      <c r="G58" s="3231"/>
      <c r="H58" s="3231"/>
      <c r="I58" s="3231"/>
      <c r="J58" s="3231"/>
      <c r="K58" s="3231"/>
      <c r="L58" s="3231"/>
      <c r="M58" s="3231"/>
    </row>
    <row r="59" spans="2:13" ht="12.75" customHeight="1">
      <c r="B59" s="3138" t="s">
        <v>24</v>
      </c>
      <c r="C59" s="3284"/>
      <c r="D59" s="3285"/>
      <c r="E59" s="373">
        <v>3</v>
      </c>
      <c r="F59" s="1517">
        <v>8</v>
      </c>
      <c r="G59" s="1568">
        <f>SUM(E59:F59)</f>
        <v>11</v>
      </c>
      <c r="H59" s="373">
        <v>3</v>
      </c>
      <c r="I59" s="1517">
        <v>17</v>
      </c>
      <c r="J59" s="2653">
        <f t="shared" ref="J59:J61" si="4">SUM(H59:I59)</f>
        <v>20</v>
      </c>
      <c r="K59" s="373">
        <v>0</v>
      </c>
      <c r="L59" s="1517">
        <v>21</v>
      </c>
      <c r="M59" s="2653">
        <v>21</v>
      </c>
    </row>
    <row r="60" spans="2:13" ht="12.75" customHeight="1">
      <c r="B60" s="3104" t="s">
        <v>25</v>
      </c>
      <c r="C60" s="3257"/>
      <c r="D60" s="3287"/>
      <c r="E60" s="468" t="s">
        <v>46</v>
      </c>
      <c r="F60" s="469" t="s">
        <v>46</v>
      </c>
      <c r="G60" s="2577" t="s">
        <v>46</v>
      </c>
      <c r="H60" s="1519">
        <v>1</v>
      </c>
      <c r="I60" s="357">
        <v>0</v>
      </c>
      <c r="J60" s="1999">
        <f t="shared" si="4"/>
        <v>1</v>
      </c>
      <c r="K60" s="1519">
        <v>0</v>
      </c>
      <c r="L60" s="357">
        <v>1</v>
      </c>
      <c r="M60" s="1999">
        <v>1</v>
      </c>
    </row>
    <row r="61" spans="2:13" ht="12.75" customHeight="1">
      <c r="B61" s="3104" t="s">
        <v>26</v>
      </c>
      <c r="C61" s="3257"/>
      <c r="D61" s="3287"/>
      <c r="E61" s="360">
        <v>13</v>
      </c>
      <c r="F61" s="361">
        <v>18</v>
      </c>
      <c r="G61" s="1569">
        <f>SUM(E61:F61)</f>
        <v>31</v>
      </c>
      <c r="H61" s="360">
        <v>13</v>
      </c>
      <c r="I61" s="361">
        <v>26</v>
      </c>
      <c r="J61" s="1999">
        <f t="shared" si="4"/>
        <v>39</v>
      </c>
      <c r="K61" s="360">
        <v>10</v>
      </c>
      <c r="L61" s="361">
        <v>85</v>
      </c>
      <c r="M61" s="1999">
        <v>95</v>
      </c>
    </row>
    <row r="62" spans="2:13" ht="12.75" customHeight="1">
      <c r="B62" s="3500" t="s">
        <v>42</v>
      </c>
      <c r="C62" s="3215"/>
      <c r="D62" s="3399"/>
      <c r="E62" s="1520">
        <f t="shared" ref="E62:J62" si="5">SUM(E59:E61)</f>
        <v>16</v>
      </c>
      <c r="F62" s="839">
        <f t="shared" si="5"/>
        <v>26</v>
      </c>
      <c r="G62" s="1571">
        <f t="shared" si="5"/>
        <v>42</v>
      </c>
      <c r="H62" s="1520">
        <f t="shared" si="5"/>
        <v>17</v>
      </c>
      <c r="I62" s="839">
        <f t="shared" si="5"/>
        <v>43</v>
      </c>
      <c r="J62" s="2484">
        <f t="shared" si="5"/>
        <v>60</v>
      </c>
      <c r="K62" s="362">
        <v>10</v>
      </c>
      <c r="L62" s="363">
        <v>107</v>
      </c>
      <c r="M62" s="2000">
        <v>117</v>
      </c>
    </row>
    <row r="63" spans="2:13" ht="12.75" customHeight="1">
      <c r="B63" s="3143" t="s">
        <v>1186</v>
      </c>
      <c r="C63" s="3229"/>
      <c r="D63" s="3276"/>
      <c r="E63" s="2654">
        <f t="shared" ref="E63:J63" si="6">E52+E57+E62</f>
        <v>1017</v>
      </c>
      <c r="F63" s="2655">
        <f t="shared" si="6"/>
        <v>274</v>
      </c>
      <c r="G63" s="2707">
        <f t="shared" si="6"/>
        <v>1291</v>
      </c>
      <c r="H63" s="2654">
        <f t="shared" si="6"/>
        <v>2372</v>
      </c>
      <c r="I63" s="2655">
        <f t="shared" si="6"/>
        <v>617</v>
      </c>
      <c r="J63" s="2656">
        <f t="shared" si="6"/>
        <v>2989</v>
      </c>
      <c r="K63" s="2654">
        <v>2870</v>
      </c>
      <c r="L63" s="2655">
        <v>765</v>
      </c>
      <c r="M63" s="2656">
        <v>3635</v>
      </c>
    </row>
    <row r="64" spans="2:13" ht="15" customHeight="1">
      <c r="B64" s="4004" t="s">
        <v>1187</v>
      </c>
      <c r="C64" s="3254"/>
      <c r="D64" s="3254"/>
      <c r="E64" s="3254"/>
      <c r="F64" s="3254"/>
      <c r="G64" s="3254"/>
      <c r="H64" s="3254"/>
      <c r="I64" s="3254"/>
      <c r="J64" s="3254"/>
      <c r="K64" s="3254"/>
      <c r="L64" s="3254"/>
      <c r="M64" s="3254"/>
    </row>
    <row r="65" spans="2:13" ht="12.75" customHeight="1">
      <c r="B65" s="3207"/>
      <c r="C65" s="2992"/>
      <c r="D65" s="2992"/>
      <c r="E65" s="2992"/>
      <c r="F65" s="2992"/>
      <c r="G65" s="2992"/>
      <c r="H65" s="2992"/>
      <c r="I65" s="2992"/>
      <c r="J65" s="2992"/>
      <c r="K65" s="2992"/>
      <c r="L65" s="2992"/>
      <c r="M65" s="3207"/>
    </row>
    <row r="66" spans="2:13" ht="12.75" customHeight="1">
      <c r="B66" s="3277"/>
      <c r="C66" s="3277"/>
      <c r="D66" s="3277"/>
      <c r="E66" s="3277"/>
      <c r="F66" s="3277"/>
      <c r="G66" s="3277"/>
      <c r="H66" s="3277"/>
      <c r="I66" s="3277"/>
      <c r="J66" s="3277"/>
      <c r="K66" s="3277"/>
      <c r="L66" s="3277"/>
      <c r="M66" s="3277"/>
    </row>
    <row r="67" spans="2:13" ht="12.75" customHeight="1">
      <c r="B67" s="1"/>
      <c r="C67" s="1"/>
      <c r="D67" s="1"/>
      <c r="E67" s="1"/>
      <c r="F67" s="1"/>
      <c r="G67" s="1"/>
      <c r="H67" s="1"/>
      <c r="I67" s="1"/>
      <c r="J67" s="1"/>
      <c r="K67" s="1"/>
      <c r="L67" s="1"/>
      <c r="M67" s="1"/>
    </row>
    <row r="68" spans="2:13" ht="12.75" customHeight="1">
      <c r="B68" s="1" t="s">
        <v>1188</v>
      </c>
      <c r="C68" s="1"/>
      <c r="D68" s="1"/>
      <c r="E68" s="1"/>
      <c r="F68" s="1"/>
      <c r="G68" s="1"/>
      <c r="H68" s="1"/>
      <c r="I68" s="1"/>
      <c r="J68" s="1"/>
      <c r="K68" s="1"/>
      <c r="L68" s="1"/>
      <c r="M68" s="1"/>
    </row>
    <row r="69" spans="2:13" ht="12.75" customHeight="1">
      <c r="B69" s="1"/>
      <c r="C69" s="1"/>
      <c r="D69" s="1"/>
      <c r="E69" s="1"/>
      <c r="F69" s="1"/>
      <c r="G69" s="1"/>
      <c r="H69" s="1"/>
      <c r="I69" s="1"/>
      <c r="J69" s="1"/>
      <c r="K69" s="1"/>
      <c r="L69" s="1"/>
      <c r="M69" s="1"/>
    </row>
    <row r="70" spans="2:13" ht="12.75" customHeight="1">
      <c r="B70" s="1"/>
      <c r="C70" s="1"/>
      <c r="D70" s="1"/>
      <c r="E70" s="1"/>
      <c r="F70" s="1"/>
      <c r="G70" s="1"/>
      <c r="H70" s="1"/>
      <c r="I70" s="1"/>
      <c r="J70" s="1"/>
      <c r="K70" s="1"/>
      <c r="L70" s="1"/>
      <c r="M70" s="1"/>
    </row>
    <row r="71" spans="2:13" ht="12.75" customHeight="1">
      <c r="B71" s="1801" t="s">
        <v>91</v>
      </c>
      <c r="C71" s="1801"/>
      <c r="D71" s="1801"/>
      <c r="E71" s="1801"/>
      <c r="F71" s="1801"/>
      <c r="G71" s="1801"/>
      <c r="H71" s="1801"/>
      <c r="I71" s="1801"/>
      <c r="J71" s="1801"/>
      <c r="K71" s="1801"/>
      <c r="L71" s="1801"/>
      <c r="M71" s="1801"/>
    </row>
    <row r="72" spans="2:13" ht="12.75" customHeight="1">
      <c r="B72" s="1"/>
      <c r="C72" s="1"/>
      <c r="D72" s="1"/>
      <c r="E72" s="1"/>
      <c r="F72" s="1"/>
      <c r="G72" s="1"/>
      <c r="H72" s="1"/>
      <c r="I72" s="1"/>
      <c r="J72" s="1"/>
      <c r="K72" s="1"/>
      <c r="L72" s="1"/>
      <c r="M72" s="1"/>
    </row>
    <row r="73" spans="2:13" ht="15" customHeight="1">
      <c r="B73" s="4007" t="s">
        <v>1189</v>
      </c>
      <c r="C73" s="2992"/>
      <c r="D73" s="2992"/>
      <c r="E73" s="2992"/>
      <c r="F73" s="2992"/>
      <c r="G73" s="2992"/>
      <c r="H73" s="2992"/>
      <c r="I73" s="2992"/>
      <c r="J73" s="2992"/>
      <c r="K73" s="2992"/>
      <c r="L73" s="2992"/>
      <c r="M73" s="2992"/>
    </row>
    <row r="74" spans="2:13" ht="15" customHeight="1">
      <c r="B74" s="2992"/>
      <c r="C74" s="2992"/>
      <c r="D74" s="2992"/>
      <c r="E74" s="2992"/>
      <c r="F74" s="2992"/>
      <c r="G74" s="2992"/>
      <c r="H74" s="2992"/>
      <c r="I74" s="2992"/>
      <c r="J74" s="2992"/>
      <c r="K74" s="2992"/>
      <c r="L74" s="2992"/>
      <c r="M74" s="2992"/>
    </row>
    <row r="75" spans="2:13" ht="15" customHeight="1">
      <c r="B75" s="2992"/>
      <c r="C75" s="2992"/>
      <c r="D75" s="2992"/>
      <c r="E75" s="2992"/>
      <c r="F75" s="2992"/>
      <c r="G75" s="2992"/>
      <c r="H75" s="2992"/>
      <c r="I75" s="2992"/>
      <c r="J75" s="2992"/>
      <c r="K75" s="2992"/>
      <c r="L75" s="2992"/>
      <c r="M75" s="2992"/>
    </row>
    <row r="76" spans="2:13" ht="15" customHeight="1">
      <c r="B76" s="61"/>
      <c r="C76" s="61"/>
      <c r="D76" s="61"/>
      <c r="E76" s="61"/>
      <c r="F76" s="61"/>
      <c r="G76" s="61"/>
      <c r="H76" s="61"/>
      <c r="I76" s="61"/>
      <c r="J76" s="61"/>
      <c r="K76" s="61"/>
      <c r="L76" s="61"/>
      <c r="M76" s="61"/>
    </row>
    <row r="77" spans="2:13" ht="12.75" customHeight="1">
      <c r="B77" s="8"/>
      <c r="C77" s="8"/>
      <c r="D77" s="8"/>
      <c r="E77" s="8"/>
      <c r="F77" s="8"/>
      <c r="G77" s="8"/>
      <c r="H77" s="8"/>
      <c r="I77" s="8"/>
      <c r="J77" s="8"/>
      <c r="K77" s="8"/>
      <c r="L77" s="8"/>
      <c r="M77" s="8"/>
    </row>
    <row r="78" spans="2:13" ht="15" customHeight="1">
      <c r="B78" s="3836" t="s">
        <v>1190</v>
      </c>
      <c r="C78" s="3248"/>
      <c r="D78" s="3279"/>
      <c r="E78" s="1362">
        <v>2022</v>
      </c>
      <c r="F78" s="1362">
        <v>2023</v>
      </c>
      <c r="G78" s="2546">
        <v>2024</v>
      </c>
      <c r="H78" s="8"/>
      <c r="I78" s="8"/>
      <c r="J78" s="8"/>
      <c r="K78" s="8"/>
      <c r="L78" s="8"/>
      <c r="M78" s="8"/>
    </row>
    <row r="79" spans="2:13" ht="12.75" customHeight="1">
      <c r="B79" s="3159" t="s">
        <v>955</v>
      </c>
      <c r="C79" s="3283"/>
      <c r="D79" s="3946"/>
      <c r="E79" s="1572">
        <v>650</v>
      </c>
      <c r="F79" s="1572">
        <v>3004</v>
      </c>
      <c r="G79" s="1474">
        <v>3790</v>
      </c>
      <c r="H79" s="8"/>
      <c r="I79" s="8"/>
      <c r="J79" s="8"/>
      <c r="K79" s="8"/>
      <c r="L79" s="8"/>
      <c r="M79" s="8"/>
    </row>
    <row r="80" spans="2:13" ht="12.75" customHeight="1">
      <c r="B80" s="4004" t="s">
        <v>1191</v>
      </c>
      <c r="C80" s="3254"/>
      <c r="D80" s="3254"/>
      <c r="E80" s="3254"/>
      <c r="F80" s="3254"/>
      <c r="G80" s="3254"/>
      <c r="H80" s="8"/>
      <c r="I80" s="8"/>
      <c r="J80" s="8"/>
      <c r="K80" s="8"/>
      <c r="L80" s="8"/>
      <c r="M80" s="8"/>
    </row>
    <row r="81" spans="2:13" ht="12.75" customHeight="1">
      <c r="B81" s="3277"/>
      <c r="C81" s="3277"/>
      <c r="D81" s="3277"/>
      <c r="E81" s="3277"/>
      <c r="F81" s="3277"/>
      <c r="G81" s="3277"/>
      <c r="H81" s="8"/>
      <c r="I81" s="8"/>
      <c r="J81" s="8"/>
      <c r="K81" s="8"/>
      <c r="L81" s="8"/>
      <c r="M81" s="8"/>
    </row>
    <row r="82" spans="2:13" ht="12.75" customHeight="1">
      <c r="B82" s="1"/>
      <c r="C82" s="1"/>
      <c r="D82" s="1"/>
      <c r="E82" s="1"/>
      <c r="F82" s="1"/>
      <c r="G82" s="1"/>
      <c r="H82" s="1"/>
      <c r="I82" s="1"/>
      <c r="J82" s="1"/>
      <c r="K82" s="1"/>
      <c r="L82" s="1"/>
      <c r="M82" s="1"/>
    </row>
    <row r="83" spans="2:13" ht="12.75" customHeight="1">
      <c r="B83" s="1"/>
      <c r="C83" s="1"/>
      <c r="D83" s="1"/>
      <c r="E83" s="1"/>
      <c r="F83" s="1"/>
      <c r="G83" s="1"/>
      <c r="H83" s="1"/>
      <c r="I83" s="1"/>
      <c r="J83" s="1"/>
      <c r="K83" s="1"/>
      <c r="L83" s="1"/>
      <c r="M83" s="1"/>
    </row>
    <row r="84" spans="2:13" ht="12.75" customHeight="1">
      <c r="B84" s="1801" t="s">
        <v>101</v>
      </c>
      <c r="C84" s="1801"/>
      <c r="D84" s="1801"/>
      <c r="E84" s="1801"/>
      <c r="F84" s="1801"/>
      <c r="G84" s="1801"/>
      <c r="H84" s="1801"/>
      <c r="I84" s="1801"/>
      <c r="J84" s="1801"/>
      <c r="K84" s="1801"/>
      <c r="L84" s="1801"/>
      <c r="M84" s="1801"/>
    </row>
    <row r="85" spans="2:13" ht="12.75" customHeight="1">
      <c r="B85" s="1"/>
      <c r="C85" s="1"/>
      <c r="D85" s="1"/>
      <c r="E85" s="1"/>
      <c r="F85" s="1"/>
      <c r="G85" s="1"/>
      <c r="H85" s="1"/>
      <c r="I85" s="1"/>
      <c r="J85" s="1"/>
      <c r="K85" s="1"/>
      <c r="L85" s="1"/>
      <c r="M85" s="1"/>
    </row>
    <row r="86" spans="2:13" ht="15" customHeight="1">
      <c r="B86" s="3812" t="s">
        <v>1192</v>
      </c>
      <c r="C86" s="3207"/>
      <c r="D86" s="3207"/>
      <c r="E86" s="3207"/>
      <c r="F86" s="3207"/>
      <c r="G86" s="3247"/>
      <c r="H86" s="3830">
        <v>2021</v>
      </c>
      <c r="I86" s="3247"/>
      <c r="J86" s="3830" t="s">
        <v>1193</v>
      </c>
      <c r="K86" s="3247"/>
      <c r="L86" s="3830">
        <v>2024</v>
      </c>
      <c r="M86" s="3207"/>
    </row>
    <row r="87" spans="2:13" ht="12.75" customHeight="1">
      <c r="B87" s="3248"/>
      <c r="C87" s="3248"/>
      <c r="D87" s="3248"/>
      <c r="E87" s="3248"/>
      <c r="F87" s="3248"/>
      <c r="G87" s="3279"/>
      <c r="H87" s="2548" t="s">
        <v>103</v>
      </c>
      <c r="I87" s="2549" t="s">
        <v>104</v>
      </c>
      <c r="J87" s="2548" t="s">
        <v>103</v>
      </c>
      <c r="K87" s="2549" t="s">
        <v>104</v>
      </c>
      <c r="L87" s="2548" t="s">
        <v>103</v>
      </c>
      <c r="M87" s="2550" t="s">
        <v>104</v>
      </c>
    </row>
    <row r="88" spans="2:13" ht="12.75" customHeight="1">
      <c r="B88" s="4006" t="s">
        <v>105</v>
      </c>
      <c r="C88" s="3283"/>
      <c r="D88" s="3283"/>
      <c r="E88" s="3283"/>
      <c r="F88" s="3283"/>
      <c r="G88" s="3283"/>
      <c r="H88" s="3283"/>
      <c r="I88" s="3283"/>
      <c r="J88" s="3283"/>
      <c r="K88" s="3283"/>
      <c r="L88" s="3283"/>
      <c r="M88" s="3283"/>
    </row>
    <row r="89" spans="2:13" ht="12.75" customHeight="1">
      <c r="B89" s="3138" t="s">
        <v>83</v>
      </c>
      <c r="C89" s="3284"/>
      <c r="D89" s="3284"/>
      <c r="E89" s="3284"/>
      <c r="F89" s="3284"/>
      <c r="G89" s="3285"/>
      <c r="H89" s="373">
        <v>107</v>
      </c>
      <c r="I89" s="1573">
        <v>874</v>
      </c>
      <c r="J89" s="2705">
        <v>160</v>
      </c>
      <c r="K89" s="1573">
        <v>157</v>
      </c>
      <c r="L89" s="373">
        <v>833</v>
      </c>
      <c r="M89" s="2017">
        <v>367</v>
      </c>
    </row>
    <row r="90" spans="2:13" ht="12.75" customHeight="1">
      <c r="B90" s="3106" t="s">
        <v>84</v>
      </c>
      <c r="C90" s="3229"/>
      <c r="D90" s="3229"/>
      <c r="E90" s="3229"/>
      <c r="F90" s="3229"/>
      <c r="G90" s="3276"/>
      <c r="H90" s="374">
        <v>39</v>
      </c>
      <c r="I90" s="1574">
        <v>326</v>
      </c>
      <c r="J90" s="2103">
        <v>98</v>
      </c>
      <c r="K90" s="1574">
        <v>58</v>
      </c>
      <c r="L90" s="374">
        <v>320</v>
      </c>
      <c r="M90" s="2018">
        <v>167</v>
      </c>
    </row>
    <row r="91" spans="2:13" ht="12.75" customHeight="1">
      <c r="B91" s="3853" t="s">
        <v>106</v>
      </c>
      <c r="C91" s="3231"/>
      <c r="D91" s="3231"/>
      <c r="E91" s="3231"/>
      <c r="F91" s="3231"/>
      <c r="G91" s="3231"/>
      <c r="H91" s="3231"/>
      <c r="I91" s="3231"/>
      <c r="J91" s="3231"/>
      <c r="K91" s="3231"/>
      <c r="L91" s="3231"/>
      <c r="M91" s="3231"/>
    </row>
    <row r="92" spans="2:13" ht="12.75" customHeight="1">
      <c r="B92" s="3138" t="s">
        <v>107</v>
      </c>
      <c r="C92" s="3284"/>
      <c r="D92" s="3284"/>
      <c r="E92" s="3284"/>
      <c r="F92" s="3284"/>
      <c r="G92" s="3285"/>
      <c r="H92" s="373">
        <v>72</v>
      </c>
      <c r="I92" s="1573">
        <v>561</v>
      </c>
      <c r="J92" s="2705">
        <v>131</v>
      </c>
      <c r="K92" s="1573">
        <v>79</v>
      </c>
      <c r="L92" s="373">
        <v>425</v>
      </c>
      <c r="M92" s="2017">
        <v>181</v>
      </c>
    </row>
    <row r="93" spans="2:13" ht="12.75" customHeight="1">
      <c r="B93" s="3104" t="s">
        <v>108</v>
      </c>
      <c r="C93" s="3257"/>
      <c r="D93" s="3257"/>
      <c r="E93" s="3257"/>
      <c r="F93" s="3257"/>
      <c r="G93" s="3287"/>
      <c r="H93" s="360">
        <v>65</v>
      </c>
      <c r="I93" s="1575">
        <v>576</v>
      </c>
      <c r="J93" s="2102">
        <v>112</v>
      </c>
      <c r="K93" s="1575">
        <v>123</v>
      </c>
      <c r="L93" s="360">
        <v>622</v>
      </c>
      <c r="M93" s="2019">
        <v>287</v>
      </c>
    </row>
    <row r="94" spans="2:13" ht="12.75" customHeight="1">
      <c r="B94" s="3106" t="s">
        <v>109</v>
      </c>
      <c r="C94" s="3229"/>
      <c r="D94" s="3229"/>
      <c r="E94" s="3229"/>
      <c r="F94" s="3229"/>
      <c r="G94" s="3276"/>
      <c r="H94" s="374">
        <v>9</v>
      </c>
      <c r="I94" s="1574">
        <v>63</v>
      </c>
      <c r="J94" s="2103">
        <v>15</v>
      </c>
      <c r="K94" s="1574">
        <v>13</v>
      </c>
      <c r="L94" s="374">
        <v>106</v>
      </c>
      <c r="M94" s="2018">
        <v>66</v>
      </c>
    </row>
    <row r="95" spans="2:13" ht="12.75" customHeight="1">
      <c r="B95" s="3853" t="s">
        <v>22</v>
      </c>
      <c r="C95" s="3231"/>
      <c r="D95" s="3231"/>
      <c r="E95" s="3231"/>
      <c r="F95" s="3231"/>
      <c r="G95" s="3231"/>
      <c r="H95" s="3231"/>
      <c r="I95" s="3231"/>
      <c r="J95" s="3231"/>
      <c r="K95" s="3231"/>
      <c r="L95" s="3231"/>
      <c r="M95" s="3231"/>
    </row>
    <row r="96" spans="2:13" ht="12.75" customHeight="1">
      <c r="B96" s="3138" t="s">
        <v>24</v>
      </c>
      <c r="C96" s="3284"/>
      <c r="D96" s="3284"/>
      <c r="E96" s="3284"/>
      <c r="F96" s="3284"/>
      <c r="G96" s="3285"/>
      <c r="H96" s="1524" t="s">
        <v>46</v>
      </c>
      <c r="I96" s="1576" t="s">
        <v>46</v>
      </c>
      <c r="J96" s="2705">
        <v>35</v>
      </c>
      <c r="K96" s="1573">
        <v>29</v>
      </c>
      <c r="L96" s="373">
        <v>157</v>
      </c>
      <c r="M96" s="2017">
        <v>79</v>
      </c>
    </row>
    <row r="97" spans="2:13" ht="12.75" customHeight="1">
      <c r="B97" s="3104" t="s">
        <v>25</v>
      </c>
      <c r="C97" s="3257"/>
      <c r="D97" s="3257"/>
      <c r="E97" s="3257"/>
      <c r="F97" s="3257"/>
      <c r="G97" s="3287"/>
      <c r="H97" s="1577" t="s">
        <v>46</v>
      </c>
      <c r="I97" s="2708" t="s">
        <v>46</v>
      </c>
      <c r="J97" s="1577" t="s">
        <v>46</v>
      </c>
      <c r="K97" s="2708" t="s">
        <v>46</v>
      </c>
      <c r="L97" s="360">
        <v>22</v>
      </c>
      <c r="M97" s="2019">
        <v>5</v>
      </c>
    </row>
    <row r="98" spans="2:13" ht="12.75" customHeight="1">
      <c r="B98" s="3104" t="s">
        <v>26</v>
      </c>
      <c r="C98" s="3257"/>
      <c r="D98" s="3257"/>
      <c r="E98" s="3257"/>
      <c r="F98" s="3257"/>
      <c r="G98" s="3287"/>
      <c r="H98" s="360">
        <v>146</v>
      </c>
      <c r="I98" s="1575">
        <v>131</v>
      </c>
      <c r="J98" s="2102">
        <v>223</v>
      </c>
      <c r="K98" s="1575">
        <v>186</v>
      </c>
      <c r="L98" s="360">
        <v>974</v>
      </c>
      <c r="M98" s="2019">
        <v>450</v>
      </c>
    </row>
    <row r="99" spans="2:13" ht="12.75" customHeight="1">
      <c r="B99" s="3140" t="s">
        <v>42</v>
      </c>
      <c r="C99" s="3229"/>
      <c r="D99" s="3229"/>
      <c r="E99" s="3229"/>
      <c r="F99" s="3229"/>
      <c r="G99" s="3276"/>
      <c r="H99" s="375">
        <v>146</v>
      </c>
      <c r="I99" s="2709">
        <v>131</v>
      </c>
      <c r="J99" s="1578">
        <v>258</v>
      </c>
      <c r="K99" s="2709">
        <v>215</v>
      </c>
      <c r="L99" s="375">
        <v>1153</v>
      </c>
      <c r="M99" s="2020">
        <v>534</v>
      </c>
    </row>
    <row r="100" spans="2:13" ht="15" customHeight="1">
      <c r="B100" s="4004" t="s">
        <v>1194</v>
      </c>
      <c r="C100" s="3254"/>
      <c r="D100" s="3254"/>
      <c r="E100" s="3254"/>
      <c r="F100" s="3254"/>
      <c r="G100" s="3254"/>
      <c r="H100" s="3254"/>
      <c r="I100" s="3254"/>
      <c r="J100" s="3254"/>
      <c r="K100" s="3254"/>
      <c r="L100" s="3254"/>
      <c r="M100" s="3254"/>
    </row>
    <row r="101" spans="2:13" ht="15" customHeight="1">
      <c r="B101" s="3207"/>
      <c r="C101" s="2992"/>
      <c r="D101" s="2992"/>
      <c r="E101" s="2992"/>
      <c r="F101" s="2992"/>
      <c r="G101" s="2992"/>
      <c r="H101" s="2992"/>
      <c r="I101" s="2992"/>
      <c r="J101" s="2992"/>
      <c r="K101" s="2992"/>
      <c r="L101" s="2992"/>
      <c r="M101" s="3207"/>
    </row>
    <row r="102" spans="2:13" ht="15" customHeight="1">
      <c r="B102" s="3277"/>
      <c r="C102" s="3277"/>
      <c r="D102" s="3277"/>
      <c r="E102" s="3277"/>
      <c r="F102" s="3277"/>
      <c r="G102" s="3277"/>
      <c r="H102" s="3277"/>
      <c r="I102" s="3277"/>
      <c r="J102" s="3277"/>
      <c r="K102" s="3277"/>
      <c r="L102" s="3277"/>
      <c r="M102" s="3277"/>
    </row>
    <row r="103" spans="2:13" ht="12.75" customHeight="1">
      <c r="B103" s="8"/>
      <c r="C103" s="8"/>
      <c r="D103" s="8"/>
      <c r="E103" s="8"/>
      <c r="F103" s="8"/>
      <c r="G103" s="8"/>
      <c r="H103" s="8"/>
      <c r="I103" s="8"/>
      <c r="J103" s="8"/>
      <c r="K103" s="8"/>
      <c r="L103" s="8"/>
      <c r="M103" s="8"/>
    </row>
    <row r="104" spans="2:13" ht="12.75" customHeight="1">
      <c r="B104" s="3812" t="s">
        <v>1195</v>
      </c>
      <c r="C104" s="3207"/>
      <c r="D104" s="3207"/>
      <c r="E104" s="3207"/>
      <c r="F104" s="3207"/>
      <c r="G104" s="3247"/>
      <c r="H104" s="3830" t="s">
        <v>1193</v>
      </c>
      <c r="I104" s="3247"/>
      <c r="J104" s="3830" t="s">
        <v>1193</v>
      </c>
      <c r="K104" s="3247"/>
      <c r="L104" s="3830">
        <v>2023</v>
      </c>
      <c r="M104" s="3207"/>
    </row>
    <row r="105" spans="2:13" ht="12.75" customHeight="1">
      <c r="B105" s="3248"/>
      <c r="C105" s="3248"/>
      <c r="D105" s="3248"/>
      <c r="E105" s="3248"/>
      <c r="F105" s="3248"/>
      <c r="G105" s="3279"/>
      <c r="H105" s="2553" t="s">
        <v>1196</v>
      </c>
      <c r="I105" s="2554" t="s">
        <v>1197</v>
      </c>
      <c r="J105" s="2553" t="s">
        <v>1196</v>
      </c>
      <c r="K105" s="2554" t="s">
        <v>1197</v>
      </c>
      <c r="L105" s="2553" t="s">
        <v>1196</v>
      </c>
      <c r="M105" s="2555" t="s">
        <v>1197</v>
      </c>
    </row>
    <row r="106" spans="2:13" ht="15" customHeight="1">
      <c r="B106" s="4006" t="s">
        <v>105</v>
      </c>
      <c r="C106" s="3283"/>
      <c r="D106" s="3283"/>
      <c r="E106" s="3283"/>
      <c r="F106" s="3283"/>
      <c r="G106" s="3283"/>
      <c r="H106" s="3283"/>
      <c r="I106" s="3283"/>
      <c r="J106" s="3283"/>
      <c r="K106" s="3283"/>
      <c r="L106" s="3283"/>
      <c r="M106" s="3283"/>
    </row>
    <row r="107" spans="2:13" ht="15" customHeight="1">
      <c r="B107" s="3104" t="s">
        <v>83</v>
      </c>
      <c r="C107" s="3257"/>
      <c r="D107" s="3257"/>
      <c r="E107" s="3257"/>
      <c r="F107" s="3257"/>
      <c r="G107" s="3287"/>
      <c r="H107" s="2710">
        <v>0.187</v>
      </c>
      <c r="I107" s="1579">
        <v>0.188</v>
      </c>
      <c r="J107" s="368">
        <v>0.14836498312344695</v>
      </c>
      <c r="K107" s="2012">
        <v>0.1179944197895967</v>
      </c>
      <c r="L107" s="368">
        <v>0.316</v>
      </c>
      <c r="M107" s="2012">
        <v>0.14099999999999999</v>
      </c>
    </row>
    <row r="108" spans="2:13" ht="15" customHeight="1">
      <c r="B108" s="3104" t="s">
        <v>84</v>
      </c>
      <c r="C108" s="3257"/>
      <c r="D108" s="3257"/>
      <c r="E108" s="3257"/>
      <c r="F108" s="3257"/>
      <c r="G108" s="3287"/>
      <c r="H108" s="2462">
        <v>0.42199999999999999</v>
      </c>
      <c r="I108" s="1580">
        <v>0.247</v>
      </c>
      <c r="J108" s="1550">
        <v>0.37123537319089794</v>
      </c>
      <c r="K108" s="2678">
        <v>0.22255092103547022</v>
      </c>
      <c r="L108" s="1550">
        <v>0.47099999999999997</v>
      </c>
      <c r="M108" s="2678">
        <v>0.252</v>
      </c>
    </row>
    <row r="109" spans="2:13" ht="15" customHeight="1">
      <c r="B109" s="3853" t="s">
        <v>106</v>
      </c>
      <c r="C109" s="3231"/>
      <c r="D109" s="3231"/>
      <c r="E109" s="3231"/>
      <c r="F109" s="3231"/>
      <c r="G109" s="3231"/>
      <c r="H109" s="3231"/>
      <c r="I109" s="3231"/>
      <c r="J109" s="3231"/>
      <c r="K109" s="3231"/>
      <c r="L109" s="3231"/>
      <c r="M109" s="3231"/>
    </row>
    <row r="110" spans="2:13" ht="15" customHeight="1">
      <c r="B110" s="3104" t="s">
        <v>107</v>
      </c>
      <c r="C110" s="3257"/>
      <c r="D110" s="3257"/>
      <c r="E110" s="3257"/>
      <c r="F110" s="3257"/>
      <c r="G110" s="3287"/>
      <c r="H110" s="2710">
        <v>0.46200000000000002</v>
      </c>
      <c r="I110" s="1579">
        <v>0.27100000000000002</v>
      </c>
      <c r="J110" s="368">
        <v>0.39398267567242712</v>
      </c>
      <c r="K110" s="2012">
        <v>0.24318632774041396</v>
      </c>
      <c r="L110" s="368">
        <v>0.64200000000000002</v>
      </c>
      <c r="M110" s="2012">
        <v>0.27800000000000002</v>
      </c>
    </row>
    <row r="111" spans="2:13" ht="15" customHeight="1">
      <c r="B111" s="3104" t="s">
        <v>108</v>
      </c>
      <c r="C111" s="3257"/>
      <c r="D111" s="3257"/>
      <c r="E111" s="3257"/>
      <c r="F111" s="3257"/>
      <c r="G111" s="3287"/>
      <c r="H111" s="1907">
        <v>0.161</v>
      </c>
      <c r="I111" s="176">
        <v>0.19</v>
      </c>
      <c r="J111" s="187">
        <v>0.15694777931374901</v>
      </c>
      <c r="K111" s="1909">
        <v>0.12279118077481257</v>
      </c>
      <c r="L111" s="187">
        <v>0.29499999999999998</v>
      </c>
      <c r="M111" s="1909">
        <v>0.13900000000000001</v>
      </c>
    </row>
    <row r="112" spans="2:13" ht="12.75" customHeight="1">
      <c r="B112" s="3104" t="s">
        <v>109</v>
      </c>
      <c r="C112" s="3257"/>
      <c r="D112" s="3257"/>
      <c r="E112" s="3257"/>
      <c r="F112" s="3257"/>
      <c r="G112" s="3287"/>
      <c r="H112" s="2462">
        <v>0.10299999999999999</v>
      </c>
      <c r="I112" s="1580">
        <v>9.4E-2</v>
      </c>
      <c r="J112" s="1550">
        <v>4.9647055388313169E-2</v>
      </c>
      <c r="K112" s="2678">
        <v>4.5270263016728783E-2</v>
      </c>
      <c r="L112" s="1550">
        <v>0.19500000000000001</v>
      </c>
      <c r="M112" s="2678">
        <v>0.123</v>
      </c>
    </row>
    <row r="113" spans="2:13" ht="12.75" customHeight="1">
      <c r="B113" s="3853" t="s">
        <v>22</v>
      </c>
      <c r="C113" s="3231"/>
      <c r="D113" s="3231"/>
      <c r="E113" s="3231"/>
      <c r="F113" s="3231"/>
      <c r="G113" s="3231"/>
      <c r="H113" s="3231"/>
      <c r="I113" s="3231"/>
      <c r="J113" s="3231"/>
      <c r="K113" s="3231"/>
      <c r="L113" s="3231"/>
      <c r="M113" s="3231"/>
    </row>
    <row r="114" spans="2:13" ht="12.75" customHeight="1">
      <c r="B114" s="3104" t="s">
        <v>24</v>
      </c>
      <c r="C114" s="3257"/>
      <c r="D114" s="3257"/>
      <c r="E114" s="3257"/>
      <c r="F114" s="3257"/>
      <c r="G114" s="3287"/>
      <c r="H114" s="368">
        <v>0.153</v>
      </c>
      <c r="I114" s="1579">
        <v>9.0999999999999998E-2</v>
      </c>
      <c r="J114" s="368">
        <v>0.14399762376510919</v>
      </c>
      <c r="K114" s="2012">
        <v>9.6345292016151135E-2</v>
      </c>
      <c r="L114" s="368">
        <v>0.24299999999999999</v>
      </c>
      <c r="M114" s="2012">
        <v>0.125</v>
      </c>
    </row>
    <row r="115" spans="2:13" ht="12.75" customHeight="1">
      <c r="B115" s="3104" t="s">
        <v>25</v>
      </c>
      <c r="C115" s="3257"/>
      <c r="D115" s="3257"/>
      <c r="E115" s="3257"/>
      <c r="F115" s="3257"/>
      <c r="G115" s="3287"/>
      <c r="H115" s="1577" t="s">
        <v>46</v>
      </c>
      <c r="I115" s="2708" t="s">
        <v>46</v>
      </c>
      <c r="J115" s="423">
        <v>3.5087719298245612E-2</v>
      </c>
      <c r="K115" s="2055">
        <v>1.7543859649122806E-2</v>
      </c>
      <c r="L115" s="423">
        <v>0.33400000000000002</v>
      </c>
      <c r="M115" s="2055">
        <v>7.9000000000000001E-2</v>
      </c>
    </row>
    <row r="116" spans="2:13" ht="12.75" customHeight="1">
      <c r="B116" s="3104" t="s">
        <v>26</v>
      </c>
      <c r="C116" s="3257"/>
      <c r="D116" s="3257"/>
      <c r="E116" s="3257"/>
      <c r="F116" s="3257"/>
      <c r="G116" s="3287"/>
      <c r="H116" s="187">
        <v>0.24</v>
      </c>
      <c r="I116" s="176">
        <v>0.20100000000000001</v>
      </c>
      <c r="J116" s="187">
        <v>0.21255929174726154</v>
      </c>
      <c r="K116" s="1909">
        <v>0.15387040401139659</v>
      </c>
      <c r="L116" s="187">
        <v>0.375</v>
      </c>
      <c r="M116" s="1909">
        <v>0.17599999999999999</v>
      </c>
    </row>
    <row r="117" spans="2:13" ht="12.75" customHeight="1">
      <c r="B117" s="3161" t="s">
        <v>42</v>
      </c>
      <c r="C117" s="3257"/>
      <c r="D117" s="3257"/>
      <c r="E117" s="3257"/>
      <c r="F117" s="3257"/>
      <c r="G117" s="3287"/>
      <c r="H117" s="2711">
        <v>0.23599999999999999</v>
      </c>
      <c r="I117" s="2712">
        <v>0.2</v>
      </c>
      <c r="J117" s="2711">
        <v>0.19590357224355026</v>
      </c>
      <c r="K117" s="2713">
        <v>0.14012154137713179</v>
      </c>
      <c r="L117" s="1581"/>
      <c r="M117" s="2714"/>
    </row>
    <row r="118" spans="2:13" ht="15" customHeight="1">
      <c r="B118" s="4004" t="s">
        <v>1198</v>
      </c>
      <c r="C118" s="3254"/>
      <c r="D118" s="3254"/>
      <c r="E118" s="3254"/>
      <c r="F118" s="3254"/>
      <c r="G118" s="3254"/>
      <c r="H118" s="3254"/>
      <c r="I118" s="3254"/>
      <c r="J118" s="3254"/>
      <c r="K118" s="3254"/>
      <c r="L118" s="3254"/>
      <c r="M118" s="3254"/>
    </row>
    <row r="119" spans="2:13" ht="12.75" customHeight="1">
      <c r="B119" s="3207"/>
      <c r="C119" s="2992"/>
      <c r="D119" s="2992"/>
      <c r="E119" s="2992"/>
      <c r="F119" s="2992"/>
      <c r="G119" s="2992"/>
      <c r="H119" s="2992"/>
      <c r="I119" s="2992"/>
      <c r="J119" s="2992"/>
      <c r="K119" s="2992"/>
      <c r="L119" s="2992"/>
      <c r="M119" s="3207"/>
    </row>
    <row r="120" spans="2:13" ht="12.75" customHeight="1">
      <c r="B120" s="3277"/>
      <c r="C120" s="3277"/>
      <c r="D120" s="3277"/>
      <c r="E120" s="3277"/>
      <c r="F120" s="3277"/>
      <c r="G120" s="3277"/>
      <c r="H120" s="3277"/>
      <c r="I120" s="3277"/>
      <c r="J120" s="3277"/>
      <c r="K120" s="3277"/>
      <c r="L120" s="3277"/>
      <c r="M120" s="3277"/>
    </row>
    <row r="121" spans="2:13" ht="12.75" customHeight="1">
      <c r="B121" s="1"/>
      <c r="C121" s="1"/>
      <c r="D121" s="1"/>
      <c r="E121" s="1"/>
      <c r="F121" s="1"/>
      <c r="G121" s="1"/>
      <c r="H121" s="1"/>
      <c r="I121" s="1"/>
      <c r="J121" s="1"/>
      <c r="K121" s="1"/>
      <c r="L121" s="1"/>
      <c r="M121" s="1"/>
    </row>
    <row r="122" spans="2:13" ht="15" customHeight="1">
      <c r="B122" s="1"/>
      <c r="C122" s="1"/>
      <c r="D122" s="1"/>
      <c r="E122" s="1"/>
      <c r="F122" s="1"/>
      <c r="G122" s="1"/>
      <c r="H122" s="1"/>
      <c r="I122" s="1"/>
      <c r="J122" s="1"/>
      <c r="K122" s="1"/>
      <c r="L122" s="1"/>
      <c r="M122" s="1"/>
    </row>
    <row r="123" spans="2:13" ht="12.75" customHeight="1">
      <c r="B123" s="1801" t="s">
        <v>124</v>
      </c>
      <c r="C123" s="1801"/>
      <c r="D123" s="1801"/>
      <c r="E123" s="1801"/>
      <c r="F123" s="1801"/>
      <c r="G123" s="1801"/>
      <c r="H123" s="1801"/>
      <c r="I123" s="1801"/>
      <c r="J123" s="1801"/>
      <c r="K123" s="1801"/>
      <c r="L123" s="1801"/>
      <c r="M123" s="1801"/>
    </row>
    <row r="124" spans="2:13" ht="12.75" customHeight="1">
      <c r="B124" s="1"/>
      <c r="C124" s="1"/>
      <c r="D124" s="1"/>
      <c r="E124" s="1"/>
      <c r="F124" s="1"/>
      <c r="G124" s="1"/>
      <c r="H124" s="1"/>
      <c r="I124" s="1"/>
      <c r="J124" s="1"/>
      <c r="K124" s="1"/>
      <c r="L124" s="1"/>
      <c r="M124" s="1"/>
    </row>
    <row r="125" spans="2:13" ht="12.75" customHeight="1">
      <c r="B125" s="3812" t="s">
        <v>1199</v>
      </c>
      <c r="C125" s="3207"/>
      <c r="D125" s="3247"/>
      <c r="E125" s="3813">
        <v>2022</v>
      </c>
      <c r="F125" s="3813">
        <v>2023</v>
      </c>
      <c r="G125" s="3830">
        <v>2024</v>
      </c>
      <c r="H125" s="1"/>
      <c r="I125" s="1"/>
      <c r="J125" s="1"/>
      <c r="K125" s="1"/>
      <c r="L125" s="1"/>
      <c r="M125" s="1"/>
    </row>
    <row r="126" spans="2:13" ht="15" customHeight="1">
      <c r="B126" s="3248"/>
      <c r="C126" s="3248"/>
      <c r="D126" s="3279"/>
      <c r="E126" s="3325"/>
      <c r="F126" s="3325"/>
      <c r="G126" s="3296"/>
      <c r="H126" s="1"/>
      <c r="I126" s="1"/>
      <c r="J126" s="1"/>
      <c r="K126" s="1"/>
      <c r="L126" s="1"/>
      <c r="M126" s="1"/>
    </row>
    <row r="127" spans="2:13" ht="12.75" customHeight="1">
      <c r="B127" s="4006" t="s">
        <v>105</v>
      </c>
      <c r="C127" s="3283"/>
      <c r="D127" s="3283"/>
      <c r="E127" s="3283"/>
      <c r="F127" s="3283"/>
      <c r="G127" s="3283"/>
      <c r="H127" s="1"/>
      <c r="I127" s="1"/>
      <c r="J127" s="1"/>
      <c r="K127" s="1"/>
      <c r="L127" s="1"/>
      <c r="M127" s="1"/>
    </row>
    <row r="128" spans="2:13" ht="12.75" customHeight="1">
      <c r="B128" s="3138" t="s">
        <v>83</v>
      </c>
      <c r="C128" s="3284"/>
      <c r="D128" s="3285"/>
      <c r="E128" s="1582">
        <v>11.4</v>
      </c>
      <c r="F128" s="323">
        <v>8.2038649544324755</v>
      </c>
      <c r="G128" s="323">
        <v>18.3</v>
      </c>
      <c r="H128" s="1"/>
      <c r="I128" s="279"/>
      <c r="J128" s="1"/>
      <c r="K128" s="1"/>
      <c r="L128" s="1"/>
      <c r="M128" s="1"/>
    </row>
    <row r="129" spans="2:9" ht="12.75" customHeight="1">
      <c r="B129" s="3106" t="s">
        <v>84</v>
      </c>
      <c r="C129" s="3229"/>
      <c r="D129" s="3276"/>
      <c r="E129" s="1406">
        <v>10.8</v>
      </c>
      <c r="F129" s="237">
        <v>10.107373219373219</v>
      </c>
      <c r="G129" s="237">
        <v>20.13</v>
      </c>
      <c r="H129" s="1"/>
      <c r="I129" s="279"/>
    </row>
    <row r="130" spans="2:9" ht="12.75" customHeight="1">
      <c r="B130" s="3853" t="s">
        <v>28</v>
      </c>
      <c r="C130" s="3231"/>
      <c r="D130" s="3231"/>
      <c r="E130" s="3231"/>
      <c r="F130" s="3231"/>
      <c r="G130" s="3231"/>
      <c r="H130" s="1"/>
      <c r="I130" s="1"/>
    </row>
    <row r="131" spans="2:9" ht="12.75" customHeight="1">
      <c r="B131" s="3138" t="s">
        <v>29</v>
      </c>
      <c r="C131" s="3284"/>
      <c r="D131" s="3285"/>
      <c r="E131" s="1582">
        <v>0.5</v>
      </c>
      <c r="F131" s="323">
        <v>1.0471428571428572</v>
      </c>
      <c r="G131" s="324">
        <v>15.31</v>
      </c>
      <c r="H131" s="1"/>
      <c r="I131" s="279"/>
    </row>
    <row r="132" spans="2:9" ht="12.75" customHeight="1">
      <c r="B132" s="3104" t="s">
        <v>30</v>
      </c>
      <c r="C132" s="3257"/>
      <c r="D132" s="3287"/>
      <c r="E132" s="1448">
        <v>6.9</v>
      </c>
      <c r="F132" s="324">
        <v>10.581766467065869</v>
      </c>
      <c r="G132" s="324">
        <v>36.6</v>
      </c>
      <c r="H132" s="1"/>
      <c r="I132" s="2715" t="s">
        <v>1200</v>
      </c>
    </row>
    <row r="133" spans="2:9" ht="12.75" customHeight="1">
      <c r="B133" s="3104" t="s">
        <v>31</v>
      </c>
      <c r="C133" s="3257"/>
      <c r="D133" s="3287"/>
      <c r="E133" s="1448">
        <v>5.9</v>
      </c>
      <c r="F133" s="324">
        <v>16.150468749999998</v>
      </c>
      <c r="G133" s="324">
        <v>31.53</v>
      </c>
      <c r="H133" s="1"/>
      <c r="I133" s="279"/>
    </row>
    <row r="134" spans="2:9" ht="12.75" customHeight="1">
      <c r="B134" s="3104" t="s">
        <v>32</v>
      </c>
      <c r="C134" s="3257"/>
      <c r="D134" s="3287"/>
      <c r="E134" s="1448">
        <v>5.2</v>
      </c>
      <c r="F134" s="324">
        <v>12.497999999999999</v>
      </c>
      <c r="G134" s="324">
        <v>52.35</v>
      </c>
      <c r="H134" s="1"/>
      <c r="I134" s="279"/>
    </row>
    <row r="135" spans="2:9" ht="12.75" customHeight="1">
      <c r="B135" s="3104" t="s">
        <v>33</v>
      </c>
      <c r="C135" s="3257"/>
      <c r="D135" s="3287"/>
      <c r="E135" s="1448">
        <v>3.5</v>
      </c>
      <c r="F135" s="324">
        <v>5.9728267477203651</v>
      </c>
      <c r="G135" s="324">
        <v>19.510000000000002</v>
      </c>
      <c r="H135" s="1"/>
      <c r="I135" s="279"/>
    </row>
    <row r="136" spans="2:9" ht="12.75" customHeight="1">
      <c r="B136" s="3104" t="s">
        <v>34</v>
      </c>
      <c r="C136" s="3257"/>
      <c r="D136" s="3287"/>
      <c r="E136" s="1448">
        <v>11.4</v>
      </c>
      <c r="F136" s="324">
        <v>9.9889555125725344</v>
      </c>
      <c r="G136" s="324">
        <v>22.6</v>
      </c>
      <c r="H136" s="1"/>
      <c r="I136" s="279"/>
    </row>
    <row r="137" spans="2:9" ht="12.75" customHeight="1">
      <c r="B137" s="3104" t="s">
        <v>35</v>
      </c>
      <c r="C137" s="3257"/>
      <c r="D137" s="3287"/>
      <c r="E137" s="1448">
        <v>6.4</v>
      </c>
      <c r="F137" s="324">
        <v>8.725741463414634</v>
      </c>
      <c r="G137" s="324">
        <v>12.17</v>
      </c>
      <c r="H137" s="1"/>
      <c r="I137" s="1"/>
    </row>
    <row r="138" spans="2:9" ht="12.75" customHeight="1">
      <c r="B138" s="3104" t="s">
        <v>36</v>
      </c>
      <c r="C138" s="3257"/>
      <c r="D138" s="3287"/>
      <c r="E138" s="1448">
        <v>13.8</v>
      </c>
      <c r="F138" s="324">
        <v>7.0888488700564967</v>
      </c>
      <c r="G138" s="324">
        <v>12.17</v>
      </c>
      <c r="H138" s="1"/>
      <c r="I138" s="279"/>
    </row>
    <row r="139" spans="2:9" ht="12.75" customHeight="1">
      <c r="B139" s="3104" t="s">
        <v>127</v>
      </c>
      <c r="C139" s="3257"/>
      <c r="D139" s="3287"/>
      <c r="E139" s="1466">
        <v>31</v>
      </c>
      <c r="F139" s="1450">
        <v>12.904516129032256</v>
      </c>
      <c r="G139" s="1450">
        <v>40.58</v>
      </c>
      <c r="H139" s="1"/>
      <c r="I139" s="279"/>
    </row>
    <row r="140" spans="2:9" ht="12.75" customHeight="1">
      <c r="B140" s="3104" t="s">
        <v>37</v>
      </c>
      <c r="C140" s="3257"/>
      <c r="D140" s="3287"/>
      <c r="E140" s="1466" t="s">
        <v>41</v>
      </c>
      <c r="F140" s="1450">
        <v>34.065999999999995</v>
      </c>
      <c r="G140" s="1450">
        <v>11.05</v>
      </c>
      <c r="H140" s="1"/>
      <c r="I140" s="279"/>
    </row>
    <row r="141" spans="2:9" ht="12.75" customHeight="1">
      <c r="B141" s="3104" t="s">
        <v>38</v>
      </c>
      <c r="C141" s="3257"/>
      <c r="D141" s="3287"/>
      <c r="E141" s="1466">
        <v>4.5</v>
      </c>
      <c r="F141" s="1450">
        <v>13.375433333333335</v>
      </c>
      <c r="G141" s="1450">
        <v>9.49</v>
      </c>
      <c r="H141" s="1"/>
      <c r="I141" s="279"/>
    </row>
    <row r="142" spans="2:9" ht="12.75" customHeight="1">
      <c r="B142" s="3140" t="s">
        <v>42</v>
      </c>
      <c r="C142" s="3229"/>
      <c r="D142" s="3276"/>
      <c r="E142" s="1583">
        <v>11.3</v>
      </c>
      <c r="F142" s="325">
        <v>8.632704107830552</v>
      </c>
      <c r="G142" s="325">
        <v>18.72</v>
      </c>
      <c r="H142" s="1"/>
      <c r="I142" s="279"/>
    </row>
    <row r="143" spans="2:9" ht="15" customHeight="1">
      <c r="B143" s="4004" t="s">
        <v>1201</v>
      </c>
      <c r="C143" s="3254"/>
      <c r="D143" s="3254"/>
      <c r="E143" s="3254"/>
      <c r="F143" s="3254"/>
      <c r="G143" s="3254"/>
      <c r="H143" s="1"/>
      <c r="I143" s="1"/>
    </row>
    <row r="144" spans="2:9" ht="15" customHeight="1">
      <c r="B144" s="3207"/>
      <c r="C144" s="2992"/>
      <c r="D144" s="2992"/>
      <c r="E144" s="2992"/>
      <c r="F144" s="2992"/>
      <c r="G144" s="3207"/>
      <c r="H144" s="1"/>
      <c r="I144" s="1"/>
    </row>
    <row r="145" spans="2:7" ht="15" customHeight="1">
      <c r="B145" s="3207"/>
      <c r="C145" s="2992"/>
      <c r="D145" s="2992"/>
      <c r="E145" s="2992"/>
      <c r="F145" s="2992"/>
      <c r="G145" s="3207"/>
    </row>
    <row r="146" spans="2:7" ht="12.75" customHeight="1">
      <c r="B146" s="3277"/>
      <c r="C146" s="3277"/>
      <c r="D146" s="3277"/>
      <c r="E146" s="3277"/>
      <c r="F146" s="3277"/>
      <c r="G146" s="3277"/>
    </row>
    <row r="147" spans="2:7" ht="12.75" customHeight="1">
      <c r="B147" s="1"/>
      <c r="C147" s="1"/>
      <c r="D147" s="1"/>
      <c r="E147" s="1"/>
      <c r="F147" s="1"/>
      <c r="G147" s="1"/>
    </row>
    <row r="148" spans="2:7" ht="12.75" customHeight="1">
      <c r="B148" s="1"/>
      <c r="C148" s="1"/>
      <c r="D148" s="1"/>
      <c r="E148" s="1"/>
      <c r="F148" s="1"/>
      <c r="G148" s="1"/>
    </row>
    <row r="149" spans="2:7" ht="12.75" customHeight="1">
      <c r="B149" s="1801" t="s">
        <v>129</v>
      </c>
      <c r="C149" s="1801"/>
      <c r="D149" s="1801"/>
      <c r="E149" s="1801"/>
      <c r="F149" s="1801"/>
      <c r="G149" s="1801"/>
    </row>
    <row r="150" spans="2:7" ht="12.75" customHeight="1">
      <c r="B150" s="1"/>
      <c r="C150" s="1"/>
      <c r="D150" s="1"/>
      <c r="E150" s="1"/>
      <c r="F150" s="1"/>
      <c r="G150" s="1"/>
    </row>
    <row r="151" spans="2:7" ht="15" customHeight="1">
      <c r="B151" s="3812" t="s">
        <v>1202</v>
      </c>
      <c r="C151" s="3207"/>
      <c r="D151" s="3247"/>
      <c r="E151" s="3813">
        <v>2022</v>
      </c>
      <c r="F151" s="3813">
        <v>2023</v>
      </c>
      <c r="G151" s="3830">
        <v>2024</v>
      </c>
    </row>
    <row r="152" spans="2:7" ht="15" customHeight="1">
      <c r="B152" s="3207"/>
      <c r="C152" s="2992"/>
      <c r="D152" s="3247"/>
      <c r="E152" s="3403"/>
      <c r="F152" s="3403"/>
      <c r="G152" s="3295"/>
    </row>
    <row r="153" spans="2:7" ht="15" customHeight="1">
      <c r="B153" s="3248"/>
      <c r="C153" s="3248"/>
      <c r="D153" s="3279"/>
      <c r="E153" s="3325"/>
      <c r="F153" s="3325"/>
      <c r="G153" s="3296"/>
    </row>
    <row r="154" spans="2:7" ht="12.75" customHeight="1">
      <c r="B154" s="4006" t="s">
        <v>105</v>
      </c>
      <c r="C154" s="3283"/>
      <c r="D154" s="3283"/>
      <c r="E154" s="3283"/>
      <c r="F154" s="3283"/>
      <c r="G154" s="3283"/>
    </row>
    <row r="155" spans="2:7" ht="12.75" customHeight="1">
      <c r="B155" s="3104" t="s">
        <v>83</v>
      </c>
      <c r="C155" s="3257"/>
      <c r="D155" s="3287"/>
      <c r="E155" s="1584">
        <v>0.90424242424242429</v>
      </c>
      <c r="F155" s="160">
        <v>0.99210526315789471</v>
      </c>
      <c r="G155" s="161" t="s">
        <v>41</v>
      </c>
    </row>
    <row r="156" spans="2:7" ht="12.75" customHeight="1">
      <c r="B156" s="3104" t="s">
        <v>84</v>
      </c>
      <c r="C156" s="3257"/>
      <c r="D156" s="3287"/>
      <c r="E156" s="1449">
        <v>0.930379746835443</v>
      </c>
      <c r="F156" s="162">
        <v>0.96848137535816614</v>
      </c>
      <c r="G156" s="163" t="s">
        <v>41</v>
      </c>
    </row>
    <row r="157" spans="2:7" ht="12.75" customHeight="1">
      <c r="B157" s="3853" t="s">
        <v>28</v>
      </c>
      <c r="C157" s="3231"/>
      <c r="D157" s="3231"/>
      <c r="E157" s="3231"/>
      <c r="F157" s="3231"/>
      <c r="G157" s="3231"/>
    </row>
    <row r="158" spans="2:7" ht="12.75" customHeight="1">
      <c r="B158" s="3104" t="s">
        <v>29</v>
      </c>
      <c r="C158" s="3257"/>
      <c r="D158" s="3287"/>
      <c r="E158" s="1585" t="s">
        <v>46</v>
      </c>
      <c r="F158" s="161">
        <v>1</v>
      </c>
      <c r="G158" s="161" t="s">
        <v>41</v>
      </c>
    </row>
    <row r="159" spans="2:7" ht="12.75" customHeight="1">
      <c r="B159" s="3104" t="s">
        <v>30</v>
      </c>
      <c r="C159" s="3257"/>
      <c r="D159" s="3287"/>
      <c r="E159" s="194">
        <v>1</v>
      </c>
      <c r="F159" s="195">
        <v>0.98045602605863191</v>
      </c>
      <c r="G159" s="161" t="s">
        <v>41</v>
      </c>
    </row>
    <row r="160" spans="2:7" ht="12.75" customHeight="1">
      <c r="B160" s="3104" t="s">
        <v>31</v>
      </c>
      <c r="C160" s="3257"/>
      <c r="D160" s="3287"/>
      <c r="E160" s="194">
        <v>1</v>
      </c>
      <c r="F160" s="195">
        <v>0.98181818181818181</v>
      </c>
      <c r="G160" s="161" t="s">
        <v>41</v>
      </c>
    </row>
    <row r="161" spans="2:13" ht="12.75" customHeight="1">
      <c r="B161" s="3104" t="s">
        <v>32</v>
      </c>
      <c r="C161" s="3257"/>
      <c r="D161" s="3287"/>
      <c r="E161" s="194">
        <v>0.95238095238095233</v>
      </c>
      <c r="F161" s="195">
        <v>0.97727272727272729</v>
      </c>
      <c r="G161" s="161" t="s">
        <v>41</v>
      </c>
      <c r="H161" s="1"/>
      <c r="I161" s="1"/>
      <c r="J161" s="1"/>
      <c r="K161" s="1"/>
      <c r="L161" s="1"/>
      <c r="M161" s="1"/>
    </row>
    <row r="162" spans="2:13" ht="12.75" customHeight="1">
      <c r="B162" s="3104" t="s">
        <v>33</v>
      </c>
      <c r="C162" s="3257"/>
      <c r="D162" s="3287"/>
      <c r="E162" s="194">
        <v>0.9662921348314607</v>
      </c>
      <c r="F162" s="195">
        <v>0.98360655737704916</v>
      </c>
      <c r="G162" s="161" t="s">
        <v>41</v>
      </c>
      <c r="H162" s="1"/>
      <c r="I162" s="1"/>
      <c r="J162" s="1"/>
      <c r="K162" s="1"/>
      <c r="L162" s="1"/>
      <c r="M162" s="1"/>
    </row>
    <row r="163" spans="2:13" ht="12.75" customHeight="1">
      <c r="B163" s="3104" t="s">
        <v>34</v>
      </c>
      <c r="C163" s="3257"/>
      <c r="D163" s="3287"/>
      <c r="E163" s="194">
        <v>0.95209580838323349</v>
      </c>
      <c r="F163" s="195">
        <v>0.99761336515513122</v>
      </c>
      <c r="G163" s="161" t="s">
        <v>41</v>
      </c>
      <c r="H163" s="1"/>
      <c r="I163" s="1"/>
      <c r="J163" s="1"/>
      <c r="K163" s="1"/>
      <c r="L163" s="1"/>
      <c r="M163" s="1"/>
    </row>
    <row r="164" spans="2:13" ht="12.75" customHeight="1">
      <c r="B164" s="3104" t="s">
        <v>35</v>
      </c>
      <c r="C164" s="3257"/>
      <c r="D164" s="3287"/>
      <c r="E164" s="194">
        <v>0.95348837209302328</v>
      </c>
      <c r="F164" s="195">
        <v>0.98181818181818181</v>
      </c>
      <c r="G164" s="161" t="s">
        <v>41</v>
      </c>
      <c r="H164" s="1"/>
      <c r="I164" s="1"/>
      <c r="J164" s="1"/>
      <c r="K164" s="1"/>
      <c r="L164" s="1"/>
      <c r="M164" s="1"/>
    </row>
    <row r="165" spans="2:13" ht="12.75" customHeight="1">
      <c r="B165" s="3104" t="s">
        <v>36</v>
      </c>
      <c r="C165" s="3257"/>
      <c r="D165" s="3287"/>
      <c r="E165" s="194">
        <v>0.85603112840466922</v>
      </c>
      <c r="F165" s="195">
        <v>0.98966165413533835</v>
      </c>
      <c r="G165" s="161" t="s">
        <v>41</v>
      </c>
      <c r="H165" s="1"/>
      <c r="I165" s="1"/>
      <c r="J165" s="1"/>
      <c r="K165" s="1"/>
      <c r="L165" s="1"/>
      <c r="M165" s="1"/>
    </row>
    <row r="166" spans="2:13" ht="12.75" customHeight="1">
      <c r="B166" s="3161" t="s">
        <v>42</v>
      </c>
      <c r="C166" s="3257"/>
      <c r="D166" s="3287"/>
      <c r="E166" s="196">
        <v>0.90844354018311291</v>
      </c>
      <c r="F166" s="197">
        <v>0.98843930635838151</v>
      </c>
      <c r="G166" s="161" t="s">
        <v>41</v>
      </c>
      <c r="H166" s="1"/>
      <c r="I166" s="1"/>
      <c r="J166" s="1"/>
      <c r="K166" s="1"/>
      <c r="L166" s="1"/>
      <c r="M166" s="1"/>
    </row>
    <row r="167" spans="2:13" ht="15" customHeight="1">
      <c r="B167" s="4004" t="s">
        <v>1203</v>
      </c>
      <c r="C167" s="3254"/>
      <c r="D167" s="3254"/>
      <c r="E167" s="3254"/>
      <c r="F167" s="3254"/>
      <c r="G167" s="3254"/>
      <c r="H167" s="1"/>
      <c r="I167" s="1"/>
      <c r="J167" s="1"/>
      <c r="K167" s="1"/>
      <c r="L167" s="1"/>
      <c r="M167" s="1"/>
    </row>
    <row r="168" spans="2:13" ht="15" customHeight="1">
      <c r="B168" s="3207"/>
      <c r="C168" s="2992"/>
      <c r="D168" s="2992"/>
      <c r="E168" s="2992"/>
      <c r="F168" s="2992"/>
      <c r="G168" s="3207"/>
      <c r="H168" s="1"/>
      <c r="I168" s="1"/>
      <c r="J168" s="1"/>
      <c r="K168" s="1"/>
      <c r="L168" s="1"/>
      <c r="M168" s="1"/>
    </row>
    <row r="169" spans="2:13" ht="15" customHeight="1">
      <c r="B169" s="3207"/>
      <c r="C169" s="2992"/>
      <c r="D169" s="2992"/>
      <c r="E169" s="2992"/>
      <c r="F169" s="2992"/>
      <c r="G169" s="3207"/>
      <c r="H169" s="1"/>
      <c r="I169" s="1"/>
      <c r="J169" s="1"/>
      <c r="K169" s="1"/>
      <c r="L169" s="1"/>
      <c r="M169" s="1"/>
    </row>
    <row r="170" spans="2:13" ht="15" customHeight="1">
      <c r="B170" s="3277"/>
      <c r="C170" s="3277"/>
      <c r="D170" s="3277"/>
      <c r="E170" s="3277"/>
      <c r="F170" s="3277"/>
      <c r="G170" s="3277"/>
      <c r="H170" s="1"/>
      <c r="I170" s="1"/>
      <c r="J170" s="1"/>
      <c r="K170" s="1"/>
      <c r="L170" s="1"/>
      <c r="M170" s="1"/>
    </row>
    <row r="171" spans="2:13" ht="12.75" customHeight="1">
      <c r="B171" s="104"/>
      <c r="C171" s="104"/>
      <c r="D171" s="104"/>
      <c r="E171" s="104"/>
      <c r="F171" s="104"/>
      <c r="G171" s="104"/>
      <c r="H171" s="1"/>
      <c r="I171" s="1"/>
      <c r="J171" s="1"/>
      <c r="K171" s="1"/>
      <c r="L171" s="1"/>
      <c r="M171" s="1"/>
    </row>
    <row r="172" spans="2:13" ht="12.75" customHeight="1">
      <c r="B172" s="104"/>
      <c r="C172" s="104"/>
      <c r="D172" s="104"/>
      <c r="E172" s="104"/>
      <c r="F172" s="104"/>
      <c r="G172" s="104"/>
      <c r="H172" s="104"/>
      <c r="I172" s="1"/>
      <c r="J172" s="1"/>
      <c r="K172" s="1"/>
      <c r="L172" s="1"/>
      <c r="M172" s="1"/>
    </row>
    <row r="173" spans="2:13" ht="12.75" customHeight="1">
      <c r="B173" s="1801" t="s">
        <v>133</v>
      </c>
      <c r="C173" s="1801"/>
      <c r="D173" s="1801"/>
      <c r="E173" s="1801"/>
      <c r="F173" s="1801"/>
      <c r="G173" s="1801"/>
      <c r="H173" s="1801"/>
      <c r="I173" s="1801"/>
      <c r="J173" s="1801"/>
      <c r="K173" s="1801"/>
      <c r="L173" s="1801"/>
      <c r="M173" s="1801"/>
    </row>
    <row r="174" spans="2:13" ht="12.75" customHeight="1">
      <c r="B174" s="1"/>
      <c r="C174" s="1"/>
      <c r="D174" s="1"/>
      <c r="E174" s="1"/>
      <c r="F174" s="1"/>
      <c r="G174" s="1"/>
      <c r="H174" s="1"/>
      <c r="I174" s="1"/>
      <c r="J174" s="1"/>
      <c r="K174" s="1"/>
      <c r="L174" s="1"/>
      <c r="M174" s="1"/>
    </row>
    <row r="175" spans="2:13" ht="15" customHeight="1">
      <c r="B175" s="3812" t="s">
        <v>1204</v>
      </c>
      <c r="C175" s="3207"/>
      <c r="D175" s="3207"/>
      <c r="E175" s="3207"/>
      <c r="F175" s="3207"/>
      <c r="G175" s="3247"/>
      <c r="H175" s="3830">
        <v>2022</v>
      </c>
      <c r="I175" s="3247"/>
      <c r="J175" s="3830">
        <v>2023</v>
      </c>
      <c r="K175" s="3247"/>
      <c r="L175" s="3830">
        <v>2024</v>
      </c>
      <c r="M175" s="3207"/>
    </row>
    <row r="176" spans="2:13" ht="12.75" customHeight="1">
      <c r="B176" s="3248"/>
      <c r="C176" s="3248"/>
      <c r="D176" s="3248"/>
      <c r="E176" s="3248"/>
      <c r="F176" s="3248"/>
      <c r="G176" s="3279"/>
      <c r="H176" s="2566" t="s">
        <v>83</v>
      </c>
      <c r="I176" s="2567" t="s">
        <v>84</v>
      </c>
      <c r="J176" s="2566" t="s">
        <v>83</v>
      </c>
      <c r="K176" s="2567" t="s">
        <v>84</v>
      </c>
      <c r="L176" s="2566" t="s">
        <v>83</v>
      </c>
      <c r="M176" s="2568" t="s">
        <v>84</v>
      </c>
    </row>
    <row r="177" spans="2:13" ht="12.75" customHeight="1">
      <c r="B177" s="3102" t="s">
        <v>29</v>
      </c>
      <c r="C177" s="3223"/>
      <c r="D177" s="3223"/>
      <c r="E177" s="3223"/>
      <c r="F177" s="3223"/>
      <c r="G177" s="3280"/>
      <c r="H177" s="1383" t="s">
        <v>46</v>
      </c>
      <c r="I177" s="1384" t="s">
        <v>46</v>
      </c>
      <c r="J177" s="368">
        <v>0.83333333333333337</v>
      </c>
      <c r="K177" s="2012">
        <v>0.16666666666666666</v>
      </c>
      <c r="L177" s="368">
        <v>0.75</v>
      </c>
      <c r="M177" s="2012">
        <v>0.25</v>
      </c>
    </row>
    <row r="178" spans="2:13" ht="12.75" customHeight="1">
      <c r="B178" s="3104" t="s">
        <v>30</v>
      </c>
      <c r="C178" s="3257"/>
      <c r="D178" s="3257"/>
      <c r="E178" s="3257"/>
      <c r="F178" s="3257"/>
      <c r="G178" s="3287"/>
      <c r="H178" s="187">
        <v>0.83699999999999997</v>
      </c>
      <c r="I178" s="176">
        <v>0.16300000000000001</v>
      </c>
      <c r="J178" s="187">
        <v>0.79640718562874246</v>
      </c>
      <c r="K178" s="1909">
        <v>0.20359281437125748</v>
      </c>
      <c r="L178" s="187">
        <v>0.79800000000000004</v>
      </c>
      <c r="M178" s="1909">
        <v>0.20200000000000001</v>
      </c>
    </row>
    <row r="179" spans="2:13" ht="12.75" customHeight="1">
      <c r="B179" s="3104" t="s">
        <v>31</v>
      </c>
      <c r="C179" s="3257"/>
      <c r="D179" s="3257"/>
      <c r="E179" s="3257"/>
      <c r="F179" s="3257"/>
      <c r="G179" s="3287"/>
      <c r="H179" s="187">
        <v>1</v>
      </c>
      <c r="I179" s="176">
        <v>0</v>
      </c>
      <c r="J179" s="187">
        <v>0.640625</v>
      </c>
      <c r="K179" s="1909">
        <v>0.359375</v>
      </c>
      <c r="L179" s="187">
        <v>0.69099999999999995</v>
      </c>
      <c r="M179" s="1909">
        <v>0.309</v>
      </c>
    </row>
    <row r="180" spans="2:13" ht="12.75" customHeight="1">
      <c r="B180" s="3104" t="s">
        <v>32</v>
      </c>
      <c r="C180" s="3257"/>
      <c r="D180" s="3257"/>
      <c r="E180" s="3257"/>
      <c r="F180" s="3257"/>
      <c r="G180" s="3287"/>
      <c r="H180" s="187">
        <v>0.87</v>
      </c>
      <c r="I180" s="176">
        <v>0.13</v>
      </c>
      <c r="J180" s="187">
        <v>0.7</v>
      </c>
      <c r="K180" s="1909">
        <v>0.3</v>
      </c>
      <c r="L180" s="187">
        <v>0.67400000000000004</v>
      </c>
      <c r="M180" s="1909">
        <v>0.32600000000000001</v>
      </c>
    </row>
    <row r="181" spans="2:13" ht="12.75" customHeight="1">
      <c r="B181" s="3104" t="s">
        <v>33</v>
      </c>
      <c r="C181" s="3257"/>
      <c r="D181" s="3257"/>
      <c r="E181" s="3257"/>
      <c r="F181" s="3257"/>
      <c r="G181" s="3287"/>
      <c r="H181" s="187">
        <v>0.52800000000000002</v>
      </c>
      <c r="I181" s="176">
        <v>0.47199999999999998</v>
      </c>
      <c r="J181" s="187">
        <v>0.50914634146341464</v>
      </c>
      <c r="K181" s="1909">
        <v>0.49085365853658536</v>
      </c>
      <c r="L181" s="187">
        <v>0.51700000000000002</v>
      </c>
      <c r="M181" s="1909">
        <v>0.48299999999999998</v>
      </c>
    </row>
    <row r="182" spans="2:13" ht="12.75" customHeight="1">
      <c r="B182" s="3104" t="s">
        <v>34</v>
      </c>
      <c r="C182" s="3257"/>
      <c r="D182" s="3257"/>
      <c r="E182" s="3257"/>
      <c r="F182" s="3257"/>
      <c r="G182" s="3287"/>
      <c r="H182" s="187">
        <v>0.93799999999999994</v>
      </c>
      <c r="I182" s="176">
        <v>6.2E-2</v>
      </c>
      <c r="J182" s="187">
        <v>0.93230174081237915</v>
      </c>
      <c r="K182" s="1909">
        <v>6.7698259187620888E-2</v>
      </c>
      <c r="L182" s="187">
        <v>0.91100000000000003</v>
      </c>
      <c r="M182" s="1909">
        <v>8.8999999999999996E-2</v>
      </c>
    </row>
    <row r="183" spans="2:13" ht="12.75" customHeight="1">
      <c r="B183" s="3104" t="s">
        <v>35</v>
      </c>
      <c r="C183" s="3257"/>
      <c r="D183" s="3257"/>
      <c r="E183" s="3257"/>
      <c r="F183" s="3257"/>
      <c r="G183" s="3287"/>
      <c r="H183" s="187">
        <v>0.34799999999999998</v>
      </c>
      <c r="I183" s="176">
        <v>0.65200000000000002</v>
      </c>
      <c r="J183" s="187">
        <v>0.34146341463414637</v>
      </c>
      <c r="K183" s="1909">
        <v>0.65853658536585369</v>
      </c>
      <c r="L183" s="187">
        <v>0.47899999999999998</v>
      </c>
      <c r="M183" s="1909">
        <v>0.52100000000000002</v>
      </c>
    </row>
    <row r="184" spans="2:13" ht="12.75" customHeight="1">
      <c r="B184" s="3104" t="s">
        <v>36</v>
      </c>
      <c r="C184" s="3257"/>
      <c r="D184" s="3257"/>
      <c r="E184" s="3257"/>
      <c r="F184" s="3257"/>
      <c r="G184" s="3287"/>
      <c r="H184" s="187">
        <v>0.878</v>
      </c>
      <c r="I184" s="176">
        <v>0.122</v>
      </c>
      <c r="J184" s="187">
        <v>0.91095406360424025</v>
      </c>
      <c r="K184" s="1909">
        <v>8.9045936395759723E-2</v>
      </c>
      <c r="L184" s="187">
        <v>0.92400000000000004</v>
      </c>
      <c r="M184" s="1909">
        <v>7.5999999999999998E-2</v>
      </c>
    </row>
    <row r="185" spans="2:13" ht="12.75" customHeight="1">
      <c r="B185" s="3104" t="s">
        <v>37</v>
      </c>
      <c r="C185" s="3257"/>
      <c r="D185" s="3257"/>
      <c r="E185" s="3257"/>
      <c r="F185" s="3257"/>
      <c r="G185" s="3287"/>
      <c r="H185" s="1385" t="s">
        <v>46</v>
      </c>
      <c r="I185" s="1495" t="s">
        <v>46</v>
      </c>
      <c r="J185" s="187">
        <v>0</v>
      </c>
      <c r="K185" s="1909">
        <v>1</v>
      </c>
      <c r="L185" s="187">
        <v>0</v>
      </c>
      <c r="M185" s="1909">
        <v>1</v>
      </c>
    </row>
    <row r="186" spans="2:13" ht="12.75" customHeight="1">
      <c r="B186" s="3104" t="s">
        <v>38</v>
      </c>
      <c r="C186" s="3257"/>
      <c r="D186" s="3257"/>
      <c r="E186" s="3257"/>
      <c r="F186" s="3257"/>
      <c r="G186" s="3287"/>
      <c r="H186" s="187">
        <v>0.38100000000000001</v>
      </c>
      <c r="I186" s="176">
        <v>0.61899999999999999</v>
      </c>
      <c r="J186" s="187">
        <v>0.28333333333333333</v>
      </c>
      <c r="K186" s="1909">
        <v>0.71666666666666667</v>
      </c>
      <c r="L186" s="187">
        <v>0.13</v>
      </c>
      <c r="M186" s="1909">
        <v>0.87</v>
      </c>
    </row>
    <row r="187" spans="2:13" ht="12.75" customHeight="1">
      <c r="B187" s="3140" t="s">
        <v>42</v>
      </c>
      <c r="C187" s="3229"/>
      <c r="D187" s="3229"/>
      <c r="E187" s="3229"/>
      <c r="F187" s="3229"/>
      <c r="G187" s="3276"/>
      <c r="H187" s="370">
        <v>0.78800000000000003</v>
      </c>
      <c r="I187" s="180">
        <v>0.21199999999999999</v>
      </c>
      <c r="J187" s="370">
        <v>0.79357644697223151</v>
      </c>
      <c r="K187" s="2016">
        <v>0.20642355302776849</v>
      </c>
      <c r="L187" s="370">
        <v>0.79</v>
      </c>
      <c r="M187" s="2016">
        <v>0.21</v>
      </c>
    </row>
    <row r="188" spans="2:13" ht="15" customHeight="1">
      <c r="B188" s="4004" t="s">
        <v>1205</v>
      </c>
      <c r="C188" s="3254"/>
      <c r="D188" s="3254"/>
      <c r="E188" s="3254"/>
      <c r="F188" s="3254"/>
      <c r="G188" s="3254"/>
      <c r="H188" s="3254"/>
      <c r="I188" s="3254"/>
      <c r="J188" s="3254"/>
      <c r="K188" s="3254"/>
      <c r="L188" s="3254"/>
      <c r="M188" s="3254"/>
    </row>
    <row r="189" spans="2:13" ht="15" customHeight="1">
      <c r="B189" s="3277"/>
      <c r="C189" s="3277"/>
      <c r="D189" s="3277"/>
      <c r="E189" s="3277"/>
      <c r="F189" s="3277"/>
      <c r="G189" s="3277"/>
      <c r="H189" s="3277"/>
      <c r="I189" s="3277"/>
      <c r="J189" s="3277"/>
      <c r="K189" s="3277"/>
      <c r="L189" s="3277"/>
      <c r="M189" s="3277"/>
    </row>
    <row r="190" spans="2:13" ht="12.75" customHeight="1">
      <c r="B190" s="1"/>
      <c r="C190" s="1"/>
      <c r="D190" s="1"/>
      <c r="E190" s="1"/>
      <c r="F190" s="1"/>
      <c r="G190" s="1"/>
      <c r="H190" s="1"/>
      <c r="I190" s="1"/>
      <c r="J190" s="1"/>
      <c r="K190" s="1"/>
      <c r="L190" s="1"/>
      <c r="M190" s="1"/>
    </row>
    <row r="191" spans="2:13" ht="15" customHeight="1">
      <c r="B191" s="3812" t="s">
        <v>1206</v>
      </c>
      <c r="C191" s="3207"/>
      <c r="D191" s="3247"/>
      <c r="E191" s="3830">
        <v>2022</v>
      </c>
      <c r="F191" s="3207"/>
      <c r="G191" s="3247"/>
      <c r="H191" s="3830">
        <v>2023</v>
      </c>
      <c r="I191" s="3207"/>
      <c r="J191" s="3247"/>
      <c r="K191" s="3830">
        <v>2024</v>
      </c>
      <c r="L191" s="3207"/>
      <c r="M191" s="3207"/>
    </row>
    <row r="192" spans="2:13" ht="12.75" customHeight="1">
      <c r="B192" s="3207"/>
      <c r="C192" s="3207"/>
      <c r="D192" s="3247"/>
      <c r="E192" s="2569" t="s">
        <v>107</v>
      </c>
      <c r="F192" s="1387" t="s">
        <v>108</v>
      </c>
      <c r="G192" s="1388" t="s">
        <v>109</v>
      </c>
      <c r="H192" s="2569" t="s">
        <v>107</v>
      </c>
      <c r="I192" s="1387" t="s">
        <v>108</v>
      </c>
      <c r="J192" s="1388" t="s">
        <v>109</v>
      </c>
      <c r="K192" s="2569" t="s">
        <v>107</v>
      </c>
      <c r="L192" s="1387" t="s">
        <v>108</v>
      </c>
      <c r="M192" s="2570" t="s">
        <v>109</v>
      </c>
    </row>
    <row r="193" spans="2:13" ht="12.75" customHeight="1">
      <c r="B193" s="3102" t="s">
        <v>29</v>
      </c>
      <c r="C193" s="3223"/>
      <c r="D193" s="3280"/>
      <c r="E193" s="1491" t="s">
        <v>46</v>
      </c>
      <c r="F193" s="1492" t="s">
        <v>46</v>
      </c>
      <c r="G193" s="1493" t="s">
        <v>46</v>
      </c>
      <c r="H193" s="183">
        <v>0</v>
      </c>
      <c r="I193" s="171">
        <v>1</v>
      </c>
      <c r="J193" s="184">
        <v>0</v>
      </c>
      <c r="K193" s="183">
        <v>0</v>
      </c>
      <c r="L193" s="171">
        <v>1</v>
      </c>
      <c r="M193" s="184">
        <v>0</v>
      </c>
    </row>
    <row r="194" spans="2:13" ht="12.75" customHeight="1">
      <c r="B194" s="3104" t="s">
        <v>30</v>
      </c>
      <c r="C194" s="3257"/>
      <c r="D194" s="3287"/>
      <c r="E194" s="187">
        <v>5.0999999999999997E-2</v>
      </c>
      <c r="F194" s="175">
        <v>0.70399999999999996</v>
      </c>
      <c r="G194" s="176">
        <v>0.245</v>
      </c>
      <c r="H194" s="187">
        <v>2.9940119760479042E-2</v>
      </c>
      <c r="I194" s="175">
        <v>0.71856287425149701</v>
      </c>
      <c r="J194" s="1909">
        <v>0.25149700598802394</v>
      </c>
      <c r="K194" s="187">
        <v>2.4E-2</v>
      </c>
      <c r="L194" s="175">
        <v>0.72399999999999998</v>
      </c>
      <c r="M194" s="1909">
        <v>0.252</v>
      </c>
    </row>
    <row r="195" spans="2:13" ht="12.75" customHeight="1">
      <c r="B195" s="3104" t="s">
        <v>31</v>
      </c>
      <c r="C195" s="3257"/>
      <c r="D195" s="3287"/>
      <c r="E195" s="187">
        <v>0</v>
      </c>
      <c r="F195" s="175">
        <v>0.73299999999999998</v>
      </c>
      <c r="G195" s="176">
        <v>0.26700000000000002</v>
      </c>
      <c r="H195" s="187">
        <v>1.5625E-2</v>
      </c>
      <c r="I195" s="175">
        <v>0.796875</v>
      </c>
      <c r="J195" s="1909">
        <v>0.1875</v>
      </c>
      <c r="K195" s="187">
        <v>8.5999999999999993E-2</v>
      </c>
      <c r="L195" s="175">
        <v>0.72799999999999998</v>
      </c>
      <c r="M195" s="1909">
        <v>0.185</v>
      </c>
    </row>
    <row r="196" spans="2:13" ht="12.75" customHeight="1">
      <c r="B196" s="3104" t="s">
        <v>32</v>
      </c>
      <c r="C196" s="3257"/>
      <c r="D196" s="3287"/>
      <c r="E196" s="187">
        <v>0.13</v>
      </c>
      <c r="F196" s="175">
        <v>0.73899999999999999</v>
      </c>
      <c r="G196" s="176">
        <v>0.13</v>
      </c>
      <c r="H196" s="187">
        <v>0.34</v>
      </c>
      <c r="I196" s="175">
        <v>0.57999999999999996</v>
      </c>
      <c r="J196" s="1909">
        <v>0.08</v>
      </c>
      <c r="K196" s="187">
        <v>0.23300000000000001</v>
      </c>
      <c r="L196" s="175">
        <v>0.67400000000000004</v>
      </c>
      <c r="M196" s="1909">
        <v>9.2999999999999999E-2</v>
      </c>
    </row>
    <row r="197" spans="2:13" ht="12.75" customHeight="1">
      <c r="B197" s="3104" t="s">
        <v>33</v>
      </c>
      <c r="C197" s="3257"/>
      <c r="D197" s="3287"/>
      <c r="E197" s="187">
        <v>0.16500000000000001</v>
      </c>
      <c r="F197" s="175">
        <v>0.70099999999999996</v>
      </c>
      <c r="G197" s="176">
        <v>0.13400000000000001</v>
      </c>
      <c r="H197" s="187">
        <v>0.25609756097560976</v>
      </c>
      <c r="I197" s="175">
        <v>0.625</v>
      </c>
      <c r="J197" s="1909">
        <v>0.11890243902439024</v>
      </c>
      <c r="K197" s="187">
        <v>0.23699999999999999</v>
      </c>
      <c r="L197" s="175">
        <v>0.65100000000000002</v>
      </c>
      <c r="M197" s="1909">
        <v>0.111</v>
      </c>
    </row>
    <row r="198" spans="2:13" ht="12.75" customHeight="1">
      <c r="B198" s="3104" t="s">
        <v>34</v>
      </c>
      <c r="C198" s="3257"/>
      <c r="D198" s="3287"/>
      <c r="E198" s="187">
        <v>0.13500000000000001</v>
      </c>
      <c r="F198" s="175">
        <v>0.74199999999999999</v>
      </c>
      <c r="G198" s="176">
        <v>0.124</v>
      </c>
      <c r="H198" s="187">
        <v>0.12379110251450677</v>
      </c>
      <c r="I198" s="175">
        <v>0.70599613152804641</v>
      </c>
      <c r="J198" s="1909">
        <v>0.1702127659574468</v>
      </c>
      <c r="K198" s="187">
        <v>0.16200000000000001</v>
      </c>
      <c r="L198" s="175">
        <v>0.66400000000000003</v>
      </c>
      <c r="M198" s="1909">
        <v>0.17399999999999999</v>
      </c>
    </row>
    <row r="199" spans="2:13" ht="12.75" customHeight="1">
      <c r="B199" s="3104" t="s">
        <v>35</v>
      </c>
      <c r="C199" s="3257"/>
      <c r="D199" s="3287"/>
      <c r="E199" s="187">
        <v>0.33900000000000002</v>
      </c>
      <c r="F199" s="175">
        <v>0.63400000000000001</v>
      </c>
      <c r="G199" s="176">
        <v>2.7E-2</v>
      </c>
      <c r="H199" s="187">
        <v>0.37560975609756098</v>
      </c>
      <c r="I199" s="175">
        <v>0.57073170731707312</v>
      </c>
      <c r="J199" s="1909">
        <v>5.3658536585365853E-2</v>
      </c>
      <c r="K199" s="187">
        <v>0.34</v>
      </c>
      <c r="L199" s="175">
        <v>0.61099999999999999</v>
      </c>
      <c r="M199" s="1909">
        <v>4.9000000000000002E-2</v>
      </c>
    </row>
    <row r="200" spans="2:13" ht="12.75" customHeight="1">
      <c r="B200" s="3104" t="s">
        <v>36</v>
      </c>
      <c r="C200" s="3257"/>
      <c r="D200" s="3287"/>
      <c r="E200" s="187">
        <v>0.28000000000000003</v>
      </c>
      <c r="F200" s="175">
        <v>0.59099999999999997</v>
      </c>
      <c r="G200" s="176">
        <v>0.129</v>
      </c>
      <c r="H200" s="187">
        <v>0.19222614840989399</v>
      </c>
      <c r="I200" s="175">
        <v>0.63180212014134274</v>
      </c>
      <c r="J200" s="1909">
        <v>0.17597173144876324</v>
      </c>
      <c r="K200" s="187">
        <v>0.186</v>
      </c>
      <c r="L200" s="175">
        <v>0.629</v>
      </c>
      <c r="M200" s="1909">
        <v>0.185</v>
      </c>
    </row>
    <row r="201" spans="2:13" ht="12.75" customHeight="1">
      <c r="B201" s="3104" t="s">
        <v>37</v>
      </c>
      <c r="C201" s="3257"/>
      <c r="D201" s="3287"/>
      <c r="E201" s="1385" t="s">
        <v>46</v>
      </c>
      <c r="F201" s="1494" t="s">
        <v>46</v>
      </c>
      <c r="G201" s="1495" t="s">
        <v>46</v>
      </c>
      <c r="H201" s="187">
        <v>0.4</v>
      </c>
      <c r="I201" s="175">
        <v>0.6</v>
      </c>
      <c r="J201" s="1909">
        <v>0</v>
      </c>
      <c r="K201" s="187">
        <v>0.378</v>
      </c>
      <c r="L201" s="175">
        <v>0.6</v>
      </c>
      <c r="M201" s="1909">
        <v>2.1999999999999999E-2</v>
      </c>
    </row>
    <row r="202" spans="2:13" ht="12.75" customHeight="1">
      <c r="B202" s="3104" t="s">
        <v>38</v>
      </c>
      <c r="C202" s="3257"/>
      <c r="D202" s="3287"/>
      <c r="E202" s="187">
        <v>1</v>
      </c>
      <c r="F202" s="175">
        <v>0</v>
      </c>
      <c r="G202" s="176">
        <v>0</v>
      </c>
      <c r="H202" s="187">
        <v>1</v>
      </c>
      <c r="I202" s="175">
        <v>0</v>
      </c>
      <c r="J202" s="1909">
        <v>0</v>
      </c>
      <c r="K202" s="187">
        <v>1</v>
      </c>
      <c r="L202" s="175">
        <v>0</v>
      </c>
      <c r="M202" s="1909">
        <v>0</v>
      </c>
    </row>
    <row r="203" spans="2:13" ht="12.75" customHeight="1">
      <c r="B203" s="3140" t="s">
        <v>42</v>
      </c>
      <c r="C203" s="3229"/>
      <c r="D203" s="3276"/>
      <c r="E203" s="370">
        <v>0.254</v>
      </c>
      <c r="F203" s="179">
        <v>0.62</v>
      </c>
      <c r="G203" s="180">
        <v>0.126</v>
      </c>
      <c r="H203" s="370">
        <v>0.19705587152893944</v>
      </c>
      <c r="I203" s="179">
        <v>0.64001338240214123</v>
      </c>
      <c r="J203" s="2016">
        <v>0.16293074606891936</v>
      </c>
      <c r="K203" s="370">
        <v>0.20399999999999999</v>
      </c>
      <c r="L203" s="179">
        <v>0.63400000000000001</v>
      </c>
      <c r="M203" s="2016">
        <v>0.161</v>
      </c>
    </row>
    <row r="204" spans="2:13" ht="12.75" customHeight="1">
      <c r="B204" s="4004" t="s">
        <v>1207</v>
      </c>
      <c r="C204" s="3254"/>
      <c r="D204" s="3254"/>
      <c r="E204" s="3254"/>
      <c r="F204" s="3254"/>
      <c r="G204" s="3254"/>
      <c r="H204" s="3254"/>
      <c r="I204" s="3254"/>
      <c r="J204" s="3254"/>
      <c r="K204" s="3254"/>
      <c r="L204" s="3254"/>
      <c r="M204" s="3254"/>
    </row>
    <row r="205" spans="2:13" ht="12.75" customHeight="1">
      <c r="B205" s="3207"/>
      <c r="C205" s="2992"/>
      <c r="D205" s="2992"/>
      <c r="E205" s="2992"/>
      <c r="F205" s="2992"/>
      <c r="G205" s="2992"/>
      <c r="H205" s="2992"/>
      <c r="I205" s="2992"/>
      <c r="J205" s="2992"/>
      <c r="K205" s="2992"/>
      <c r="L205" s="2992"/>
      <c r="M205" s="3207"/>
    </row>
    <row r="206" spans="2:13" ht="12.75" customHeight="1">
      <c r="B206" s="3277"/>
      <c r="C206" s="3277"/>
      <c r="D206" s="3277"/>
      <c r="E206" s="3277"/>
      <c r="F206" s="3277"/>
      <c r="G206" s="3277"/>
      <c r="H206" s="3277"/>
      <c r="I206" s="3277"/>
      <c r="J206" s="3277"/>
      <c r="K206" s="3277"/>
      <c r="L206" s="3277"/>
      <c r="M206" s="3277"/>
    </row>
    <row r="207" spans="2:13" ht="12.75" customHeight="1">
      <c r="B207" s="1"/>
      <c r="C207" s="1"/>
      <c r="D207" s="1"/>
      <c r="E207" s="1"/>
      <c r="F207" s="1"/>
      <c r="G207" s="1"/>
      <c r="H207" s="1"/>
      <c r="I207" s="1"/>
      <c r="J207" s="1"/>
      <c r="K207" s="1"/>
      <c r="L207" s="1"/>
      <c r="M207" s="1"/>
    </row>
    <row r="208" spans="2:13" ht="12.75" customHeight="1">
      <c r="B208" s="3844" t="s">
        <v>970</v>
      </c>
      <c r="C208" s="3207"/>
      <c r="D208" s="3207"/>
      <c r="E208" s="3207"/>
      <c r="F208" s="3207"/>
      <c r="G208" s="3247"/>
      <c r="H208" s="3842" t="s">
        <v>138</v>
      </c>
      <c r="I208" s="3842" t="s">
        <v>139</v>
      </c>
      <c r="J208" s="3842" t="s">
        <v>140</v>
      </c>
      <c r="K208" s="3842" t="s">
        <v>141</v>
      </c>
      <c r="L208" s="3842" t="s">
        <v>142</v>
      </c>
      <c r="M208" s="3843" t="s">
        <v>143</v>
      </c>
    </row>
    <row r="209" spans="2:13" ht="12.75" customHeight="1">
      <c r="B209" s="3248"/>
      <c r="C209" s="3248"/>
      <c r="D209" s="3248"/>
      <c r="E209" s="3248"/>
      <c r="F209" s="3248"/>
      <c r="G209" s="3279"/>
      <c r="H209" s="3325"/>
      <c r="I209" s="3325"/>
      <c r="J209" s="3325"/>
      <c r="K209" s="3325"/>
      <c r="L209" s="3325"/>
      <c r="M209" s="3296"/>
    </row>
    <row r="210" spans="2:13" ht="12.75" customHeight="1">
      <c r="B210" s="3102" t="s">
        <v>29</v>
      </c>
      <c r="C210" s="3223"/>
      <c r="D210" s="3223"/>
      <c r="E210" s="3223"/>
      <c r="F210" s="3223"/>
      <c r="G210" s="3280"/>
      <c r="H210" s="193">
        <v>0</v>
      </c>
      <c r="I210" s="193">
        <v>1</v>
      </c>
      <c r="J210" s="193">
        <v>0</v>
      </c>
      <c r="K210" s="193">
        <v>0</v>
      </c>
      <c r="L210" s="193">
        <v>0</v>
      </c>
      <c r="M210" s="1914">
        <v>0</v>
      </c>
    </row>
    <row r="211" spans="2:13" ht="12.75" customHeight="1">
      <c r="B211" s="3104" t="s">
        <v>30</v>
      </c>
      <c r="C211" s="3257"/>
      <c r="D211" s="3257"/>
      <c r="E211" s="3257"/>
      <c r="F211" s="3257"/>
      <c r="G211" s="3287"/>
      <c r="H211" s="194">
        <v>8.9999999999999993E-3</v>
      </c>
      <c r="I211" s="194">
        <v>0.58499999999999996</v>
      </c>
      <c r="J211" s="194">
        <v>0</v>
      </c>
      <c r="K211" s="194">
        <v>6.2E-2</v>
      </c>
      <c r="L211" s="194">
        <v>0.32900000000000001</v>
      </c>
      <c r="M211" s="195">
        <v>1.4999999999999999E-2</v>
      </c>
    </row>
    <row r="212" spans="2:13" ht="12.75" customHeight="1">
      <c r="B212" s="3104" t="s">
        <v>31</v>
      </c>
      <c r="C212" s="3257"/>
      <c r="D212" s="3257"/>
      <c r="E212" s="3257"/>
      <c r="F212" s="3257"/>
      <c r="G212" s="3287"/>
      <c r="H212" s="194">
        <v>0</v>
      </c>
      <c r="I212" s="194">
        <v>0.67900000000000005</v>
      </c>
      <c r="J212" s="194">
        <v>0</v>
      </c>
      <c r="K212" s="194">
        <v>3.6999999999999998E-2</v>
      </c>
      <c r="L212" s="194">
        <v>0.23499999999999999</v>
      </c>
      <c r="M212" s="195">
        <v>4.9000000000000002E-2</v>
      </c>
    </row>
    <row r="213" spans="2:13" ht="12.75" customHeight="1">
      <c r="B213" s="3104" t="s">
        <v>32</v>
      </c>
      <c r="C213" s="3257"/>
      <c r="D213" s="3257"/>
      <c r="E213" s="3257"/>
      <c r="F213" s="3257"/>
      <c r="G213" s="3287"/>
      <c r="H213" s="194">
        <v>2.3E-2</v>
      </c>
      <c r="I213" s="194">
        <v>0.60499999999999998</v>
      </c>
      <c r="J213" s="194">
        <v>0</v>
      </c>
      <c r="K213" s="194">
        <v>2.3E-2</v>
      </c>
      <c r="L213" s="194">
        <v>0.34899999999999998</v>
      </c>
      <c r="M213" s="195">
        <v>0</v>
      </c>
    </row>
    <row r="214" spans="2:13" ht="12.75" customHeight="1">
      <c r="B214" s="3104" t="s">
        <v>33</v>
      </c>
      <c r="C214" s="3257"/>
      <c r="D214" s="3257"/>
      <c r="E214" s="3257"/>
      <c r="F214" s="3257"/>
      <c r="G214" s="3287"/>
      <c r="H214" s="194">
        <v>1.0999999999999999E-2</v>
      </c>
      <c r="I214" s="194">
        <v>0.56299999999999994</v>
      </c>
      <c r="J214" s="194">
        <v>0</v>
      </c>
      <c r="K214" s="194">
        <v>7.0999999999999994E-2</v>
      </c>
      <c r="L214" s="194">
        <v>0.33400000000000002</v>
      </c>
      <c r="M214" s="195">
        <v>0.02</v>
      </c>
    </row>
    <row r="215" spans="2:13" ht="12.75" customHeight="1">
      <c r="B215" s="3104" t="s">
        <v>34</v>
      </c>
      <c r="C215" s="3257"/>
      <c r="D215" s="3257"/>
      <c r="E215" s="3257"/>
      <c r="F215" s="3257"/>
      <c r="G215" s="3287"/>
      <c r="H215" s="194">
        <v>1.5306122448979591E-2</v>
      </c>
      <c r="I215" s="194">
        <v>0.40899999999999997</v>
      </c>
      <c r="J215" s="194">
        <v>1E-3</v>
      </c>
      <c r="K215" s="194">
        <v>0.11700000000000001</v>
      </c>
      <c r="L215" s="194">
        <v>0.44</v>
      </c>
      <c r="M215" s="195">
        <v>1.7999999999999999E-2</v>
      </c>
    </row>
    <row r="216" spans="2:13" ht="12.75" customHeight="1">
      <c r="B216" s="3104" t="s">
        <v>35</v>
      </c>
      <c r="C216" s="3257"/>
      <c r="D216" s="3257"/>
      <c r="E216" s="3257"/>
      <c r="F216" s="3257"/>
      <c r="G216" s="3287"/>
      <c r="H216" s="194">
        <v>1.0999999999999999E-2</v>
      </c>
      <c r="I216" s="194">
        <v>0.41399999999999998</v>
      </c>
      <c r="J216" s="194">
        <v>0</v>
      </c>
      <c r="K216" s="194">
        <v>0.112</v>
      </c>
      <c r="L216" s="194">
        <v>0.42699999999999999</v>
      </c>
      <c r="M216" s="195">
        <v>3.5999999999999997E-2</v>
      </c>
    </row>
    <row r="217" spans="2:13" ht="12.75" customHeight="1">
      <c r="B217" s="3104" t="s">
        <v>36</v>
      </c>
      <c r="C217" s="3257"/>
      <c r="D217" s="3257"/>
      <c r="E217" s="3257"/>
      <c r="F217" s="3257"/>
      <c r="G217" s="3287"/>
      <c r="H217" s="194">
        <v>8.0000000000000002E-3</v>
      </c>
      <c r="I217" s="194">
        <v>0.29799999999999999</v>
      </c>
      <c r="J217" s="194">
        <v>2E-3</v>
      </c>
      <c r="K217" s="194">
        <v>0.14699999999999999</v>
      </c>
      <c r="L217" s="194">
        <v>0.49099999999999999</v>
      </c>
      <c r="M217" s="195">
        <v>5.3999999999999999E-2</v>
      </c>
    </row>
    <row r="218" spans="2:13" ht="12.75" customHeight="1">
      <c r="B218" s="3104" t="s">
        <v>37</v>
      </c>
      <c r="C218" s="3257"/>
      <c r="D218" s="3257"/>
      <c r="E218" s="3257"/>
      <c r="F218" s="3257"/>
      <c r="G218" s="3287"/>
      <c r="H218" s="194">
        <v>0</v>
      </c>
      <c r="I218" s="194">
        <v>0.378</v>
      </c>
      <c r="J218" s="194">
        <v>2.1999999999999999E-2</v>
      </c>
      <c r="K218" s="194">
        <v>0.156</v>
      </c>
      <c r="L218" s="194">
        <v>0.44400000000000001</v>
      </c>
      <c r="M218" s="195">
        <v>0</v>
      </c>
    </row>
    <row r="219" spans="2:13" ht="12.75" customHeight="1">
      <c r="B219" s="3104" t="s">
        <v>38</v>
      </c>
      <c r="C219" s="3257"/>
      <c r="D219" s="3257"/>
      <c r="E219" s="3257"/>
      <c r="F219" s="3257"/>
      <c r="G219" s="3287"/>
      <c r="H219" s="194">
        <v>1.2925969447708578E-2</v>
      </c>
      <c r="I219" s="194">
        <v>0.41599999999999998</v>
      </c>
      <c r="J219" s="194">
        <v>1.2999999999999999E-2</v>
      </c>
      <c r="K219" s="194">
        <v>0.156</v>
      </c>
      <c r="L219" s="194">
        <v>0.40300000000000002</v>
      </c>
      <c r="M219" s="195">
        <v>0</v>
      </c>
    </row>
    <row r="220" spans="2:13" ht="12.75" customHeight="1">
      <c r="B220" s="3140" t="s">
        <v>42</v>
      </c>
      <c r="C220" s="3229"/>
      <c r="D220" s="3229"/>
      <c r="E220" s="3229"/>
      <c r="F220" s="3229"/>
      <c r="G220" s="3276"/>
      <c r="H220" s="196">
        <v>0.01</v>
      </c>
      <c r="I220" s="196">
        <v>0.39900000000000002</v>
      </c>
      <c r="J220" s="196">
        <v>2E-3</v>
      </c>
      <c r="K220" s="196">
        <v>0.11899999999999999</v>
      </c>
      <c r="L220" s="196">
        <v>0.434</v>
      </c>
      <c r="M220" s="197">
        <v>3.5999999999999997E-2</v>
      </c>
    </row>
    <row r="221" spans="2:13" ht="12.75" customHeight="1">
      <c r="B221" s="4004" t="s">
        <v>1208</v>
      </c>
      <c r="C221" s="3254"/>
      <c r="D221" s="3254"/>
      <c r="E221" s="3254"/>
      <c r="F221" s="3254"/>
      <c r="G221" s="3254"/>
      <c r="H221" s="3254"/>
      <c r="I221" s="3254"/>
      <c r="J221" s="3254"/>
      <c r="K221" s="3254"/>
      <c r="L221" s="3254"/>
      <c r="M221" s="3254"/>
    </row>
    <row r="222" spans="2:13" ht="12.75" customHeight="1">
      <c r="B222" s="3207"/>
      <c r="C222" s="2992"/>
      <c r="D222" s="2992"/>
      <c r="E222" s="2992"/>
      <c r="F222" s="2992"/>
      <c r="G222" s="2992"/>
      <c r="H222" s="2992"/>
      <c r="I222" s="2992"/>
      <c r="J222" s="2992"/>
      <c r="K222" s="2992"/>
      <c r="L222" s="2992"/>
      <c r="M222" s="3207"/>
    </row>
    <row r="223" spans="2:13" ht="12.75" customHeight="1">
      <c r="B223" s="3277"/>
      <c r="C223" s="3277"/>
      <c r="D223" s="3277"/>
      <c r="E223" s="3277"/>
      <c r="F223" s="3277"/>
      <c r="G223" s="3277"/>
      <c r="H223" s="3277"/>
      <c r="I223" s="3277"/>
      <c r="J223" s="3277"/>
      <c r="K223" s="3277"/>
      <c r="L223" s="3277"/>
      <c r="M223" s="3277"/>
    </row>
    <row r="225" spans="2:7" ht="12.75" customHeight="1">
      <c r="B225" s="1801" t="s">
        <v>146</v>
      </c>
      <c r="C225" s="1801"/>
      <c r="D225" s="1801"/>
      <c r="E225" s="1801"/>
      <c r="F225" s="1801"/>
      <c r="G225" s="1801"/>
    </row>
    <row r="226" spans="2:7" ht="12.75" customHeight="1">
      <c r="B226" s="1"/>
      <c r="C226" s="1"/>
      <c r="D226" s="1"/>
      <c r="E226" s="1"/>
      <c r="F226" s="1"/>
      <c r="G226" s="1"/>
    </row>
    <row r="227" spans="2:7" ht="15" customHeight="1">
      <c r="B227" s="3812" t="s">
        <v>1209</v>
      </c>
      <c r="C227" s="3207"/>
      <c r="D227" s="3247"/>
      <c r="E227" s="3813">
        <v>2022</v>
      </c>
      <c r="F227" s="3813">
        <v>2023</v>
      </c>
      <c r="G227" s="3830">
        <v>2024</v>
      </c>
    </row>
    <row r="228" spans="2:7" ht="15" customHeight="1">
      <c r="B228" s="3207"/>
      <c r="C228" s="2992"/>
      <c r="D228" s="3247"/>
      <c r="E228" s="3403"/>
      <c r="F228" s="3403"/>
      <c r="G228" s="3295"/>
    </row>
    <row r="229" spans="2:7" ht="15" customHeight="1">
      <c r="B229" s="3207"/>
      <c r="C229" s="2992"/>
      <c r="D229" s="3247"/>
      <c r="E229" s="3403"/>
      <c r="F229" s="3403"/>
      <c r="G229" s="3295"/>
    </row>
    <row r="230" spans="2:7" ht="12.75" customHeight="1">
      <c r="B230" s="3248"/>
      <c r="C230" s="3248"/>
      <c r="D230" s="3279"/>
      <c r="E230" s="3325"/>
      <c r="F230" s="3325"/>
      <c r="G230" s="3296"/>
    </row>
    <row r="231" spans="2:7" ht="12.75" customHeight="1">
      <c r="B231" s="3104" t="s">
        <v>29</v>
      </c>
      <c r="C231" s="3257"/>
      <c r="D231" s="3287"/>
      <c r="E231" s="193" t="s">
        <v>46</v>
      </c>
      <c r="F231" s="1914">
        <v>1.0639025447333696</v>
      </c>
      <c r="G231" s="1914">
        <v>1.2405999999999999</v>
      </c>
    </row>
    <row r="232" spans="2:7" ht="12.75" customHeight="1">
      <c r="B232" s="3104" t="s">
        <v>30</v>
      </c>
      <c r="C232" s="3257"/>
      <c r="D232" s="3287"/>
      <c r="E232" s="194">
        <v>0.69</v>
      </c>
      <c r="F232" s="195">
        <v>0.82951640140428407</v>
      </c>
      <c r="G232" s="195">
        <v>0.83</v>
      </c>
    </row>
    <row r="233" spans="2:7" ht="12.75" customHeight="1">
      <c r="B233" s="3104" t="s">
        <v>31</v>
      </c>
      <c r="C233" s="3257"/>
      <c r="D233" s="3287"/>
      <c r="E233" s="194" t="s">
        <v>46</v>
      </c>
      <c r="F233" s="195">
        <v>0.9690328036861523</v>
      </c>
      <c r="G233" s="195">
        <v>0.98199999999999998</v>
      </c>
    </row>
    <row r="234" spans="2:7" ht="12.75" customHeight="1">
      <c r="B234" s="3104" t="s">
        <v>32</v>
      </c>
      <c r="C234" s="3257"/>
      <c r="D234" s="3287"/>
      <c r="E234" s="194">
        <v>0.99299999999999999</v>
      </c>
      <c r="F234" s="195">
        <v>0.77088069287383898</v>
      </c>
      <c r="G234" s="195">
        <v>0.97</v>
      </c>
    </row>
    <row r="235" spans="2:7" ht="12.75" customHeight="1">
      <c r="B235" s="3104" t="s">
        <v>33</v>
      </c>
      <c r="C235" s="3257"/>
      <c r="D235" s="3287"/>
      <c r="E235" s="194">
        <v>0.94599999999999995</v>
      </c>
      <c r="F235" s="195">
        <v>0.88621686840447689</v>
      </c>
      <c r="G235" s="195">
        <v>0.90200000000000002</v>
      </c>
    </row>
    <row r="236" spans="2:7" ht="12.75" customHeight="1">
      <c r="B236" s="3104" t="s">
        <v>34</v>
      </c>
      <c r="C236" s="3257"/>
      <c r="D236" s="3287"/>
      <c r="E236" s="194">
        <v>0.68300000000000005</v>
      </c>
      <c r="F236" s="195">
        <v>0.74273082201956775</v>
      </c>
      <c r="G236" s="195">
        <v>0.80400000000000005</v>
      </c>
    </row>
    <row r="237" spans="2:7" ht="12.75" customHeight="1">
      <c r="B237" s="3104" t="s">
        <v>35</v>
      </c>
      <c r="C237" s="3257"/>
      <c r="D237" s="3287"/>
      <c r="E237" s="194">
        <v>1.042</v>
      </c>
      <c r="F237" s="195">
        <v>1.0638168984042526</v>
      </c>
      <c r="G237" s="195">
        <v>0.94</v>
      </c>
    </row>
    <row r="238" spans="2:7" ht="12.75" customHeight="1">
      <c r="B238" s="3104" t="s">
        <v>36</v>
      </c>
      <c r="C238" s="3257"/>
      <c r="D238" s="3287"/>
      <c r="E238" s="194">
        <v>0.84199999999999997</v>
      </c>
      <c r="F238" s="195">
        <v>0.71614135497900056</v>
      </c>
      <c r="G238" s="195">
        <v>0.70799999999999996</v>
      </c>
    </row>
    <row r="239" spans="2:7" ht="12.75" customHeight="1">
      <c r="B239" s="3104" t="s">
        <v>38</v>
      </c>
      <c r="C239" s="3257"/>
      <c r="D239" s="3287"/>
      <c r="E239" s="194">
        <v>0.73199999999999998</v>
      </c>
      <c r="F239" s="195">
        <v>0.88165857084619947</v>
      </c>
      <c r="G239" s="195">
        <v>1</v>
      </c>
    </row>
    <row r="240" spans="2:7" ht="12.75" customHeight="1">
      <c r="B240" s="3161" t="s">
        <v>148</v>
      </c>
      <c r="C240" s="3257"/>
      <c r="D240" s="3287"/>
      <c r="E240" s="196">
        <v>0.84199999999999997</v>
      </c>
      <c r="F240" s="197">
        <v>0.94206590936323376</v>
      </c>
      <c r="G240" s="197">
        <v>0.94</v>
      </c>
    </row>
    <row r="241" spans="2:15" ht="15" customHeight="1">
      <c r="B241" s="4004" t="s">
        <v>1210</v>
      </c>
      <c r="C241" s="3254"/>
      <c r="D241" s="3254"/>
      <c r="E241" s="3254"/>
      <c r="F241" s="3254"/>
      <c r="G241" s="3254"/>
      <c r="H241" s="1"/>
      <c r="I241" s="1"/>
      <c r="J241" s="1"/>
      <c r="K241" s="1"/>
      <c r="L241" s="1"/>
      <c r="M241" s="1"/>
      <c r="N241" s="1"/>
      <c r="O241" s="1"/>
    </row>
    <row r="242" spans="2:15" ht="15" customHeight="1">
      <c r="B242" s="3207"/>
      <c r="C242" s="2992"/>
      <c r="D242" s="2992"/>
      <c r="E242" s="2992"/>
      <c r="F242" s="2992"/>
      <c r="G242" s="3207"/>
      <c r="H242" s="1"/>
      <c r="I242" s="1"/>
      <c r="J242" s="1"/>
      <c r="K242" s="1"/>
      <c r="L242" s="1"/>
      <c r="M242" s="1"/>
      <c r="N242" s="1"/>
      <c r="O242" s="1"/>
    </row>
    <row r="243" spans="2:15" ht="15" customHeight="1">
      <c r="B243" s="3207"/>
      <c r="C243" s="2992"/>
      <c r="D243" s="2992"/>
      <c r="E243" s="2992"/>
      <c r="F243" s="2992"/>
      <c r="G243" s="3207"/>
      <c r="H243" s="1"/>
      <c r="I243" s="1"/>
      <c r="J243" s="1"/>
      <c r="K243" s="1"/>
      <c r="L243" s="1"/>
      <c r="M243" s="1"/>
      <c r="N243" s="1"/>
      <c r="O243" s="1"/>
    </row>
    <row r="244" spans="2:15" ht="12.75" customHeight="1">
      <c r="B244" s="3207"/>
      <c r="C244" s="2992"/>
      <c r="D244" s="2992"/>
      <c r="E244" s="2992"/>
      <c r="F244" s="2992"/>
      <c r="G244" s="3207"/>
      <c r="H244" s="1"/>
      <c r="I244" s="1"/>
      <c r="J244" s="1"/>
      <c r="K244" s="1"/>
      <c r="L244" s="1"/>
      <c r="M244" s="1"/>
      <c r="N244" s="1"/>
      <c r="O244" s="1"/>
    </row>
    <row r="245" spans="2:15" ht="12.75" customHeight="1">
      <c r="B245" s="3277"/>
      <c r="C245" s="3277"/>
      <c r="D245" s="3277"/>
      <c r="E245" s="3277"/>
      <c r="F245" s="3277"/>
      <c r="G245" s="3277"/>
      <c r="H245" s="1"/>
      <c r="I245" s="1"/>
      <c r="J245" s="1"/>
      <c r="K245" s="1"/>
      <c r="L245" s="1"/>
      <c r="M245" s="1"/>
      <c r="N245" s="1"/>
      <c r="O245" s="1"/>
    </row>
    <row r="246" spans="2:15" ht="12.75" customHeight="1">
      <c r="B246" s="1"/>
      <c r="C246" s="1"/>
      <c r="D246" s="1"/>
      <c r="E246" s="1"/>
      <c r="F246" s="1"/>
      <c r="G246" s="1"/>
      <c r="H246" s="1"/>
      <c r="I246" s="1"/>
      <c r="J246" s="1"/>
      <c r="K246" s="1"/>
      <c r="L246" s="1"/>
      <c r="M246" s="1"/>
      <c r="N246" s="1"/>
      <c r="O246" s="1"/>
    </row>
    <row r="247" spans="2:15" ht="12.75" customHeight="1">
      <c r="B247" s="1"/>
      <c r="C247" s="1"/>
      <c r="D247" s="1"/>
      <c r="E247" s="1"/>
      <c r="F247" s="1"/>
      <c r="G247" s="1"/>
      <c r="H247" s="1"/>
      <c r="I247" s="1"/>
      <c r="J247" s="1"/>
      <c r="K247" s="1"/>
      <c r="L247" s="1"/>
      <c r="M247" s="1"/>
      <c r="N247" s="1"/>
      <c r="O247" s="1"/>
    </row>
    <row r="248" spans="2:15" ht="12.75" customHeight="1">
      <c r="B248" s="1"/>
      <c r="C248" s="1"/>
      <c r="D248" s="1"/>
      <c r="E248" s="1"/>
      <c r="F248" s="1"/>
      <c r="G248" s="1"/>
      <c r="H248" s="1"/>
      <c r="I248" s="1"/>
      <c r="J248" s="1"/>
      <c r="K248" s="1"/>
      <c r="L248" s="1"/>
      <c r="M248" s="1"/>
      <c r="N248" s="1"/>
      <c r="O248" s="1"/>
    </row>
    <row r="249" spans="2:15" ht="12.75" customHeight="1">
      <c r="B249" s="1"/>
      <c r="C249" s="1"/>
      <c r="D249" s="1"/>
      <c r="E249" s="1"/>
      <c r="F249" s="1"/>
      <c r="G249" s="1"/>
      <c r="H249" s="1"/>
      <c r="I249" s="1"/>
      <c r="J249" s="1"/>
      <c r="K249" s="1"/>
      <c r="L249" s="1"/>
      <c r="M249" s="1"/>
      <c r="N249" s="1"/>
      <c r="O249" s="1"/>
    </row>
    <row r="250" spans="2:15" ht="12.75" customHeight="1">
      <c r="B250" s="1353" t="s">
        <v>155</v>
      </c>
      <c r="C250" s="6"/>
      <c r="D250" s="6"/>
      <c r="E250" s="6"/>
      <c r="F250" s="6"/>
      <c r="G250" s="6"/>
      <c r="H250" s="6"/>
      <c r="I250" s="6"/>
      <c r="J250" s="6"/>
      <c r="K250" s="6"/>
      <c r="L250" s="6"/>
      <c r="M250" s="6"/>
      <c r="N250" s="6"/>
      <c r="O250" s="6"/>
    </row>
    <row r="251" spans="2:15" ht="12.75" customHeight="1">
      <c r="B251" s="1"/>
      <c r="C251" s="1"/>
      <c r="D251" s="1"/>
      <c r="E251" s="1"/>
      <c r="F251" s="1"/>
      <c r="G251" s="1"/>
      <c r="H251" s="1"/>
      <c r="I251" s="1"/>
      <c r="J251" s="1"/>
      <c r="K251" s="1"/>
      <c r="L251" s="1"/>
      <c r="M251" s="1"/>
      <c r="N251" s="1"/>
      <c r="O251" s="1"/>
    </row>
    <row r="252" spans="2:15" ht="12.75" customHeight="1">
      <c r="B252" s="1"/>
      <c r="C252" s="1"/>
      <c r="D252" s="1"/>
      <c r="E252" s="1"/>
      <c r="F252" s="1"/>
      <c r="G252" s="1"/>
      <c r="H252" s="1"/>
      <c r="I252" s="1"/>
      <c r="J252" s="1"/>
      <c r="K252" s="1"/>
      <c r="L252" s="1"/>
      <c r="M252" s="1"/>
      <c r="N252" s="1"/>
      <c r="O252" s="1"/>
    </row>
    <row r="253" spans="2:15" ht="12.75" customHeight="1">
      <c r="B253" s="1801" t="s">
        <v>156</v>
      </c>
      <c r="C253" s="1801"/>
      <c r="D253" s="1801"/>
      <c r="E253" s="1801"/>
      <c r="F253" s="1801"/>
      <c r="G253" s="1801"/>
      <c r="H253" s="1801"/>
      <c r="I253" s="1801"/>
      <c r="J253" s="1801"/>
      <c r="K253" s="1801"/>
      <c r="L253" s="1801"/>
      <c r="M253" s="1801"/>
      <c r="N253" s="1"/>
      <c r="O253" s="1"/>
    </row>
    <row r="254" spans="2:15" ht="12.75" customHeight="1">
      <c r="B254" s="1"/>
      <c r="C254" s="1"/>
      <c r="D254" s="1"/>
      <c r="E254" s="1"/>
      <c r="F254" s="1"/>
      <c r="G254" s="1"/>
      <c r="H254" s="1"/>
      <c r="I254" s="1"/>
      <c r="J254" s="1"/>
      <c r="K254" s="1"/>
      <c r="L254" s="1"/>
      <c r="M254" s="1"/>
      <c r="N254" s="1"/>
      <c r="O254" s="1"/>
    </row>
    <row r="255" spans="2:15" ht="15" customHeight="1">
      <c r="B255" s="3812" t="s">
        <v>1211</v>
      </c>
      <c r="C255" s="3207"/>
      <c r="D255" s="3247"/>
      <c r="E255" s="3830">
        <v>2022</v>
      </c>
      <c r="F255" s="3207"/>
      <c r="G255" s="3247"/>
      <c r="H255" s="3830">
        <v>2023</v>
      </c>
      <c r="I255" s="3207"/>
      <c r="J255" s="3247"/>
      <c r="K255" s="3830">
        <v>2024</v>
      </c>
      <c r="L255" s="3207"/>
      <c r="M255" s="3207"/>
      <c r="N255" s="1"/>
      <c r="O255" s="1" t="s">
        <v>909</v>
      </c>
    </row>
    <row r="256" spans="2:15" ht="12.75" customHeight="1">
      <c r="B256" s="3248"/>
      <c r="C256" s="3248"/>
      <c r="D256" s="3279"/>
      <c r="E256" s="2548" t="s">
        <v>158</v>
      </c>
      <c r="F256" s="1396" t="s">
        <v>159</v>
      </c>
      <c r="G256" s="2549" t="s">
        <v>148</v>
      </c>
      <c r="H256" s="2548" t="s">
        <v>158</v>
      </c>
      <c r="I256" s="1396" t="s">
        <v>159</v>
      </c>
      <c r="J256" s="2549" t="s">
        <v>148</v>
      </c>
      <c r="K256" s="2548" t="s">
        <v>158</v>
      </c>
      <c r="L256" s="1396" t="s">
        <v>159</v>
      </c>
      <c r="M256" s="2550" t="s">
        <v>148</v>
      </c>
      <c r="N256" s="1"/>
      <c r="O256" s="1"/>
    </row>
    <row r="257" spans="2:13" ht="15" customHeight="1">
      <c r="B257" s="3102" t="s">
        <v>160</v>
      </c>
      <c r="C257" s="3223"/>
      <c r="D257" s="3280"/>
      <c r="E257" s="468">
        <v>3244222</v>
      </c>
      <c r="F257" s="469">
        <v>1770995</v>
      </c>
      <c r="G257" s="2577">
        <v>5015216</v>
      </c>
      <c r="H257" s="468">
        <v>5775718.4000000004</v>
      </c>
      <c r="I257" s="469">
        <v>7270805</v>
      </c>
      <c r="J257" s="2078">
        <v>13046523</v>
      </c>
      <c r="K257" s="468"/>
      <c r="L257" s="469"/>
      <c r="M257" s="2078"/>
    </row>
    <row r="258" spans="2:13" ht="15" customHeight="1">
      <c r="B258" s="3092" t="s">
        <v>161</v>
      </c>
      <c r="C258" s="3215"/>
      <c r="D258" s="3399"/>
      <c r="E258" s="3336">
        <v>3</v>
      </c>
      <c r="F258" s="3337">
        <v>3</v>
      </c>
      <c r="G258" s="3913">
        <v>6</v>
      </c>
      <c r="H258" s="3336">
        <v>8</v>
      </c>
      <c r="I258" s="3337">
        <v>10</v>
      </c>
      <c r="J258" s="3329">
        <v>18</v>
      </c>
      <c r="K258" s="3336"/>
      <c r="L258" s="3337"/>
      <c r="M258" s="3329"/>
    </row>
    <row r="259" spans="2:13" ht="12.75" customHeight="1">
      <c r="B259" s="3261"/>
      <c r="C259" s="3261"/>
      <c r="D259" s="3385"/>
      <c r="E259" s="3332"/>
      <c r="F259" s="3334"/>
      <c r="G259" s="3851"/>
      <c r="H259" s="3332"/>
      <c r="I259" s="3334"/>
      <c r="J259" s="3330"/>
      <c r="K259" s="3332"/>
      <c r="L259" s="3334"/>
      <c r="M259" s="3330"/>
    </row>
    <row r="260" spans="2:13" ht="15" customHeight="1">
      <c r="B260" s="3092" t="s">
        <v>162</v>
      </c>
      <c r="C260" s="3215"/>
      <c r="D260" s="3399"/>
      <c r="E260" s="3336">
        <v>0</v>
      </c>
      <c r="F260" s="3337">
        <v>0</v>
      </c>
      <c r="G260" s="3913">
        <v>0</v>
      </c>
      <c r="H260" s="3336">
        <v>0</v>
      </c>
      <c r="I260" s="3337">
        <v>1</v>
      </c>
      <c r="J260" s="3329">
        <v>1</v>
      </c>
      <c r="K260" s="3336"/>
      <c r="L260" s="3337"/>
      <c r="M260" s="3329"/>
    </row>
    <row r="261" spans="2:13" ht="12.75" customHeight="1">
      <c r="B261" s="3261"/>
      <c r="C261" s="3261"/>
      <c r="D261" s="3385"/>
      <c r="E261" s="3332"/>
      <c r="F261" s="3334"/>
      <c r="G261" s="3851"/>
      <c r="H261" s="3332"/>
      <c r="I261" s="3334"/>
      <c r="J261" s="3330"/>
      <c r="K261" s="3332"/>
      <c r="L261" s="3334"/>
      <c r="M261" s="3330"/>
    </row>
    <row r="262" spans="2:13" ht="15" customHeight="1">
      <c r="B262" s="3104" t="s">
        <v>163</v>
      </c>
      <c r="C262" s="3257"/>
      <c r="D262" s="3287"/>
      <c r="E262" s="211">
        <v>0</v>
      </c>
      <c r="F262" s="212">
        <v>0</v>
      </c>
      <c r="G262" s="1398">
        <v>0</v>
      </c>
      <c r="H262" s="211">
        <v>0</v>
      </c>
      <c r="I262" s="212">
        <v>1</v>
      </c>
      <c r="J262" s="1922">
        <v>1</v>
      </c>
      <c r="K262" s="211"/>
      <c r="L262" s="212"/>
      <c r="M262" s="1922"/>
    </row>
    <row r="263" spans="2:13" ht="15" customHeight="1">
      <c r="B263" s="3092" t="s">
        <v>164</v>
      </c>
      <c r="C263" s="3215"/>
      <c r="D263" s="3399"/>
      <c r="E263" s="3336">
        <v>72</v>
      </c>
      <c r="F263" s="3337">
        <v>236</v>
      </c>
      <c r="G263" s="3913">
        <v>308</v>
      </c>
      <c r="H263" s="3336">
        <v>0</v>
      </c>
      <c r="I263" s="3337">
        <v>6570</v>
      </c>
      <c r="J263" s="3329">
        <v>6570</v>
      </c>
      <c r="K263" s="3336"/>
      <c r="L263" s="3337"/>
      <c r="M263" s="3329"/>
    </row>
    <row r="264" spans="2:13" ht="12.75" customHeight="1">
      <c r="B264" s="3261"/>
      <c r="C264" s="3261"/>
      <c r="D264" s="3385"/>
      <c r="E264" s="3332"/>
      <c r="F264" s="3334"/>
      <c r="G264" s="3851"/>
      <c r="H264" s="3332"/>
      <c r="I264" s="3334"/>
      <c r="J264" s="3330"/>
      <c r="K264" s="3332"/>
      <c r="L264" s="3334"/>
      <c r="M264" s="3330"/>
    </row>
    <row r="265" spans="2:13" ht="15" customHeight="1">
      <c r="B265" s="3092" t="s">
        <v>1212</v>
      </c>
      <c r="C265" s="3215"/>
      <c r="D265" s="3399"/>
      <c r="E265" s="3358">
        <v>0.18</v>
      </c>
      <c r="F265" s="3359">
        <v>0.34</v>
      </c>
      <c r="G265" s="3850">
        <v>0.24</v>
      </c>
      <c r="H265" s="3358">
        <v>0.28000000000000003</v>
      </c>
      <c r="I265" s="3359">
        <v>0.28000000000000003</v>
      </c>
      <c r="J265" s="3360">
        <v>0.28000000000000003</v>
      </c>
      <c r="K265" s="3358"/>
      <c r="L265" s="3359"/>
      <c r="M265" s="3360"/>
    </row>
    <row r="266" spans="2:13" ht="12.75" customHeight="1">
      <c r="B266" s="3261"/>
      <c r="C266" s="3261"/>
      <c r="D266" s="3385"/>
      <c r="E266" s="3332"/>
      <c r="F266" s="3334"/>
      <c r="G266" s="3851"/>
      <c r="H266" s="3332"/>
      <c r="I266" s="3334"/>
      <c r="J266" s="3330"/>
      <c r="K266" s="3332"/>
      <c r="L266" s="3334"/>
      <c r="M266" s="3330"/>
    </row>
    <row r="267" spans="2:13" ht="15" customHeight="1">
      <c r="B267" s="3092" t="s">
        <v>1213</v>
      </c>
      <c r="C267" s="3215"/>
      <c r="D267" s="3399"/>
      <c r="E267" s="3358">
        <v>0</v>
      </c>
      <c r="F267" s="3359">
        <v>0</v>
      </c>
      <c r="G267" s="3850">
        <v>0</v>
      </c>
      <c r="H267" s="3358">
        <v>0</v>
      </c>
      <c r="I267" s="3359">
        <v>0.03</v>
      </c>
      <c r="J267" s="3360">
        <v>0.02</v>
      </c>
      <c r="K267" s="3358"/>
      <c r="L267" s="3359"/>
      <c r="M267" s="3360"/>
    </row>
    <row r="268" spans="2:13" ht="12.75" customHeight="1">
      <c r="B268" s="3261"/>
      <c r="C268" s="3261"/>
      <c r="D268" s="3385"/>
      <c r="E268" s="3332"/>
      <c r="F268" s="3334"/>
      <c r="G268" s="3851"/>
      <c r="H268" s="3332"/>
      <c r="I268" s="3334"/>
      <c r="J268" s="3330"/>
      <c r="K268" s="3332"/>
      <c r="L268" s="3334"/>
      <c r="M268" s="3330"/>
    </row>
    <row r="269" spans="2:13" ht="15" customHeight="1">
      <c r="B269" s="3104" t="s">
        <v>1214</v>
      </c>
      <c r="C269" s="3257"/>
      <c r="D269" s="3287"/>
      <c r="E269" s="220">
        <v>0</v>
      </c>
      <c r="F269" s="221">
        <v>0</v>
      </c>
      <c r="G269" s="1401">
        <v>0</v>
      </c>
      <c r="H269" s="220">
        <v>0</v>
      </c>
      <c r="I269" s="221">
        <v>0.03</v>
      </c>
      <c r="J269" s="1923">
        <v>0.02</v>
      </c>
      <c r="K269" s="220"/>
      <c r="L269" s="221"/>
      <c r="M269" s="1923"/>
    </row>
    <row r="270" spans="2:13" ht="15" customHeight="1">
      <c r="B270" s="3106" t="s">
        <v>1215</v>
      </c>
      <c r="C270" s="3229"/>
      <c r="D270" s="3276"/>
      <c r="E270" s="228">
        <v>4</v>
      </c>
      <c r="F270" s="229">
        <v>27</v>
      </c>
      <c r="G270" s="1402">
        <v>12</v>
      </c>
      <c r="H270" s="228">
        <v>0</v>
      </c>
      <c r="I270" s="229">
        <v>181</v>
      </c>
      <c r="J270" s="1925">
        <v>101</v>
      </c>
      <c r="K270" s="228"/>
      <c r="L270" s="229"/>
      <c r="M270" s="1925"/>
    </row>
    <row r="271" spans="2:13" ht="15" customHeight="1">
      <c r="B271" s="3157" t="s">
        <v>1216</v>
      </c>
      <c r="C271" s="3254"/>
      <c r="D271" s="3254"/>
      <c r="E271" s="3254"/>
      <c r="F271" s="3254"/>
      <c r="G271" s="3254"/>
      <c r="H271" s="3254"/>
      <c r="I271" s="3254"/>
      <c r="J271" s="3254"/>
      <c r="K271" s="3254"/>
      <c r="L271" s="3254"/>
      <c r="M271" s="3254"/>
    </row>
    <row r="272" spans="2:13" ht="15" customHeight="1">
      <c r="B272" s="2992"/>
      <c r="C272" s="2992"/>
      <c r="D272" s="2992"/>
      <c r="E272" s="2992"/>
      <c r="F272" s="2992"/>
      <c r="G272" s="2992"/>
      <c r="H272" s="2992"/>
      <c r="I272" s="2992"/>
      <c r="J272" s="2992"/>
      <c r="K272" s="2992"/>
      <c r="L272" s="2992"/>
      <c r="M272" s="2992"/>
    </row>
    <row r="273" spans="2:15" ht="12.75" customHeight="1">
      <c r="B273" s="3277"/>
      <c r="C273" s="3277"/>
      <c r="D273" s="3277"/>
      <c r="E273" s="3277"/>
      <c r="F273" s="3277"/>
      <c r="G273" s="3277"/>
      <c r="H273" s="3277"/>
      <c r="I273" s="3277"/>
      <c r="J273" s="3277"/>
      <c r="K273" s="3277"/>
      <c r="L273" s="3277"/>
      <c r="M273" s="3277"/>
      <c r="N273" s="1"/>
      <c r="O273" s="1"/>
    </row>
    <row r="274" spans="2:15" ht="12.75" customHeight="1">
      <c r="B274" s="8"/>
      <c r="C274" s="8"/>
      <c r="D274" s="8"/>
      <c r="E274" s="8"/>
      <c r="F274" s="8"/>
      <c r="G274" s="8"/>
      <c r="H274" s="8"/>
      <c r="I274" s="8"/>
      <c r="J274" s="8"/>
      <c r="K274" s="8"/>
      <c r="L274" s="8"/>
      <c r="M274" s="8"/>
      <c r="N274" s="1"/>
      <c r="O274" s="1"/>
    </row>
    <row r="275" spans="2:15" ht="12.75" customHeight="1">
      <c r="B275" s="1"/>
      <c r="C275" s="1"/>
      <c r="D275" s="1"/>
      <c r="E275" s="1"/>
      <c r="F275" s="1"/>
      <c r="G275" s="1"/>
      <c r="H275" s="1"/>
      <c r="I275" s="1"/>
      <c r="J275" s="1"/>
      <c r="K275" s="1"/>
      <c r="L275" s="1"/>
      <c r="M275" s="1"/>
      <c r="N275" s="1"/>
      <c r="O275" s="1"/>
    </row>
    <row r="276" spans="2:15" ht="12.75" customHeight="1">
      <c r="B276" s="3383" t="s">
        <v>977</v>
      </c>
      <c r="C276" s="3207"/>
      <c r="D276" s="3207"/>
      <c r="E276" s="3207"/>
      <c r="F276" s="3207"/>
      <c r="G276" s="3207"/>
      <c r="H276" s="3207"/>
      <c r="I276" s="3207"/>
      <c r="J276" s="3207"/>
      <c r="K276" s="3207"/>
      <c r="L276" s="1926"/>
      <c r="M276" s="1926"/>
      <c r="N276" s="1"/>
      <c r="O276" s="1" t="s">
        <v>1217</v>
      </c>
    </row>
    <row r="277" spans="2:15" ht="12.75" customHeight="1">
      <c r="B277" s="3207"/>
      <c r="C277" s="3207"/>
      <c r="D277" s="3207"/>
      <c r="E277" s="3207"/>
      <c r="F277" s="3207"/>
      <c r="G277" s="3207"/>
      <c r="H277" s="3207"/>
      <c r="I277" s="3207"/>
      <c r="J277" s="3207"/>
      <c r="K277" s="3207"/>
      <c r="L277" s="1926"/>
      <c r="M277" s="1926"/>
      <c r="N277" s="1"/>
      <c r="O277" s="1"/>
    </row>
    <row r="278" spans="2:15" ht="12.75" customHeight="1">
      <c r="B278" s="1"/>
      <c r="C278" s="1"/>
      <c r="D278" s="1"/>
      <c r="E278" s="1"/>
      <c r="F278" s="1"/>
      <c r="G278" s="1"/>
      <c r="H278" s="1"/>
      <c r="I278" s="1"/>
      <c r="J278" s="1"/>
      <c r="K278" s="1"/>
      <c r="L278" s="1"/>
      <c r="M278" s="1"/>
      <c r="N278" s="1"/>
      <c r="O278" s="1"/>
    </row>
    <row r="279" spans="2:15" ht="15" customHeight="1">
      <c r="B279" s="3812" t="s">
        <v>1218</v>
      </c>
      <c r="C279" s="3207"/>
      <c r="D279" s="3207"/>
      <c r="E279" s="3207"/>
      <c r="F279" s="3207"/>
      <c r="G279" s="3247"/>
      <c r="H279" s="3830">
        <v>2022</v>
      </c>
      <c r="I279" s="3247"/>
      <c r="J279" s="3830">
        <v>2023</v>
      </c>
      <c r="K279" s="3207"/>
      <c r="L279" s="3830">
        <v>2024</v>
      </c>
      <c r="M279" s="3207"/>
      <c r="N279" s="1"/>
      <c r="O279" s="1"/>
    </row>
    <row r="280" spans="2:15" ht="12.75" customHeight="1">
      <c r="B280" s="3248"/>
      <c r="C280" s="3248"/>
      <c r="D280" s="3248"/>
      <c r="E280" s="3248"/>
      <c r="F280" s="3248"/>
      <c r="G280" s="3279"/>
      <c r="H280" s="2548" t="s">
        <v>158</v>
      </c>
      <c r="I280" s="2549" t="s">
        <v>159</v>
      </c>
      <c r="J280" s="2548" t="s">
        <v>158</v>
      </c>
      <c r="K280" s="2549" t="s">
        <v>159</v>
      </c>
      <c r="L280" s="2548" t="s">
        <v>158</v>
      </c>
      <c r="M280" s="2550" t="s">
        <v>159</v>
      </c>
      <c r="N280" s="1"/>
      <c r="O280" s="1"/>
    </row>
    <row r="281" spans="2:15" ht="12.75" customHeight="1">
      <c r="B281" s="3102" t="s">
        <v>1219</v>
      </c>
      <c r="C281" s="3223"/>
      <c r="D281" s="3223"/>
      <c r="E281" s="3223"/>
      <c r="F281" s="3223"/>
      <c r="G281" s="3280"/>
      <c r="H281" s="356">
        <v>3244221.5</v>
      </c>
      <c r="I281" s="1586">
        <v>1770994.5899999999</v>
      </c>
      <c r="J281" s="468">
        <v>5775718.4000000004</v>
      </c>
      <c r="K281" s="469">
        <v>7270805</v>
      </c>
      <c r="L281" s="468"/>
      <c r="M281" s="469"/>
      <c r="N281" s="1"/>
      <c r="O281" s="279"/>
    </row>
    <row r="282" spans="2:15" ht="12.75" customHeight="1">
      <c r="B282" s="3104" t="s">
        <v>1220</v>
      </c>
      <c r="C282" s="3257"/>
      <c r="D282" s="3257"/>
      <c r="E282" s="3257"/>
      <c r="F282" s="3257"/>
      <c r="G282" s="3287"/>
      <c r="H282" s="360">
        <v>1291</v>
      </c>
      <c r="I282" s="1575">
        <v>817</v>
      </c>
      <c r="J282" s="360">
        <v>3411</v>
      </c>
      <c r="K282" s="2019">
        <v>3004</v>
      </c>
      <c r="L282" s="360"/>
      <c r="M282" s="2019"/>
      <c r="N282" s="1"/>
      <c r="O282" s="279"/>
    </row>
    <row r="283" spans="2:15" ht="12.75" customHeight="1">
      <c r="B283" s="3104" t="s">
        <v>1221</v>
      </c>
      <c r="C283" s="3257"/>
      <c r="D283" s="3257"/>
      <c r="E283" s="3257"/>
      <c r="F283" s="3257"/>
      <c r="G283" s="3287"/>
      <c r="H283" s="360">
        <v>18</v>
      </c>
      <c r="I283" s="1575">
        <v>19</v>
      </c>
      <c r="J283" s="360">
        <v>84</v>
      </c>
      <c r="K283" s="2019">
        <v>62</v>
      </c>
      <c r="L283" s="360"/>
      <c r="M283" s="2019"/>
      <c r="N283" s="1"/>
      <c r="O283" s="279"/>
    </row>
    <row r="284" spans="2:15" ht="12.75" customHeight="1">
      <c r="B284" s="3104" t="s">
        <v>1222</v>
      </c>
      <c r="C284" s="3257"/>
      <c r="D284" s="3257"/>
      <c r="E284" s="3257"/>
      <c r="F284" s="3257"/>
      <c r="G284" s="3287"/>
      <c r="H284" s="211">
        <v>3</v>
      </c>
      <c r="I284" s="1587">
        <v>3</v>
      </c>
      <c r="J284" s="211">
        <v>8</v>
      </c>
      <c r="K284" s="2172">
        <v>10</v>
      </c>
      <c r="L284" s="211"/>
      <c r="M284" s="2172"/>
      <c r="N284" s="1"/>
      <c r="O284" s="279"/>
    </row>
    <row r="285" spans="2:15" ht="12.75" customHeight="1">
      <c r="B285" s="3104" t="s">
        <v>163</v>
      </c>
      <c r="C285" s="3257"/>
      <c r="D285" s="3257"/>
      <c r="E285" s="3257"/>
      <c r="F285" s="3257"/>
      <c r="G285" s="3287"/>
      <c r="H285" s="211">
        <v>0</v>
      </c>
      <c r="I285" s="1587">
        <v>0</v>
      </c>
      <c r="J285" s="211">
        <v>0</v>
      </c>
      <c r="K285" s="2172">
        <v>1</v>
      </c>
      <c r="L285" s="211"/>
      <c r="M285" s="2172"/>
      <c r="N285" s="1"/>
      <c r="O285" s="279"/>
    </row>
    <row r="286" spans="2:15" ht="12.75" customHeight="1">
      <c r="B286" s="3104" t="s">
        <v>1223</v>
      </c>
      <c r="C286" s="3257"/>
      <c r="D286" s="3257"/>
      <c r="E286" s="3257"/>
      <c r="F286" s="3257"/>
      <c r="G286" s="3287"/>
      <c r="H286" s="220">
        <v>1.1096652925825194</v>
      </c>
      <c r="I286" s="1404">
        <v>2.1456869611329532</v>
      </c>
      <c r="J286" s="220">
        <v>2.9087290682315809</v>
      </c>
      <c r="K286" s="2582">
        <v>1.7063153579844805</v>
      </c>
      <c r="L286" s="220"/>
      <c r="M286" s="2582"/>
      <c r="N286" s="1"/>
      <c r="O286" s="279"/>
    </row>
    <row r="287" spans="2:15" ht="12.75" customHeight="1">
      <c r="B287" s="3104" t="s">
        <v>1224</v>
      </c>
      <c r="C287" s="3257"/>
      <c r="D287" s="3257"/>
      <c r="E287" s="3257"/>
      <c r="F287" s="3257"/>
      <c r="G287" s="3287"/>
      <c r="H287" s="220">
        <v>0.18494421543041989</v>
      </c>
      <c r="I287" s="1404">
        <v>0.33879267807362418</v>
      </c>
      <c r="J287" s="220">
        <v>0.27702181602205533</v>
      </c>
      <c r="K287" s="2582">
        <v>0.27521215451362591</v>
      </c>
      <c r="L287" s="220"/>
      <c r="M287" s="2582"/>
      <c r="N287" s="1"/>
      <c r="O287" s="279"/>
    </row>
    <row r="288" spans="2:15" ht="12.75" customHeight="1">
      <c r="B288" s="3106" t="s">
        <v>1225</v>
      </c>
      <c r="C288" s="3229"/>
      <c r="D288" s="3229"/>
      <c r="E288" s="3229"/>
      <c r="F288" s="3229"/>
      <c r="G288" s="3276"/>
      <c r="H288" s="219">
        <v>0</v>
      </c>
      <c r="I288" s="1405">
        <v>0</v>
      </c>
      <c r="J288" s="219">
        <v>0</v>
      </c>
      <c r="K288" s="2374">
        <v>2.7521215451362588E-2</v>
      </c>
      <c r="L288" s="219"/>
      <c r="M288" s="2374"/>
      <c r="N288" s="1"/>
      <c r="O288" s="279"/>
    </row>
    <row r="289" spans="2:13" ht="12.75" customHeight="1">
      <c r="B289" s="3157" t="s">
        <v>1226</v>
      </c>
      <c r="C289" s="3254"/>
      <c r="D289" s="3254"/>
      <c r="E289" s="3254"/>
      <c r="F289" s="3254"/>
      <c r="G289" s="3254"/>
      <c r="H289" s="3254"/>
      <c r="I289" s="3254"/>
      <c r="J289" s="3254"/>
      <c r="K289" s="3254"/>
      <c r="L289" s="3254"/>
      <c r="M289" s="3254"/>
    </row>
    <row r="290" spans="2:13" ht="12.75" customHeight="1">
      <c r="B290" s="2992"/>
      <c r="C290" s="2992"/>
      <c r="D290" s="2992"/>
      <c r="E290" s="2992"/>
      <c r="F290" s="2992"/>
      <c r="G290" s="2992"/>
      <c r="H290" s="2992"/>
      <c r="I290" s="2992"/>
      <c r="J290" s="2992"/>
      <c r="K290" s="2992"/>
      <c r="L290" s="2992"/>
      <c r="M290" s="2992"/>
    </row>
    <row r="291" spans="2:13" ht="12.75" customHeight="1">
      <c r="B291" s="3277"/>
      <c r="C291" s="3277"/>
      <c r="D291" s="3277"/>
      <c r="E291" s="3277"/>
      <c r="F291" s="3277"/>
      <c r="G291" s="3277"/>
      <c r="H291" s="3277"/>
      <c r="I291" s="3277"/>
      <c r="J291" s="3277"/>
      <c r="K291" s="3277"/>
      <c r="L291" s="3277"/>
      <c r="M291" s="3277"/>
    </row>
    <row r="292" spans="2:13" ht="12.75" customHeight="1">
      <c r="B292" s="8"/>
      <c r="C292" s="8"/>
      <c r="D292" s="8"/>
      <c r="E292" s="8"/>
      <c r="F292" s="8"/>
      <c r="G292" s="8"/>
      <c r="H292" s="8"/>
      <c r="I292" s="8"/>
      <c r="J292" s="8"/>
      <c r="K292" s="8"/>
      <c r="L292" s="8"/>
      <c r="M292" s="8"/>
    </row>
    <row r="293" spans="2:13" ht="12.75" customHeight="1">
      <c r="B293" s="1"/>
      <c r="C293" s="1"/>
      <c r="D293" s="1"/>
      <c r="E293" s="1"/>
      <c r="F293" s="1"/>
      <c r="G293" s="1"/>
      <c r="H293" s="1"/>
      <c r="I293" s="1"/>
      <c r="J293" s="1"/>
      <c r="K293" s="1"/>
      <c r="L293" s="1"/>
      <c r="M293" s="1"/>
    </row>
    <row r="294" spans="2:13" ht="12.75" customHeight="1">
      <c r="B294" s="1801" t="s">
        <v>983</v>
      </c>
      <c r="C294" s="1801"/>
      <c r="D294" s="1801"/>
      <c r="E294" s="1801"/>
      <c r="F294" s="1801"/>
      <c r="G294" s="1801"/>
      <c r="H294" s="1801"/>
      <c r="I294" s="1801"/>
      <c r="J294" s="1801"/>
      <c r="K294" s="1801"/>
      <c r="L294" s="1801"/>
      <c r="M294" s="1801"/>
    </row>
    <row r="295" spans="2:13" ht="12.75" customHeight="1">
      <c r="B295" s="1"/>
      <c r="C295" s="1"/>
      <c r="D295" s="1"/>
      <c r="E295" s="1"/>
      <c r="F295" s="1"/>
      <c r="G295" s="1"/>
      <c r="H295" s="1"/>
      <c r="I295" s="1"/>
      <c r="J295" s="1"/>
      <c r="K295" s="1"/>
      <c r="L295" s="1"/>
      <c r="M295" s="1"/>
    </row>
    <row r="296" spans="2:13" ht="33" customHeight="1">
      <c r="B296" s="2996" t="s">
        <v>1227</v>
      </c>
      <c r="C296" s="2992"/>
      <c r="D296" s="2992"/>
      <c r="E296" s="2992"/>
      <c r="F296" s="2992"/>
      <c r="G296" s="2992"/>
      <c r="H296" s="2992"/>
      <c r="I296" s="2992"/>
      <c r="J296" s="2992"/>
      <c r="K296" s="2992"/>
      <c r="L296" s="2992"/>
      <c r="M296" s="2992"/>
    </row>
    <row r="297" spans="2:13" ht="12.75" customHeight="1">
      <c r="B297" s="1"/>
      <c r="C297" s="1"/>
      <c r="D297" s="1"/>
      <c r="E297" s="1"/>
      <c r="F297" s="1"/>
      <c r="G297" s="1"/>
      <c r="H297" s="1"/>
      <c r="I297" s="1"/>
      <c r="J297" s="1"/>
      <c r="K297" s="1"/>
      <c r="L297" s="1"/>
      <c r="M297" s="1"/>
    </row>
    <row r="298" spans="2:13" ht="12.75" customHeight="1">
      <c r="B298" s="1"/>
      <c r="C298" s="1"/>
      <c r="D298" s="1"/>
      <c r="E298" s="1"/>
      <c r="F298" s="1"/>
      <c r="G298" s="1"/>
      <c r="H298" s="1"/>
      <c r="I298" s="1"/>
      <c r="J298" s="1"/>
      <c r="K298" s="1"/>
      <c r="L298" s="1"/>
      <c r="M298" s="1"/>
    </row>
    <row r="299" spans="2:13" ht="12.75" customHeight="1">
      <c r="B299" s="1"/>
      <c r="C299" s="1"/>
      <c r="D299" s="1"/>
      <c r="E299" s="1"/>
      <c r="F299" s="1"/>
      <c r="G299" s="1"/>
      <c r="H299" s="1"/>
      <c r="I299" s="1"/>
      <c r="J299" s="1"/>
      <c r="K299" s="1"/>
      <c r="L299" s="1"/>
      <c r="M299" s="1"/>
    </row>
    <row r="300" spans="2:13" ht="12.75" customHeight="1">
      <c r="B300" s="1"/>
      <c r="C300" s="1"/>
      <c r="D300" s="1"/>
      <c r="E300" s="1"/>
      <c r="F300" s="1"/>
      <c r="G300" s="1"/>
      <c r="H300" s="1"/>
      <c r="I300" s="1"/>
      <c r="J300" s="1"/>
      <c r="K300" s="1"/>
      <c r="L300" s="1"/>
      <c r="M300" s="1"/>
    </row>
    <row r="301" spans="2:13" ht="12.75" customHeight="1">
      <c r="B301" s="1353" t="s">
        <v>172</v>
      </c>
      <c r="C301" s="1127"/>
      <c r="D301" s="6"/>
      <c r="E301" s="6"/>
      <c r="F301" s="6"/>
      <c r="G301" s="6"/>
      <c r="H301" s="6"/>
      <c r="I301" s="6"/>
      <c r="J301" s="6"/>
      <c r="K301" s="6"/>
      <c r="L301" s="6"/>
      <c r="M301" s="6"/>
    </row>
    <row r="302" spans="2:13" ht="12.75" customHeight="1">
      <c r="B302" s="1"/>
      <c r="C302" s="1"/>
      <c r="D302" s="1"/>
      <c r="E302" s="1"/>
      <c r="F302" s="1"/>
      <c r="G302" s="1"/>
      <c r="H302" s="1"/>
      <c r="I302" s="1"/>
      <c r="J302" s="1"/>
      <c r="K302" s="1"/>
      <c r="L302" s="1"/>
      <c r="M302" s="1"/>
    </row>
    <row r="303" spans="2:13" ht="12.75" customHeight="1">
      <c r="B303" s="1"/>
      <c r="C303" s="1"/>
      <c r="D303" s="1"/>
      <c r="E303" s="1"/>
      <c r="F303" s="1"/>
      <c r="G303" s="1"/>
      <c r="H303" s="1"/>
      <c r="I303" s="1"/>
      <c r="J303" s="1"/>
      <c r="K303" s="1"/>
      <c r="L303" s="1"/>
      <c r="M303" s="1"/>
    </row>
    <row r="304" spans="2:13" ht="12.75" customHeight="1">
      <c r="B304" s="1801" t="s">
        <v>173</v>
      </c>
      <c r="C304" s="1801"/>
      <c r="D304" s="1801"/>
      <c r="E304" s="1801"/>
      <c r="F304" s="1801"/>
      <c r="G304" s="1801"/>
      <c r="H304" s="1801"/>
      <c r="I304" s="1801"/>
      <c r="J304" s="1801"/>
      <c r="K304" s="1801"/>
      <c r="L304" s="1801"/>
      <c r="M304" s="1801"/>
    </row>
    <row r="306" spans="2:8" ht="15" customHeight="1">
      <c r="B306" s="3812" t="s">
        <v>1228</v>
      </c>
      <c r="C306" s="3207"/>
      <c r="D306" s="3247"/>
      <c r="E306" s="3813">
        <v>2022</v>
      </c>
      <c r="F306" s="3813">
        <v>2023</v>
      </c>
      <c r="G306" s="3830">
        <v>2024</v>
      </c>
      <c r="H306" s="1"/>
    </row>
    <row r="307" spans="2:8" ht="12.75" customHeight="1">
      <c r="B307" s="3248"/>
      <c r="C307" s="3248"/>
      <c r="D307" s="3279"/>
      <c r="E307" s="3325"/>
      <c r="F307" s="3325"/>
      <c r="G307" s="3296"/>
      <c r="H307" s="1"/>
    </row>
    <row r="308" spans="2:8" ht="12.75" customHeight="1">
      <c r="B308" s="3102" t="s">
        <v>175</v>
      </c>
      <c r="C308" s="3223"/>
      <c r="D308" s="3280"/>
      <c r="E308" s="2583">
        <v>1230</v>
      </c>
      <c r="F308" s="2584">
        <v>2338</v>
      </c>
      <c r="G308" s="2584">
        <v>2531</v>
      </c>
      <c r="H308" s="1"/>
    </row>
    <row r="309" spans="2:8" ht="12.75" customHeight="1">
      <c r="B309" s="3106" t="s">
        <v>176</v>
      </c>
      <c r="C309" s="3229"/>
      <c r="D309" s="3276"/>
      <c r="E309" s="1406">
        <v>1270.5</v>
      </c>
      <c r="F309" s="237">
        <v>2281.0614399999999</v>
      </c>
      <c r="G309" s="237">
        <v>3995.2</v>
      </c>
      <c r="H309" s="748" t="s">
        <v>1229</v>
      </c>
    </row>
    <row r="310" spans="2:8" ht="12.75" customHeight="1">
      <c r="B310" s="4004" t="s">
        <v>1230</v>
      </c>
      <c r="C310" s="3254"/>
      <c r="D310" s="3254"/>
      <c r="E310" s="3254"/>
      <c r="F310" s="3254"/>
      <c r="G310" s="3254"/>
      <c r="H310" s="1"/>
    </row>
    <row r="311" spans="2:8" ht="15" customHeight="1">
      <c r="B311" s="3277"/>
      <c r="C311" s="3277"/>
      <c r="D311" s="3277"/>
      <c r="E311" s="3277"/>
      <c r="F311" s="3277"/>
      <c r="G311" s="3277"/>
      <c r="H311" s="1"/>
    </row>
    <row r="312" spans="2:8" ht="12.75" customHeight="1">
      <c r="B312" s="7"/>
      <c r="C312" s="7"/>
      <c r="D312" s="7"/>
      <c r="E312" s="298"/>
      <c r="F312" s="298"/>
      <c r="G312" s="298"/>
      <c r="H312" s="1"/>
    </row>
    <row r="313" spans="2:8" ht="12.75" customHeight="1">
      <c r="B313" s="1"/>
      <c r="C313" s="1"/>
      <c r="D313" s="1"/>
      <c r="E313" s="1"/>
      <c r="F313" s="1"/>
      <c r="G313" s="1"/>
      <c r="H313" s="1"/>
    </row>
    <row r="314" spans="2:8" ht="12.75" customHeight="1">
      <c r="B314" s="1801" t="s">
        <v>178</v>
      </c>
      <c r="C314" s="1801"/>
      <c r="D314" s="1801"/>
      <c r="E314" s="1801"/>
      <c r="F314" s="1801"/>
      <c r="G314" s="1801"/>
      <c r="H314" s="1801"/>
    </row>
    <row r="315" spans="2:8" ht="12.75" customHeight="1">
      <c r="B315" s="1"/>
      <c r="C315" s="1"/>
      <c r="D315" s="1"/>
      <c r="E315" s="1"/>
      <c r="F315" s="1"/>
      <c r="G315" s="1"/>
      <c r="H315" s="1"/>
    </row>
    <row r="316" spans="2:8" ht="15" customHeight="1">
      <c r="B316" s="3812" t="s">
        <v>1231</v>
      </c>
      <c r="C316" s="3207"/>
      <c r="D316" s="3207"/>
      <c r="E316" s="3813">
        <v>2022</v>
      </c>
      <c r="F316" s="3813">
        <v>2023</v>
      </c>
      <c r="G316" s="3830">
        <v>2024</v>
      </c>
      <c r="H316" s="1"/>
    </row>
    <row r="317" spans="2:8" ht="15" customHeight="1">
      <c r="B317" s="3207"/>
      <c r="C317" s="2992"/>
      <c r="D317" s="3207"/>
      <c r="E317" s="3403"/>
      <c r="F317" s="3403"/>
      <c r="G317" s="3295"/>
      <c r="H317" s="1"/>
    </row>
    <row r="318" spans="2:8" ht="12.75" customHeight="1">
      <c r="B318" s="3248"/>
      <c r="C318" s="3248"/>
      <c r="D318" s="3248"/>
      <c r="E318" s="3325"/>
      <c r="F318" s="3325"/>
      <c r="G318" s="3296"/>
      <c r="H318" s="1"/>
    </row>
    <row r="319" spans="2:8" ht="12.75" customHeight="1">
      <c r="B319" s="3102" t="s">
        <v>181</v>
      </c>
      <c r="C319" s="3223"/>
      <c r="D319" s="3280"/>
      <c r="E319" s="1588">
        <v>0.20699999999999999</v>
      </c>
      <c r="F319" s="2586">
        <v>0.40600000000000003</v>
      </c>
      <c r="G319" s="2586">
        <v>0.46600000000000003</v>
      </c>
      <c r="H319" s="1"/>
    </row>
    <row r="320" spans="2:8" ht="12.75" customHeight="1">
      <c r="B320" s="3104" t="s">
        <v>182</v>
      </c>
      <c r="C320" s="3257"/>
      <c r="D320" s="3287"/>
      <c r="E320" s="1408">
        <v>0.27700000000000002</v>
      </c>
      <c r="F320" s="166">
        <v>0.46400000000000002</v>
      </c>
      <c r="G320" s="166">
        <v>0.51880000000000004</v>
      </c>
      <c r="H320" s="1"/>
    </row>
    <row r="321" spans="2:13" ht="12.75" customHeight="1">
      <c r="B321" s="3140" t="s">
        <v>148</v>
      </c>
      <c r="C321" s="3229"/>
      <c r="D321" s="3276"/>
      <c r="E321" s="1409">
        <v>0.23499999999999999</v>
      </c>
      <c r="F321" s="168">
        <v>0.43099999999999999</v>
      </c>
      <c r="G321" s="168">
        <v>0.98480000000000001</v>
      </c>
      <c r="H321" s="1"/>
      <c r="I321" s="1"/>
      <c r="J321" s="1"/>
      <c r="K321" s="1"/>
      <c r="L321" s="1"/>
      <c r="M321" s="1"/>
    </row>
    <row r="322" spans="2:13" ht="15" customHeight="1">
      <c r="B322" s="4004" t="s">
        <v>1232</v>
      </c>
      <c r="C322" s="3254"/>
      <c r="D322" s="3254"/>
      <c r="E322" s="3254"/>
      <c r="F322" s="3254"/>
      <c r="G322" s="3254"/>
      <c r="H322" s="1"/>
      <c r="I322" s="1"/>
      <c r="J322" s="1"/>
      <c r="K322" s="1"/>
      <c r="L322" s="1"/>
      <c r="M322" s="1"/>
    </row>
    <row r="323" spans="2:13" ht="15" customHeight="1">
      <c r="B323" s="3277"/>
      <c r="C323" s="3277"/>
      <c r="D323" s="3277"/>
      <c r="E323" s="3277"/>
      <c r="F323" s="3277"/>
      <c r="G323" s="3277"/>
      <c r="H323" s="1"/>
      <c r="I323" s="1"/>
      <c r="J323" s="1"/>
      <c r="K323" s="1"/>
      <c r="L323" s="1"/>
      <c r="M323" s="1"/>
    </row>
    <row r="324" spans="2:13" ht="12.75" customHeight="1">
      <c r="B324" s="1"/>
      <c r="C324" s="1"/>
      <c r="D324" s="1"/>
      <c r="E324" s="1"/>
      <c r="F324" s="1"/>
      <c r="G324" s="1"/>
      <c r="H324" s="1"/>
      <c r="I324" s="1"/>
      <c r="J324" s="1"/>
      <c r="K324" s="1"/>
      <c r="L324" s="1"/>
      <c r="M324" s="1"/>
    </row>
    <row r="325" spans="2:13" ht="12.75" customHeight="1">
      <c r="B325" s="1"/>
      <c r="C325" s="1"/>
      <c r="D325" s="1"/>
      <c r="E325" s="1"/>
      <c r="F325" s="1"/>
      <c r="G325" s="1"/>
      <c r="H325" s="1"/>
      <c r="I325" s="1"/>
      <c r="J325" s="1"/>
      <c r="K325" s="1"/>
      <c r="L325" s="1"/>
      <c r="M325" s="1"/>
    </row>
    <row r="326" spans="2:13" ht="12.75" customHeight="1">
      <c r="B326" s="1801" t="s">
        <v>184</v>
      </c>
      <c r="C326" s="1801"/>
      <c r="D326" s="1801"/>
      <c r="E326" s="1801"/>
      <c r="F326" s="1801"/>
      <c r="G326" s="1801"/>
      <c r="H326" s="1801"/>
      <c r="I326" s="1801"/>
      <c r="J326" s="1801"/>
      <c r="K326" s="1801"/>
      <c r="L326" s="1801"/>
      <c r="M326" s="1801"/>
    </row>
    <row r="327" spans="2:13" ht="12.75" customHeight="1">
      <c r="B327" s="1"/>
      <c r="C327" s="1"/>
      <c r="D327" s="1"/>
      <c r="E327" s="1"/>
      <c r="F327" s="1"/>
      <c r="G327" s="1"/>
      <c r="H327" s="1"/>
      <c r="I327" s="1"/>
      <c r="J327" s="1"/>
      <c r="K327" s="1"/>
      <c r="L327" s="1"/>
      <c r="M327" s="1"/>
    </row>
    <row r="328" spans="2:13" ht="15" customHeight="1">
      <c r="B328" s="3914" t="s">
        <v>1233</v>
      </c>
      <c r="C328" s="3248"/>
      <c r="D328" s="3248"/>
      <c r="E328" s="3248"/>
      <c r="F328" s="3248"/>
      <c r="G328" s="3248"/>
      <c r="H328" s="3248"/>
      <c r="I328" s="3248"/>
      <c r="J328" s="3279"/>
      <c r="K328" s="1362">
        <v>2022</v>
      </c>
      <c r="L328" s="2546">
        <v>2023</v>
      </c>
      <c r="M328" s="2716">
        <v>2024</v>
      </c>
    </row>
    <row r="329" spans="2:13" ht="15" customHeight="1">
      <c r="B329" s="3102" t="s">
        <v>187</v>
      </c>
      <c r="C329" s="3223"/>
      <c r="D329" s="3223"/>
      <c r="E329" s="3223"/>
      <c r="F329" s="3223"/>
      <c r="G329" s="3223"/>
      <c r="H329" s="3223"/>
      <c r="I329" s="3223"/>
      <c r="J329" s="3280"/>
      <c r="K329" s="2583">
        <v>923</v>
      </c>
      <c r="L329" s="2584">
        <v>2204</v>
      </c>
      <c r="M329" s="2717"/>
    </row>
    <row r="330" spans="2:13" ht="12.75" customHeight="1">
      <c r="B330" s="3104" t="s">
        <v>188</v>
      </c>
      <c r="C330" s="3257"/>
      <c r="D330" s="3257"/>
      <c r="E330" s="3257"/>
      <c r="F330" s="3257"/>
      <c r="G330" s="3257"/>
      <c r="H330" s="3257"/>
      <c r="I330" s="3257"/>
      <c r="J330" s="3287"/>
      <c r="K330" s="538">
        <v>120</v>
      </c>
      <c r="L330" s="308">
        <v>271</v>
      </c>
      <c r="M330" s="2718"/>
    </row>
    <row r="331" spans="2:13" ht="15" customHeight="1">
      <c r="B331" s="3099" t="s">
        <v>189</v>
      </c>
      <c r="C331" s="3229"/>
      <c r="D331" s="3229"/>
      <c r="E331" s="3229"/>
      <c r="F331" s="3229"/>
      <c r="G331" s="3229"/>
      <c r="H331" s="3229"/>
      <c r="I331" s="3229"/>
      <c r="J331" s="3276"/>
      <c r="K331" s="1589">
        <v>0.13</v>
      </c>
      <c r="L331" s="2719">
        <v>0.12295825771324864</v>
      </c>
      <c r="M331" s="2720"/>
    </row>
    <row r="332" spans="2:13" ht="15" customHeight="1">
      <c r="B332" s="3157" t="s">
        <v>1234</v>
      </c>
      <c r="C332" s="3254"/>
      <c r="D332" s="3254"/>
      <c r="E332" s="3254"/>
      <c r="F332" s="3254"/>
      <c r="G332" s="3254"/>
      <c r="H332" s="3254"/>
      <c r="I332" s="3254"/>
      <c r="J332" s="3254"/>
      <c r="K332" s="3254"/>
      <c r="L332" s="3254"/>
      <c r="M332" s="3254"/>
    </row>
    <row r="333" spans="2:13" ht="12.75" customHeight="1">
      <c r="B333" s="3277"/>
      <c r="C333" s="3277"/>
      <c r="D333" s="3277"/>
      <c r="E333" s="3277"/>
      <c r="F333" s="3277"/>
      <c r="G333" s="3277"/>
      <c r="H333" s="3277"/>
      <c r="I333" s="3277"/>
      <c r="J333" s="3277"/>
      <c r="K333" s="3277"/>
      <c r="L333" s="3277"/>
      <c r="M333" s="3277"/>
    </row>
    <row r="334" spans="2:13" ht="12.75" customHeight="1">
      <c r="B334" s="1"/>
      <c r="C334" s="1"/>
      <c r="D334" s="1"/>
      <c r="E334" s="1"/>
      <c r="F334" s="1"/>
      <c r="G334" s="1"/>
      <c r="H334" s="1"/>
      <c r="I334" s="1"/>
      <c r="J334" s="1"/>
      <c r="K334" s="1"/>
      <c r="L334" s="1"/>
      <c r="M334" s="1"/>
    </row>
    <row r="335" spans="2:13" ht="12.75" customHeight="1">
      <c r="B335" s="1"/>
      <c r="C335" s="1"/>
      <c r="D335" s="1"/>
      <c r="E335" s="1"/>
      <c r="F335" s="1"/>
      <c r="G335" s="1"/>
      <c r="H335" s="1"/>
      <c r="I335" s="1"/>
      <c r="J335" s="1"/>
      <c r="K335" s="1"/>
      <c r="L335" s="1"/>
      <c r="M335" s="1"/>
    </row>
    <row r="336" spans="2:13" ht="12.75" customHeight="1">
      <c r="B336" s="1801" t="s">
        <v>191</v>
      </c>
      <c r="C336" s="1801"/>
      <c r="D336" s="1801"/>
      <c r="E336" s="1801"/>
      <c r="F336" s="1801"/>
      <c r="G336" s="1801"/>
      <c r="H336" s="1801"/>
      <c r="I336" s="1801"/>
      <c r="J336" s="1801"/>
      <c r="K336" s="1801"/>
      <c r="L336" s="1801"/>
      <c r="M336" s="1801"/>
    </row>
    <row r="338" spans="2:15" ht="15" customHeight="1">
      <c r="B338" s="3914" t="s">
        <v>1235</v>
      </c>
      <c r="C338" s="3248"/>
      <c r="D338" s="3248"/>
      <c r="E338" s="3248"/>
      <c r="F338" s="3248"/>
      <c r="G338" s="3248"/>
      <c r="H338" s="3248"/>
      <c r="I338" s="3248"/>
      <c r="J338" s="3279"/>
      <c r="K338" s="1362">
        <v>2022</v>
      </c>
      <c r="L338" s="2546">
        <v>2023</v>
      </c>
      <c r="M338" s="2716">
        <v>2024</v>
      </c>
      <c r="N338" s="1"/>
      <c r="O338" s="1"/>
    </row>
    <row r="339" spans="2:15" ht="12.75" customHeight="1">
      <c r="B339" s="3102" t="s">
        <v>187</v>
      </c>
      <c r="C339" s="3223"/>
      <c r="D339" s="3223"/>
      <c r="E339" s="3223"/>
      <c r="F339" s="3223"/>
      <c r="G339" s="3223"/>
      <c r="H339" s="3223"/>
      <c r="I339" s="3223"/>
      <c r="J339" s="3280"/>
      <c r="K339" s="2583">
        <v>923</v>
      </c>
      <c r="L339" s="1927">
        <v>2204</v>
      </c>
      <c r="M339" s="1590"/>
      <c r="N339" s="1"/>
      <c r="O339" s="1"/>
    </row>
    <row r="340" spans="2:15" ht="12.75" customHeight="1">
      <c r="B340" s="3104" t="s">
        <v>193</v>
      </c>
      <c r="C340" s="3257"/>
      <c r="D340" s="3257"/>
      <c r="E340" s="3257"/>
      <c r="F340" s="3257"/>
      <c r="G340" s="3257"/>
      <c r="H340" s="3257"/>
      <c r="I340" s="3257"/>
      <c r="J340" s="3287"/>
      <c r="K340" s="538">
        <v>923</v>
      </c>
      <c r="L340" s="308">
        <v>2204</v>
      </c>
      <c r="M340" s="2718"/>
      <c r="N340" s="1"/>
      <c r="O340" s="1"/>
    </row>
    <row r="341" spans="2:15" ht="15" customHeight="1">
      <c r="B341" s="3106" t="s">
        <v>194</v>
      </c>
      <c r="C341" s="3229"/>
      <c r="D341" s="3229"/>
      <c r="E341" s="3229"/>
      <c r="F341" s="3229"/>
      <c r="G341" s="3229"/>
      <c r="H341" s="3229"/>
      <c r="I341" s="3229"/>
      <c r="J341" s="3276"/>
      <c r="K341" s="1591">
        <v>1</v>
      </c>
      <c r="L341" s="163">
        <v>1</v>
      </c>
      <c r="M341" s="2721"/>
      <c r="N341" s="1"/>
      <c r="O341" s="1"/>
    </row>
    <row r="342" spans="2:15" ht="12.75" customHeight="1">
      <c r="B342" s="1"/>
      <c r="C342" s="1"/>
      <c r="D342" s="1"/>
      <c r="E342" s="1"/>
      <c r="F342" s="1"/>
      <c r="G342" s="1"/>
      <c r="H342" s="1"/>
      <c r="I342" s="1"/>
      <c r="J342" s="1"/>
      <c r="K342" s="1"/>
      <c r="L342" s="1"/>
      <c r="M342" s="1"/>
      <c r="N342" s="1"/>
      <c r="O342" s="1"/>
    </row>
    <row r="343" spans="2:15" ht="12.75" customHeight="1">
      <c r="B343" s="1"/>
      <c r="C343" s="1"/>
      <c r="D343" s="1"/>
      <c r="E343" s="1"/>
      <c r="F343" s="1"/>
      <c r="G343" s="1"/>
      <c r="H343" s="1"/>
      <c r="I343" s="1"/>
      <c r="J343" s="1"/>
      <c r="K343" s="1"/>
      <c r="L343" s="1"/>
      <c r="M343" s="1"/>
      <c r="N343" s="1"/>
      <c r="O343" s="1"/>
    </row>
    <row r="344" spans="2:15" ht="15" customHeight="1">
      <c r="B344" s="1"/>
      <c r="C344" s="1"/>
      <c r="D344" s="1"/>
      <c r="E344" s="1"/>
      <c r="F344" s="1"/>
      <c r="G344" s="1"/>
      <c r="H344" s="1"/>
      <c r="I344" s="1"/>
      <c r="J344" s="1"/>
      <c r="K344" s="1"/>
      <c r="L344" s="1"/>
      <c r="M344" s="1"/>
      <c r="N344" s="1"/>
      <c r="O344" s="1"/>
    </row>
    <row r="345" spans="2:15" ht="12.75" customHeight="1">
      <c r="B345" s="1"/>
      <c r="C345" s="1"/>
      <c r="D345" s="1"/>
      <c r="E345" s="1"/>
      <c r="F345" s="1"/>
      <c r="G345" s="1"/>
      <c r="H345" s="1"/>
      <c r="I345" s="1"/>
      <c r="J345" s="1"/>
      <c r="K345" s="1"/>
      <c r="L345" s="1"/>
      <c r="M345" s="1"/>
      <c r="N345" s="1"/>
      <c r="O345" s="1"/>
    </row>
    <row r="346" spans="2:15" ht="12.75" customHeight="1">
      <c r="B346" s="1353" t="s">
        <v>196</v>
      </c>
      <c r="C346" s="6"/>
      <c r="D346" s="6"/>
      <c r="E346" s="6"/>
      <c r="F346" s="6"/>
      <c r="G346" s="6"/>
      <c r="H346" s="6"/>
      <c r="I346" s="6"/>
      <c r="J346" s="6"/>
      <c r="K346" s="6"/>
      <c r="L346" s="6"/>
      <c r="M346" s="6"/>
      <c r="N346" s="6"/>
      <c r="O346" s="6"/>
    </row>
    <row r="347" spans="2:15" ht="12.75" customHeight="1">
      <c r="B347" s="1"/>
      <c r="C347" s="1"/>
      <c r="D347" s="1"/>
      <c r="E347" s="1"/>
      <c r="F347" s="1"/>
      <c r="G347" s="1"/>
      <c r="H347" s="1"/>
      <c r="I347" s="1"/>
      <c r="J347" s="1"/>
      <c r="K347" s="1"/>
      <c r="L347" s="1"/>
      <c r="M347" s="1"/>
      <c r="N347" s="1"/>
      <c r="O347" s="1"/>
    </row>
    <row r="348" spans="2:15" ht="12.75" customHeight="1">
      <c r="B348" s="1"/>
      <c r="C348" s="1"/>
      <c r="D348" s="1"/>
      <c r="E348" s="1"/>
      <c r="F348" s="1"/>
      <c r="G348" s="1"/>
      <c r="H348" s="1"/>
      <c r="I348" s="1"/>
      <c r="J348" s="1"/>
      <c r="K348" s="1"/>
      <c r="L348" s="1"/>
      <c r="M348" s="1"/>
      <c r="N348" s="1"/>
      <c r="O348" s="1"/>
    </row>
    <row r="349" spans="2:15" ht="12.75" customHeight="1">
      <c r="B349" s="1801" t="s">
        <v>1236</v>
      </c>
      <c r="C349" s="1801"/>
      <c r="D349" s="1801"/>
      <c r="E349" s="1801"/>
      <c r="F349" s="1801"/>
      <c r="G349" s="1801"/>
      <c r="H349" s="1801"/>
      <c r="I349" s="1801"/>
      <c r="J349" s="1801"/>
      <c r="K349" s="1801"/>
      <c r="L349" s="1801"/>
      <c r="M349" s="1801"/>
      <c r="N349" s="1"/>
      <c r="O349" s="1" t="s">
        <v>1237</v>
      </c>
    </row>
    <row r="350" spans="2:15" ht="12.75" customHeight="1">
      <c r="B350" s="1"/>
      <c r="C350" s="1"/>
      <c r="D350" s="1"/>
      <c r="E350" s="1"/>
      <c r="F350" s="1"/>
      <c r="G350" s="1"/>
      <c r="H350" s="1"/>
      <c r="I350" s="1"/>
      <c r="J350" s="1"/>
      <c r="K350" s="1"/>
      <c r="L350" s="1"/>
      <c r="M350" s="1"/>
      <c r="N350" s="1"/>
      <c r="O350" s="1"/>
    </row>
    <row r="351" spans="2:15" ht="15" customHeight="1">
      <c r="B351" s="3914" t="s">
        <v>1238</v>
      </c>
      <c r="C351" s="3248"/>
      <c r="D351" s="3248"/>
      <c r="E351" s="3248"/>
      <c r="F351" s="3248"/>
      <c r="G351" s="3248"/>
      <c r="H351" s="3248"/>
      <c r="I351" s="3248"/>
      <c r="J351" s="3279"/>
      <c r="K351" s="1362">
        <v>2022</v>
      </c>
      <c r="L351" s="1362">
        <v>2023</v>
      </c>
      <c r="M351" s="2546">
        <v>2024</v>
      </c>
      <c r="N351" s="1"/>
      <c r="O351" s="1"/>
    </row>
    <row r="352" spans="2:15" ht="15" customHeight="1">
      <c r="B352" s="3915" t="s">
        <v>199</v>
      </c>
      <c r="C352" s="3283"/>
      <c r="D352" s="3283"/>
      <c r="E352" s="3283"/>
      <c r="F352" s="3283"/>
      <c r="G352" s="3283"/>
      <c r="H352" s="3283"/>
      <c r="I352" s="3283"/>
      <c r="J352" s="3283"/>
      <c r="K352" s="3283"/>
      <c r="L352" s="3283"/>
      <c r="M352" s="3283"/>
      <c r="N352" s="1"/>
      <c r="O352" s="1"/>
    </row>
    <row r="353" spans="2:13" ht="12.75" customHeight="1">
      <c r="B353" s="3138" t="s">
        <v>204</v>
      </c>
      <c r="C353" s="3284"/>
      <c r="D353" s="3284"/>
      <c r="E353" s="3284"/>
      <c r="F353" s="3284"/>
      <c r="G353" s="3284"/>
      <c r="H353" s="3284"/>
      <c r="I353" s="3284"/>
      <c r="J353" s="3285"/>
      <c r="K353" s="2583">
        <v>1566716</v>
      </c>
      <c r="L353" s="2584">
        <v>33037.660000000003</v>
      </c>
      <c r="M353" s="2584"/>
    </row>
    <row r="354" spans="2:13" ht="12.75" customHeight="1">
      <c r="B354" s="3104" t="s">
        <v>209</v>
      </c>
      <c r="C354" s="3257"/>
      <c r="D354" s="3257"/>
      <c r="E354" s="3257"/>
      <c r="F354" s="3257"/>
      <c r="G354" s="3257"/>
      <c r="H354" s="3257"/>
      <c r="I354" s="3257"/>
      <c r="J354" s="3287"/>
      <c r="K354" s="538">
        <v>8446801</v>
      </c>
      <c r="L354" s="308">
        <v>11521087.43</v>
      </c>
      <c r="M354" s="308"/>
    </row>
    <row r="355" spans="2:13" ht="12.75" customHeight="1">
      <c r="B355" s="3104" t="s">
        <v>1239</v>
      </c>
      <c r="C355" s="3257"/>
      <c r="D355" s="3257"/>
      <c r="E355" s="3257"/>
      <c r="F355" s="3257"/>
      <c r="G355" s="3257"/>
      <c r="H355" s="3257"/>
      <c r="I355" s="3257"/>
      <c r="J355" s="3287"/>
      <c r="K355" s="538">
        <v>166523</v>
      </c>
      <c r="L355" s="308">
        <v>392826.82</v>
      </c>
      <c r="M355" s="308"/>
    </row>
    <row r="356" spans="2:13" ht="12.75" customHeight="1">
      <c r="B356" s="3104" t="s">
        <v>212</v>
      </c>
      <c r="C356" s="3257"/>
      <c r="D356" s="3257"/>
      <c r="E356" s="3257"/>
      <c r="F356" s="3257"/>
      <c r="G356" s="3257"/>
      <c r="H356" s="3257"/>
      <c r="I356" s="3257"/>
      <c r="J356" s="3287"/>
      <c r="K356" s="538">
        <v>7676</v>
      </c>
      <c r="L356" s="308">
        <v>637822.99</v>
      </c>
      <c r="M356" s="308"/>
    </row>
    <row r="357" spans="2:13" ht="12.75" customHeight="1">
      <c r="B357" s="3104" t="s">
        <v>213</v>
      </c>
      <c r="C357" s="3257"/>
      <c r="D357" s="3257"/>
      <c r="E357" s="3257"/>
      <c r="F357" s="3257"/>
      <c r="G357" s="3257"/>
      <c r="H357" s="3257"/>
      <c r="I357" s="3257"/>
      <c r="J357" s="3287"/>
      <c r="K357" s="538">
        <v>174405</v>
      </c>
      <c r="L357" s="308">
        <v>213298.24</v>
      </c>
      <c r="M357" s="308"/>
    </row>
    <row r="358" spans="2:13" ht="12.75" customHeight="1">
      <c r="B358" s="3104" t="s">
        <v>214</v>
      </c>
      <c r="C358" s="3257"/>
      <c r="D358" s="3257"/>
      <c r="E358" s="3257"/>
      <c r="F358" s="3257"/>
      <c r="G358" s="3257"/>
      <c r="H358" s="3257"/>
      <c r="I358" s="3257"/>
      <c r="J358" s="3287"/>
      <c r="K358" s="538">
        <v>980</v>
      </c>
      <c r="L358" s="308">
        <v>16968.43</v>
      </c>
      <c r="M358" s="308"/>
    </row>
    <row r="359" spans="2:13" ht="12.75" customHeight="1">
      <c r="B359" s="3104" t="s">
        <v>215</v>
      </c>
      <c r="C359" s="3257"/>
      <c r="D359" s="3257"/>
      <c r="E359" s="3257"/>
      <c r="F359" s="3257"/>
      <c r="G359" s="3257"/>
      <c r="H359" s="3257"/>
      <c r="I359" s="3257"/>
      <c r="J359" s="3287"/>
      <c r="K359" s="538">
        <v>179624</v>
      </c>
      <c r="L359" s="308">
        <v>7.87</v>
      </c>
      <c r="M359" s="308"/>
    </row>
    <row r="360" spans="2:13" ht="12.75" customHeight="1">
      <c r="B360" s="3161" t="s">
        <v>220</v>
      </c>
      <c r="C360" s="3257"/>
      <c r="D360" s="3257"/>
      <c r="E360" s="3257"/>
      <c r="F360" s="3257"/>
      <c r="G360" s="3257"/>
      <c r="H360" s="3257"/>
      <c r="I360" s="3257"/>
      <c r="J360" s="3287"/>
      <c r="K360" s="507">
        <v>10542724</v>
      </c>
      <c r="L360" s="310">
        <v>12815049.439999999</v>
      </c>
      <c r="M360" s="310"/>
    </row>
    <row r="361" spans="2:13" ht="12.75" customHeight="1">
      <c r="B361" s="3161" t="s">
        <v>221</v>
      </c>
      <c r="C361" s="3257"/>
      <c r="D361" s="3257"/>
      <c r="E361" s="3257"/>
      <c r="F361" s="3257"/>
      <c r="G361" s="3257"/>
      <c r="H361" s="3257"/>
      <c r="I361" s="3257"/>
      <c r="J361" s="3287"/>
      <c r="K361" s="507">
        <v>0</v>
      </c>
      <c r="L361" s="310">
        <v>40.729999999999997</v>
      </c>
      <c r="M361" s="310"/>
    </row>
    <row r="362" spans="2:13" ht="12.75" customHeight="1">
      <c r="B362" s="3143" t="s">
        <v>224</v>
      </c>
      <c r="C362" s="3229"/>
      <c r="D362" s="3229"/>
      <c r="E362" s="3229"/>
      <c r="F362" s="3229"/>
      <c r="G362" s="3229"/>
      <c r="H362" s="3229"/>
      <c r="I362" s="3229"/>
      <c r="J362" s="3276"/>
      <c r="K362" s="2096">
        <f>K361+K360</f>
        <v>10542724</v>
      </c>
      <c r="L362" s="2588">
        <v>12815090.17</v>
      </c>
      <c r="M362" s="2588"/>
    </row>
    <row r="363" spans="2:13" ht="12.75" customHeight="1">
      <c r="B363" s="3853" t="s">
        <v>225</v>
      </c>
      <c r="C363" s="3231"/>
      <c r="D363" s="3231"/>
      <c r="E363" s="3231"/>
      <c r="F363" s="3231"/>
      <c r="G363" s="3231"/>
      <c r="H363" s="3231"/>
      <c r="I363" s="3231"/>
      <c r="J363" s="3231"/>
      <c r="K363" s="3231"/>
      <c r="L363" s="3231"/>
      <c r="M363" s="3231"/>
    </row>
    <row r="364" spans="2:13" ht="12.75" customHeight="1">
      <c r="B364" s="3138" t="s">
        <v>1240</v>
      </c>
      <c r="C364" s="3284"/>
      <c r="D364" s="3284"/>
      <c r="E364" s="3284"/>
      <c r="F364" s="3284"/>
      <c r="G364" s="3284"/>
      <c r="H364" s="3284"/>
      <c r="I364" s="3284"/>
      <c r="J364" s="3285"/>
      <c r="K364" s="2583">
        <v>441875</v>
      </c>
      <c r="L364" s="2584">
        <v>0</v>
      </c>
      <c r="M364" s="2584"/>
    </row>
    <row r="365" spans="2:13" ht="12.75" customHeight="1">
      <c r="B365" s="3104" t="s">
        <v>228</v>
      </c>
      <c r="C365" s="3257"/>
      <c r="D365" s="3257"/>
      <c r="E365" s="3257"/>
      <c r="F365" s="3257"/>
      <c r="G365" s="3257"/>
      <c r="H365" s="3257"/>
      <c r="I365" s="3257"/>
      <c r="J365" s="3287"/>
      <c r="K365" s="538">
        <v>801641</v>
      </c>
      <c r="L365" s="308">
        <v>4170859.13</v>
      </c>
      <c r="M365" s="308"/>
    </row>
    <row r="366" spans="2:13" ht="12.75" customHeight="1">
      <c r="B366" s="3161" t="s">
        <v>229</v>
      </c>
      <c r="C366" s="3257"/>
      <c r="D366" s="3257"/>
      <c r="E366" s="3257"/>
      <c r="F366" s="3257"/>
      <c r="G366" s="3257"/>
      <c r="H366" s="3257"/>
      <c r="I366" s="3257"/>
      <c r="J366" s="3287"/>
      <c r="K366" s="507">
        <v>1243517</v>
      </c>
      <c r="L366" s="310">
        <v>4170859.13</v>
      </c>
      <c r="M366" s="310"/>
    </row>
    <row r="367" spans="2:13" ht="12.75" customHeight="1">
      <c r="B367" s="3143" t="s">
        <v>230</v>
      </c>
      <c r="C367" s="3229"/>
      <c r="D367" s="3229"/>
      <c r="E367" s="3229"/>
      <c r="F367" s="3229"/>
      <c r="G367" s="3229"/>
      <c r="H367" s="3229"/>
      <c r="I367" s="3229"/>
      <c r="J367" s="3276"/>
      <c r="K367" s="2096">
        <f t="shared" ref="K367:L367" si="7">K362+K366</f>
        <v>11786241</v>
      </c>
      <c r="L367" s="2588">
        <f t="shared" si="7"/>
        <v>16985949.300000001</v>
      </c>
      <c r="M367" s="2588"/>
    </row>
    <row r="368" spans="2:13" ht="15" customHeight="1">
      <c r="B368" s="3303" t="s">
        <v>1241</v>
      </c>
      <c r="C368" s="3231"/>
      <c r="D368" s="3231"/>
      <c r="E368" s="3231"/>
      <c r="F368" s="3231"/>
      <c r="G368" s="3231"/>
      <c r="H368" s="3231"/>
      <c r="I368" s="3231"/>
      <c r="J368" s="3231"/>
      <c r="K368" s="3231"/>
      <c r="L368" s="3231"/>
      <c r="M368" s="3231"/>
    </row>
    <row r="371" spans="2:15" ht="12.75" customHeight="1">
      <c r="B371" s="1801" t="s">
        <v>1242</v>
      </c>
      <c r="C371" s="1801"/>
      <c r="D371" s="1801"/>
      <c r="E371" s="1801"/>
      <c r="F371" s="1801"/>
      <c r="G371" s="1801"/>
      <c r="H371" s="1801"/>
      <c r="I371" s="1801"/>
      <c r="J371" s="1801"/>
      <c r="K371" s="1801"/>
      <c r="L371" s="1801"/>
      <c r="M371" s="1801"/>
      <c r="N371" s="1"/>
      <c r="O371" s="1" t="s">
        <v>1217</v>
      </c>
    </row>
    <row r="372" spans="2:15" ht="12.75" customHeight="1">
      <c r="B372" s="1"/>
      <c r="C372" s="1"/>
      <c r="D372" s="1"/>
      <c r="E372" s="1"/>
      <c r="F372" s="1"/>
      <c r="G372" s="1"/>
      <c r="H372" s="1"/>
      <c r="I372" s="1"/>
      <c r="J372" s="1"/>
      <c r="K372" s="1"/>
      <c r="L372" s="1"/>
      <c r="M372" s="1"/>
      <c r="N372" s="1"/>
      <c r="O372" s="1"/>
    </row>
    <row r="373" spans="2:15" ht="12.75" customHeight="1">
      <c r="B373" s="3812" t="s">
        <v>233</v>
      </c>
      <c r="C373" s="3207"/>
      <c r="D373" s="3207"/>
      <c r="E373" s="3813">
        <v>2022</v>
      </c>
      <c r="F373" s="3813">
        <v>2023</v>
      </c>
      <c r="G373" s="3830">
        <v>2024</v>
      </c>
      <c r="H373" s="1"/>
      <c r="I373" s="1"/>
      <c r="J373" s="8"/>
      <c r="K373" s="8"/>
      <c r="L373" s="8"/>
      <c r="M373" s="8"/>
      <c r="N373" s="1"/>
      <c r="O373" s="1"/>
    </row>
    <row r="374" spans="2:15" ht="12.75" hidden="1" customHeight="1">
      <c r="B374" s="3207"/>
      <c r="C374" s="2992"/>
      <c r="D374" s="3207"/>
      <c r="E374" s="3403"/>
      <c r="F374" s="3403"/>
      <c r="G374" s="3295"/>
      <c r="H374" s="1"/>
      <c r="I374" s="1"/>
      <c r="J374" s="8"/>
      <c r="K374" s="8"/>
      <c r="L374" s="8"/>
      <c r="M374" s="8"/>
      <c r="N374" s="1"/>
      <c r="O374" s="1"/>
    </row>
    <row r="375" spans="2:15" ht="12.75" customHeight="1">
      <c r="B375" s="3248"/>
      <c r="C375" s="3248"/>
      <c r="D375" s="3248"/>
      <c r="E375" s="3325"/>
      <c r="F375" s="3325"/>
      <c r="G375" s="3296"/>
      <c r="H375" s="1"/>
      <c r="I375" s="1"/>
      <c r="J375" s="8"/>
      <c r="K375" s="8"/>
      <c r="L375" s="8"/>
      <c r="M375" s="8"/>
      <c r="N375" s="1"/>
      <c r="O375" s="1"/>
    </row>
    <row r="376" spans="2:15" ht="12.75" customHeight="1">
      <c r="B376" s="3159" t="s">
        <v>955</v>
      </c>
      <c r="C376" s="3283"/>
      <c r="D376" s="3946"/>
      <c r="E376" s="1413">
        <v>6430463</v>
      </c>
      <c r="F376" s="1414">
        <v>12285767.720000001</v>
      </c>
      <c r="G376" s="1414"/>
      <c r="H376" s="1"/>
      <c r="I376" s="1"/>
      <c r="J376" s="8"/>
      <c r="K376" s="8"/>
      <c r="L376" s="8"/>
      <c r="M376" s="8"/>
      <c r="N376" s="1"/>
      <c r="O376" s="1"/>
    </row>
    <row r="377" spans="2:15" ht="12.75" customHeight="1">
      <c r="B377" s="1"/>
      <c r="C377" s="1"/>
      <c r="D377" s="1"/>
      <c r="E377" s="1"/>
      <c r="F377" s="1"/>
      <c r="G377" s="1"/>
      <c r="H377" s="1"/>
      <c r="I377" s="1"/>
      <c r="J377" s="1"/>
      <c r="K377" s="1"/>
      <c r="L377" s="1"/>
      <c r="M377" s="1"/>
      <c r="N377" s="1"/>
      <c r="O377" s="1"/>
    </row>
    <row r="378" spans="2:15" ht="12.75" customHeight="1">
      <c r="B378" s="1"/>
      <c r="C378" s="1"/>
      <c r="D378" s="1"/>
      <c r="E378" s="1"/>
      <c r="F378" s="1"/>
      <c r="G378" s="1"/>
      <c r="H378" s="1"/>
      <c r="I378" s="1"/>
      <c r="J378" s="1"/>
      <c r="K378" s="1"/>
      <c r="L378" s="1"/>
      <c r="M378" s="1"/>
      <c r="N378" s="1"/>
      <c r="O378" s="1"/>
    </row>
    <row r="379" spans="2:15" ht="12.75" customHeight="1">
      <c r="B379" s="1801" t="s">
        <v>1243</v>
      </c>
      <c r="C379" s="1801"/>
      <c r="D379" s="1801"/>
      <c r="E379" s="1801"/>
      <c r="F379" s="1801"/>
      <c r="G379" s="1801"/>
      <c r="H379" s="1801"/>
      <c r="I379" s="1801"/>
      <c r="J379" s="1801"/>
      <c r="K379" s="1801"/>
      <c r="L379" s="1801"/>
      <c r="M379" s="1801"/>
      <c r="N379" s="1"/>
      <c r="O379" s="1" t="s">
        <v>1217</v>
      </c>
    </row>
    <row r="380" spans="2:15" ht="12.75" customHeight="1">
      <c r="B380" s="1"/>
      <c r="C380" s="1"/>
      <c r="D380" s="1"/>
      <c r="E380" s="1"/>
      <c r="F380" s="1"/>
      <c r="G380" s="1"/>
      <c r="H380" s="1"/>
      <c r="I380" s="1"/>
      <c r="J380" s="1"/>
      <c r="K380" s="1"/>
      <c r="L380" s="1"/>
      <c r="M380" s="1"/>
      <c r="N380" s="1"/>
      <c r="O380" s="1"/>
    </row>
    <row r="381" spans="2:15" ht="12.75" customHeight="1">
      <c r="B381" s="3836" t="s">
        <v>1244</v>
      </c>
      <c r="C381" s="3248"/>
      <c r="D381" s="3248"/>
      <c r="E381" s="3248"/>
      <c r="F381" s="3248"/>
      <c r="G381" s="3248"/>
      <c r="H381" s="3248"/>
      <c r="I381" s="3248"/>
      <c r="J381" s="3279"/>
      <c r="K381" s="1362">
        <v>2022</v>
      </c>
      <c r="L381" s="1362">
        <v>2023</v>
      </c>
      <c r="M381" s="2546">
        <v>2024</v>
      </c>
      <c r="N381" s="1"/>
      <c r="O381" s="1"/>
    </row>
    <row r="382" spans="2:15" ht="12.75" customHeight="1">
      <c r="B382" s="3347" t="s">
        <v>1245</v>
      </c>
      <c r="C382" s="3261"/>
      <c r="D382" s="3261"/>
      <c r="E382" s="3261"/>
      <c r="F382" s="3261"/>
      <c r="G382" s="3261"/>
      <c r="H382" s="3261"/>
      <c r="I382" s="3261"/>
      <c r="J382" s="3385"/>
      <c r="K382" s="1415">
        <v>70.38</v>
      </c>
      <c r="L382" s="2722">
        <v>82.998200041055711</v>
      </c>
      <c r="M382" s="2722"/>
      <c r="N382" s="1"/>
      <c r="O382" s="1"/>
    </row>
    <row r="383" spans="2:15" ht="12.75" customHeight="1">
      <c r="B383" s="3104" t="s">
        <v>1246</v>
      </c>
      <c r="C383" s="3257"/>
      <c r="D383" s="3257"/>
      <c r="E383" s="3257"/>
      <c r="F383" s="3257"/>
      <c r="G383" s="3257"/>
      <c r="H383" s="3257"/>
      <c r="I383" s="3257"/>
      <c r="J383" s="3287"/>
      <c r="K383" s="1418">
        <v>74.400000000000006</v>
      </c>
      <c r="L383" s="1592">
        <v>84.710259856484583</v>
      </c>
      <c r="M383" s="1592"/>
      <c r="N383" s="1"/>
      <c r="O383" s="1"/>
    </row>
    <row r="384" spans="2:15" ht="12.75" customHeight="1">
      <c r="B384" s="3597" t="s">
        <v>1247</v>
      </c>
      <c r="C384" s="3215"/>
      <c r="D384" s="3215"/>
      <c r="E384" s="3215"/>
      <c r="F384" s="3215"/>
      <c r="G384" s="3215"/>
      <c r="H384" s="3215"/>
      <c r="I384" s="3215"/>
      <c r="J384" s="3399"/>
      <c r="K384" s="1421">
        <v>3315</v>
      </c>
      <c r="L384" s="2723">
        <v>3545</v>
      </c>
      <c r="M384" s="2723"/>
      <c r="N384" s="1"/>
      <c r="O384" s="1"/>
    </row>
    <row r="385" spans="2:15" ht="12.75" customHeight="1">
      <c r="B385" s="3291" t="s">
        <v>1248</v>
      </c>
      <c r="C385" s="3231"/>
      <c r="D385" s="3231"/>
      <c r="E385" s="3231"/>
      <c r="F385" s="3231"/>
      <c r="G385" s="3231"/>
      <c r="H385" s="3231"/>
      <c r="I385" s="3231"/>
      <c r="J385" s="3231"/>
      <c r="K385" s="3231"/>
      <c r="L385" s="3231"/>
      <c r="M385" s="3231"/>
      <c r="N385" s="1"/>
      <c r="O385" s="1"/>
    </row>
    <row r="386" spans="2:15" ht="12.75" customHeight="1">
      <c r="B386" s="1"/>
      <c r="C386" s="1"/>
      <c r="D386" s="1"/>
      <c r="E386" s="1"/>
      <c r="F386" s="1"/>
      <c r="G386" s="1"/>
      <c r="H386" s="1"/>
      <c r="I386" s="1"/>
      <c r="J386" s="1"/>
      <c r="K386" s="1"/>
      <c r="L386" s="1"/>
      <c r="M386" s="1"/>
      <c r="N386" s="1"/>
      <c r="O386" s="1"/>
    </row>
    <row r="387" spans="2:15" ht="12.75" customHeight="1">
      <c r="B387" s="1"/>
      <c r="C387" s="1"/>
      <c r="D387" s="1"/>
      <c r="E387" s="1"/>
      <c r="F387" s="1"/>
      <c r="G387" s="1"/>
      <c r="H387" s="1"/>
      <c r="I387" s="1"/>
      <c r="J387" s="1"/>
      <c r="K387" s="1"/>
      <c r="L387" s="1"/>
      <c r="M387" s="1"/>
      <c r="N387" s="1"/>
      <c r="O387" s="1"/>
    </row>
    <row r="388" spans="2:15" ht="12.75" customHeight="1">
      <c r="B388" s="1801" t="s">
        <v>1249</v>
      </c>
      <c r="C388" s="1801"/>
      <c r="D388" s="1801"/>
      <c r="E388" s="1801"/>
      <c r="F388" s="1801"/>
      <c r="G388" s="1801"/>
      <c r="H388" s="1801"/>
      <c r="I388" s="1801"/>
      <c r="J388" s="1801"/>
      <c r="K388" s="1801"/>
      <c r="L388" s="1801"/>
      <c r="M388" s="1801"/>
      <c r="N388" s="1"/>
      <c r="O388" s="1" t="s">
        <v>1217</v>
      </c>
    </row>
    <row r="389" spans="2:15" ht="12.75" customHeight="1">
      <c r="B389" s="1801" t="s">
        <v>1250</v>
      </c>
      <c r="C389" s="1801"/>
      <c r="D389" s="1801"/>
      <c r="E389" s="1801"/>
      <c r="F389" s="1801"/>
      <c r="G389" s="1801"/>
      <c r="H389" s="1801"/>
      <c r="I389" s="1801"/>
      <c r="J389" s="1801"/>
      <c r="K389" s="1801"/>
      <c r="L389" s="1801"/>
      <c r="M389" s="1801"/>
      <c r="N389" s="1"/>
      <c r="O389" s="1"/>
    </row>
    <row r="390" spans="2:15" ht="12.75" customHeight="1">
      <c r="B390" s="1801" t="s">
        <v>1251</v>
      </c>
      <c r="C390" s="1801"/>
      <c r="D390" s="1801"/>
      <c r="E390" s="1801"/>
      <c r="F390" s="1801"/>
      <c r="G390" s="1801"/>
      <c r="H390" s="1801"/>
      <c r="I390" s="1801"/>
      <c r="J390" s="1801"/>
      <c r="K390" s="1801"/>
      <c r="L390" s="1801"/>
      <c r="M390" s="1801"/>
      <c r="N390" s="1"/>
      <c r="O390" s="1"/>
    </row>
    <row r="391" spans="2:15" ht="12.75" customHeight="1">
      <c r="B391" s="1"/>
      <c r="C391" s="1"/>
      <c r="D391" s="1"/>
      <c r="E391" s="1"/>
      <c r="F391" s="1"/>
      <c r="G391" s="1"/>
      <c r="H391" s="1"/>
      <c r="I391" s="1"/>
      <c r="J391" s="1"/>
      <c r="K391" s="1"/>
      <c r="L391" s="1"/>
      <c r="M391" s="1"/>
      <c r="N391" s="1"/>
      <c r="O391" s="1"/>
    </row>
    <row r="392" spans="2:15" ht="15" customHeight="1">
      <c r="B392" s="3812" t="s">
        <v>1252</v>
      </c>
      <c r="C392" s="3207"/>
      <c r="D392" s="3207"/>
      <c r="E392" s="3813">
        <v>2021</v>
      </c>
      <c r="F392" s="3813">
        <v>2022</v>
      </c>
      <c r="G392" s="3830">
        <v>2023</v>
      </c>
      <c r="H392" s="1"/>
      <c r="I392" s="1"/>
      <c r="J392" s="1"/>
      <c r="K392" s="1"/>
      <c r="L392" s="1"/>
      <c r="M392" s="1"/>
      <c r="N392" s="1"/>
      <c r="O392" s="1"/>
    </row>
    <row r="393" spans="2:15" ht="12.75" customHeight="1">
      <c r="B393" s="3248"/>
      <c r="C393" s="3248"/>
      <c r="D393" s="3248"/>
      <c r="E393" s="3325"/>
      <c r="F393" s="3325"/>
      <c r="G393" s="3296"/>
      <c r="H393" s="1"/>
      <c r="I393" s="1"/>
      <c r="J393" s="1"/>
      <c r="K393" s="1"/>
      <c r="L393" s="1"/>
      <c r="M393" s="1"/>
      <c r="N393" s="1"/>
      <c r="O393" s="1"/>
    </row>
    <row r="394" spans="2:15" ht="12.75" customHeight="1">
      <c r="B394" s="3102" t="s">
        <v>244</v>
      </c>
      <c r="C394" s="3223"/>
      <c r="D394" s="3280"/>
      <c r="E394" s="356">
        <v>1995227</v>
      </c>
      <c r="F394" s="541">
        <v>2761528</v>
      </c>
      <c r="G394" s="542">
        <v>5530298.7400000002</v>
      </c>
      <c r="H394" s="1"/>
      <c r="I394" s="1"/>
      <c r="J394" s="1"/>
      <c r="K394" s="1"/>
      <c r="L394" s="1"/>
      <c r="M394" s="1"/>
      <c r="N394" s="1"/>
      <c r="O394" s="1"/>
    </row>
    <row r="395" spans="2:15" ht="12.75" customHeight="1">
      <c r="B395" s="3104" t="s">
        <v>1253</v>
      </c>
      <c r="C395" s="3257"/>
      <c r="D395" s="3287"/>
      <c r="E395" s="360">
        <v>14709</v>
      </c>
      <c r="F395" s="361">
        <v>5228</v>
      </c>
      <c r="G395" s="2019">
        <v>0</v>
      </c>
      <c r="H395" s="1"/>
      <c r="I395" s="1"/>
      <c r="J395" s="1"/>
      <c r="K395" s="1"/>
      <c r="L395" s="1"/>
      <c r="M395" s="1"/>
      <c r="N395" s="1"/>
      <c r="O395" s="1"/>
    </row>
    <row r="396" spans="2:15" ht="12.75" customHeight="1">
      <c r="B396" s="3106" t="s">
        <v>246</v>
      </c>
      <c r="C396" s="3229"/>
      <c r="D396" s="3276"/>
      <c r="E396" s="374">
        <v>121863</v>
      </c>
      <c r="F396" s="1593">
        <v>442336</v>
      </c>
      <c r="G396" s="2018">
        <v>1216201.04</v>
      </c>
      <c r="H396" s="1"/>
      <c r="I396" s="1"/>
      <c r="J396" s="1"/>
      <c r="K396" s="1"/>
      <c r="L396" s="1"/>
      <c r="M396" s="1"/>
      <c r="N396" s="1"/>
      <c r="O396" s="1"/>
    </row>
    <row r="397" spans="2:15" ht="12.75" customHeight="1">
      <c r="B397" s="8"/>
      <c r="C397" s="8"/>
      <c r="D397" s="8"/>
      <c r="E397" s="8"/>
      <c r="F397" s="8"/>
      <c r="G397" s="8"/>
      <c r="H397" s="1"/>
      <c r="I397" s="1"/>
      <c r="J397" s="1"/>
      <c r="K397" s="1"/>
      <c r="L397" s="1"/>
      <c r="M397" s="1"/>
      <c r="N397" s="1"/>
      <c r="O397" s="1"/>
    </row>
    <row r="398" spans="2:15" ht="15" customHeight="1">
      <c r="B398" s="3812" t="s">
        <v>1254</v>
      </c>
      <c r="C398" s="3207"/>
      <c r="D398" s="3207"/>
      <c r="E398" s="3813">
        <v>2021</v>
      </c>
      <c r="F398" s="3813">
        <v>2022</v>
      </c>
      <c r="G398" s="3830">
        <v>2023</v>
      </c>
      <c r="H398" s="1"/>
      <c r="I398" s="1"/>
      <c r="J398" s="1"/>
      <c r="K398" s="1"/>
      <c r="L398" s="1"/>
      <c r="M398" s="1"/>
      <c r="N398" s="1"/>
      <c r="O398" s="1"/>
    </row>
    <row r="399" spans="2:15" ht="12.75" customHeight="1">
      <c r="B399" s="3248"/>
      <c r="C399" s="3248"/>
      <c r="D399" s="3248"/>
      <c r="E399" s="3325"/>
      <c r="F399" s="3325"/>
      <c r="G399" s="3296"/>
      <c r="H399" s="1"/>
      <c r="I399" s="1"/>
      <c r="J399" s="1"/>
      <c r="K399" s="1"/>
      <c r="L399" s="1"/>
      <c r="M399" s="1"/>
      <c r="N399" s="1"/>
      <c r="O399" s="1"/>
    </row>
    <row r="400" spans="2:15" ht="12.75" customHeight="1">
      <c r="B400" s="3102" t="s">
        <v>244</v>
      </c>
      <c r="C400" s="3223"/>
      <c r="D400" s="3280"/>
      <c r="E400" s="356">
        <v>1005.45</v>
      </c>
      <c r="F400" s="541">
        <v>29046.25</v>
      </c>
      <c r="G400" s="542">
        <v>700192.34</v>
      </c>
      <c r="H400" s="1"/>
      <c r="I400" s="1"/>
      <c r="J400" s="1"/>
      <c r="K400" s="1"/>
      <c r="L400" s="1"/>
      <c r="M400" s="1"/>
      <c r="N400" s="1"/>
      <c r="O400" s="1"/>
    </row>
    <row r="401" spans="2:15" ht="12.75" customHeight="1">
      <c r="B401" s="3106" t="s">
        <v>246</v>
      </c>
      <c r="C401" s="3229"/>
      <c r="D401" s="3276"/>
      <c r="E401" s="374">
        <v>14526.68</v>
      </c>
      <c r="F401" s="1593">
        <v>43491.12</v>
      </c>
      <c r="G401" s="2018">
        <v>84973.79</v>
      </c>
      <c r="H401" s="1"/>
      <c r="I401" s="1"/>
      <c r="J401" s="1"/>
      <c r="K401" s="1"/>
      <c r="L401" s="1"/>
      <c r="M401" s="1"/>
      <c r="N401" s="1"/>
      <c r="O401" s="1"/>
    </row>
    <row r="402" spans="2:15" ht="12.75" customHeight="1">
      <c r="B402" s="104"/>
      <c r="C402" s="104"/>
      <c r="D402" s="104"/>
      <c r="E402" s="104"/>
      <c r="F402" s="104"/>
      <c r="G402" s="104"/>
      <c r="H402" s="104"/>
      <c r="I402" s="104"/>
      <c r="J402" s="104"/>
      <c r="K402" s="104"/>
      <c r="L402" s="104"/>
      <c r="M402" s="104"/>
      <c r="N402" s="1"/>
      <c r="O402" s="1"/>
    </row>
    <row r="403" spans="2:15" ht="12.75" customHeight="1">
      <c r="B403" s="1"/>
      <c r="C403" s="1"/>
      <c r="D403" s="1"/>
      <c r="E403" s="1"/>
      <c r="F403" s="1"/>
      <c r="G403" s="1"/>
      <c r="H403" s="1"/>
      <c r="I403" s="1"/>
      <c r="J403" s="1"/>
      <c r="K403" s="1"/>
      <c r="L403" s="1"/>
      <c r="M403" s="1"/>
      <c r="N403" s="1"/>
      <c r="O403" s="1"/>
    </row>
    <row r="404" spans="2:15" ht="12.75" customHeight="1">
      <c r="B404" s="1801" t="s">
        <v>1255</v>
      </c>
      <c r="C404" s="1801"/>
      <c r="D404" s="1801"/>
      <c r="E404" s="1801"/>
      <c r="F404" s="1801"/>
      <c r="G404" s="1801"/>
      <c r="H404" s="1801"/>
      <c r="I404" s="1801"/>
      <c r="J404" s="1801"/>
      <c r="K404" s="1801"/>
      <c r="L404" s="1801"/>
      <c r="M404" s="1801"/>
      <c r="N404" s="1"/>
      <c r="O404" s="1" t="s">
        <v>1217</v>
      </c>
    </row>
    <row r="405" spans="2:15" ht="12.75" customHeight="1">
      <c r="B405" s="1"/>
      <c r="C405" s="1"/>
      <c r="D405" s="1"/>
      <c r="E405" s="1"/>
      <c r="F405" s="1"/>
      <c r="G405" s="1"/>
      <c r="H405" s="1"/>
      <c r="I405" s="1"/>
      <c r="J405" s="1"/>
      <c r="K405" s="1"/>
      <c r="L405" s="1"/>
      <c r="M405" s="1"/>
      <c r="N405" s="1"/>
      <c r="O405" s="1"/>
    </row>
    <row r="406" spans="2:15" ht="12.75" hidden="1" customHeight="1">
      <c r="B406" s="1"/>
      <c r="C406" s="1"/>
      <c r="D406" s="1"/>
      <c r="E406" s="1"/>
      <c r="F406" s="1"/>
      <c r="G406" s="1"/>
      <c r="H406" s="1"/>
      <c r="I406" s="1"/>
      <c r="J406" s="1"/>
      <c r="K406" s="1"/>
      <c r="L406" s="1"/>
      <c r="M406" s="1"/>
      <c r="N406" s="1"/>
      <c r="O406" s="1"/>
    </row>
    <row r="407" spans="2:15" ht="15" customHeight="1">
      <c r="B407" s="3812" t="s">
        <v>999</v>
      </c>
      <c r="C407" s="3207"/>
      <c r="D407" s="3207"/>
      <c r="E407" s="3207"/>
      <c r="F407" s="3207"/>
      <c r="G407" s="3207"/>
      <c r="H407" s="3207"/>
      <c r="I407" s="3247"/>
      <c r="J407" s="4054" t="s">
        <v>1256</v>
      </c>
      <c r="K407" s="3813">
        <v>2022</v>
      </c>
      <c r="L407" s="3813">
        <v>2023</v>
      </c>
      <c r="M407" s="3830">
        <v>2024</v>
      </c>
      <c r="N407" s="1"/>
      <c r="O407" s="1"/>
    </row>
    <row r="408" spans="2:15" ht="15" customHeight="1">
      <c r="B408" s="3207"/>
      <c r="C408" s="3207"/>
      <c r="D408" s="3207"/>
      <c r="E408" s="3207"/>
      <c r="F408" s="3207"/>
      <c r="G408" s="3207"/>
      <c r="H408" s="3207"/>
      <c r="I408" s="3247"/>
      <c r="J408" s="3325"/>
      <c r="K408" s="3325"/>
      <c r="L408" s="3325"/>
      <c r="M408" s="3296"/>
      <c r="N408" s="1"/>
      <c r="O408" s="1"/>
    </row>
    <row r="409" spans="2:15" ht="12.75" customHeight="1">
      <c r="B409" s="3102" t="s">
        <v>1257</v>
      </c>
      <c r="C409" s="3223"/>
      <c r="D409" s="3223"/>
      <c r="E409" s="3223"/>
      <c r="F409" s="3223"/>
      <c r="G409" s="3223"/>
      <c r="H409" s="3223"/>
      <c r="I409" s="3280"/>
      <c r="J409" s="520">
        <v>5652874.0229159743</v>
      </c>
      <c r="K409" s="1927">
        <v>2628345.5541136074</v>
      </c>
      <c r="L409" s="1927">
        <v>6173698.6816007746</v>
      </c>
      <c r="M409" s="1927"/>
      <c r="N409" s="1"/>
      <c r="O409" s="1"/>
    </row>
    <row r="410" spans="2:15" ht="12.75" customHeight="1">
      <c r="B410" s="3161" t="s">
        <v>1258</v>
      </c>
      <c r="C410" s="3257"/>
      <c r="D410" s="3257"/>
      <c r="E410" s="3257"/>
      <c r="F410" s="3257"/>
      <c r="G410" s="3257"/>
      <c r="H410" s="3257"/>
      <c r="I410" s="3287"/>
      <c r="J410" s="2591">
        <v>509.40025555332613</v>
      </c>
      <c r="K410" s="2592">
        <v>500.19879864543947</v>
      </c>
      <c r="L410" s="2592">
        <v>485.25318959458031</v>
      </c>
      <c r="M410" s="2592"/>
      <c r="N410" s="1"/>
      <c r="O410" s="1"/>
    </row>
    <row r="411" spans="2:15" ht="12.75" customHeight="1">
      <c r="B411" s="3161" t="s">
        <v>1259</v>
      </c>
      <c r="C411" s="3257"/>
      <c r="D411" s="3257"/>
      <c r="E411" s="3257"/>
      <c r="F411" s="3257"/>
      <c r="G411" s="3257"/>
      <c r="H411" s="3257"/>
      <c r="I411" s="3287"/>
      <c r="J411" s="2591">
        <v>497.53111108358615</v>
      </c>
      <c r="K411" s="2592">
        <v>497.3442659481442</v>
      </c>
      <c r="L411" s="2592">
        <v>469.82227790341813</v>
      </c>
      <c r="M411" s="2592"/>
      <c r="N411" s="1"/>
      <c r="O411" s="1"/>
    </row>
    <row r="412" spans="2:15" ht="12.75" customHeight="1">
      <c r="B412" s="3161" t="s">
        <v>1260</v>
      </c>
      <c r="C412" s="3257"/>
      <c r="D412" s="3257"/>
      <c r="E412" s="3257"/>
      <c r="F412" s="3257"/>
      <c r="G412" s="3257"/>
      <c r="H412" s="3257"/>
      <c r="I412" s="3287"/>
      <c r="J412" s="2594">
        <v>0.63700000000000001</v>
      </c>
      <c r="K412" s="2595">
        <v>0.55900000000000005</v>
      </c>
      <c r="L412" s="2595">
        <v>0.61412059025542864</v>
      </c>
      <c r="M412" s="2595"/>
      <c r="N412" s="1"/>
      <c r="O412" s="1"/>
    </row>
    <row r="413" spans="2:15" ht="12.75" customHeight="1">
      <c r="B413" s="3104" t="s">
        <v>1261</v>
      </c>
      <c r="C413" s="3257"/>
      <c r="D413" s="3257"/>
      <c r="E413" s="3257"/>
      <c r="F413" s="3257"/>
      <c r="G413" s="3257"/>
      <c r="H413" s="3257"/>
      <c r="I413" s="3287"/>
      <c r="J413" s="2583">
        <v>3239.2071947235468</v>
      </c>
      <c r="K413" s="2584">
        <v>3315</v>
      </c>
      <c r="L413" s="2584">
        <v>3545.4911045195599</v>
      </c>
      <c r="M413" s="2584"/>
      <c r="N413" s="1"/>
      <c r="O413" s="1"/>
    </row>
    <row r="414" spans="2:15" ht="12.75" customHeight="1">
      <c r="B414" s="3104" t="s">
        <v>1262</v>
      </c>
      <c r="C414" s="3257"/>
      <c r="D414" s="3257"/>
      <c r="E414" s="3257"/>
      <c r="F414" s="3257"/>
      <c r="G414" s="3257"/>
      <c r="H414" s="3257"/>
      <c r="I414" s="3287"/>
      <c r="J414" s="538">
        <v>11097116.58227507</v>
      </c>
      <c r="K414" s="308">
        <v>5254602</v>
      </c>
      <c r="L414" s="308">
        <v>12722633.903259411</v>
      </c>
      <c r="M414" s="308"/>
      <c r="N414" s="1"/>
      <c r="O414" s="1"/>
    </row>
    <row r="415" spans="2:15" ht="12.75" customHeight="1">
      <c r="B415" s="3106" t="s">
        <v>1263</v>
      </c>
      <c r="C415" s="3229"/>
      <c r="D415" s="3229"/>
      <c r="E415" s="3229"/>
      <c r="F415" s="3229"/>
      <c r="G415" s="3229"/>
      <c r="H415" s="3229"/>
      <c r="I415" s="3276"/>
      <c r="J415" s="539">
        <v>12756434.829774845</v>
      </c>
      <c r="K415" s="366">
        <v>5432151</v>
      </c>
      <c r="L415" s="366">
        <v>11268661.061553407</v>
      </c>
      <c r="M415" s="366"/>
      <c r="N415" s="1"/>
      <c r="O415" s="1"/>
    </row>
    <row r="416" spans="2:15" ht="12.75" customHeight="1">
      <c r="B416" s="3291" t="s">
        <v>1264</v>
      </c>
      <c r="C416" s="3231"/>
      <c r="D416" s="3231"/>
      <c r="E416" s="3231"/>
      <c r="F416" s="3231"/>
      <c r="G416" s="3231"/>
      <c r="H416" s="3231"/>
      <c r="I416" s="3231"/>
      <c r="J416" s="3231"/>
      <c r="K416" s="3231"/>
      <c r="L416" s="3231"/>
      <c r="M416" s="3231"/>
      <c r="N416" s="1"/>
      <c r="O416" s="1"/>
    </row>
    <row r="419" spans="2:15" ht="12.75" customHeight="1">
      <c r="B419" s="1801" t="s">
        <v>1265</v>
      </c>
      <c r="C419" s="1801"/>
      <c r="D419" s="1801"/>
      <c r="E419" s="1801"/>
      <c r="F419" s="1801"/>
      <c r="G419" s="1801"/>
      <c r="H419" s="1801"/>
      <c r="I419" s="1801"/>
      <c r="J419" s="1801"/>
      <c r="K419" s="1801"/>
      <c r="L419" s="1801"/>
      <c r="M419" s="1801"/>
      <c r="N419" s="1"/>
      <c r="O419" s="1" t="s">
        <v>1217</v>
      </c>
    </row>
    <row r="420" spans="2:15" ht="12.75" customHeight="1">
      <c r="B420" s="1"/>
      <c r="C420" s="1"/>
      <c r="D420" s="1"/>
      <c r="E420" s="1"/>
      <c r="F420" s="1"/>
      <c r="G420" s="1"/>
      <c r="H420" s="1"/>
      <c r="I420" s="1"/>
      <c r="J420" s="1"/>
      <c r="K420" s="1"/>
      <c r="L420" s="1"/>
      <c r="M420" s="1"/>
      <c r="N420" s="1"/>
      <c r="O420" s="1"/>
    </row>
    <row r="421" spans="2:15" ht="15" customHeight="1">
      <c r="B421" s="3812" t="s">
        <v>1266</v>
      </c>
      <c r="C421" s="3207"/>
      <c r="D421" s="3247"/>
      <c r="E421" s="3813">
        <v>2022</v>
      </c>
      <c r="F421" s="3830">
        <v>2023</v>
      </c>
      <c r="G421" s="3830">
        <v>2024</v>
      </c>
      <c r="H421" s="1"/>
      <c r="I421" s="1"/>
      <c r="J421" s="1"/>
      <c r="K421" s="1"/>
      <c r="L421" s="1"/>
      <c r="M421" s="1"/>
      <c r="N421" s="1"/>
      <c r="O421" s="1"/>
    </row>
    <row r="422" spans="2:15" ht="15" customHeight="1">
      <c r="B422" s="3207"/>
      <c r="C422" s="2992"/>
      <c r="D422" s="3247"/>
      <c r="E422" s="3403"/>
      <c r="F422" s="3295"/>
      <c r="G422" s="3295"/>
      <c r="H422" s="1"/>
      <c r="I422" s="1"/>
      <c r="J422" s="1"/>
      <c r="K422" s="1"/>
      <c r="L422" s="1"/>
      <c r="M422" s="1"/>
      <c r="N422" s="1"/>
      <c r="O422" s="1"/>
    </row>
    <row r="423" spans="2:15" ht="12.75" customHeight="1">
      <c r="B423" s="3248"/>
      <c r="C423" s="3248"/>
      <c r="D423" s="3279"/>
      <c r="E423" s="3325"/>
      <c r="F423" s="3296"/>
      <c r="G423" s="3296"/>
      <c r="H423" s="1"/>
      <c r="I423" s="1"/>
      <c r="J423" s="1"/>
      <c r="K423" s="1"/>
      <c r="L423" s="1"/>
      <c r="M423" s="1"/>
      <c r="N423" s="1"/>
      <c r="O423" s="1"/>
    </row>
    <row r="424" spans="2:15" ht="15" customHeight="1">
      <c r="B424" s="3102" t="s">
        <v>748</v>
      </c>
      <c r="C424" s="3223"/>
      <c r="D424" s="3280"/>
      <c r="E424" s="520">
        <v>2756496.7</v>
      </c>
      <c r="F424" s="1927">
        <v>5528123.7000000002</v>
      </c>
      <c r="G424" s="1927"/>
      <c r="H424" s="1"/>
      <c r="I424" s="1"/>
      <c r="J424" s="1"/>
      <c r="K424" s="1"/>
      <c r="L424" s="1"/>
      <c r="M424" s="1"/>
      <c r="N424" s="1"/>
      <c r="O424" s="1"/>
    </row>
    <row r="425" spans="2:15" ht="12.75" customHeight="1">
      <c r="B425" s="3104" t="s">
        <v>494</v>
      </c>
      <c r="C425" s="3257"/>
      <c r="D425" s="3287"/>
      <c r="E425" s="538">
        <v>2131.8000000000002</v>
      </c>
      <c r="F425" s="308">
        <v>964.79</v>
      </c>
      <c r="G425" s="308"/>
      <c r="H425" s="1"/>
      <c r="I425" s="1"/>
      <c r="J425" s="1"/>
      <c r="K425" s="1"/>
      <c r="L425" s="1"/>
      <c r="M425" s="1"/>
      <c r="N425" s="1"/>
      <c r="O425" s="1"/>
    </row>
    <row r="426" spans="2:15" ht="12.75" customHeight="1">
      <c r="B426" s="3104" t="s">
        <v>495</v>
      </c>
      <c r="C426" s="3257"/>
      <c r="D426" s="3287"/>
      <c r="E426" s="538">
        <v>2899.8</v>
      </c>
      <c r="F426" s="308">
        <v>518.27</v>
      </c>
      <c r="G426" s="308"/>
      <c r="H426" s="1"/>
      <c r="I426" s="1"/>
      <c r="J426" s="1"/>
      <c r="K426" s="1"/>
      <c r="L426" s="1"/>
      <c r="M426" s="1"/>
      <c r="N426" s="1"/>
      <c r="O426" s="1"/>
    </row>
    <row r="427" spans="2:15" ht="12.75" customHeight="1">
      <c r="B427" s="3104" t="s">
        <v>496</v>
      </c>
      <c r="C427" s="3257"/>
      <c r="D427" s="3287"/>
      <c r="E427" s="538">
        <v>0</v>
      </c>
      <c r="F427" s="308">
        <v>691.98</v>
      </c>
      <c r="G427" s="308"/>
      <c r="H427" s="1"/>
      <c r="I427" s="1"/>
      <c r="J427" s="1"/>
      <c r="K427" s="1"/>
      <c r="L427" s="1"/>
      <c r="M427" s="1"/>
      <c r="N427" s="1"/>
      <c r="O427" s="1"/>
    </row>
    <row r="428" spans="2:15" ht="12.75" customHeight="1">
      <c r="B428" s="3104" t="s">
        <v>497</v>
      </c>
      <c r="C428" s="3257"/>
      <c r="D428" s="3287"/>
      <c r="E428" s="538">
        <v>0</v>
      </c>
      <c r="F428" s="308">
        <v>0</v>
      </c>
      <c r="G428" s="308"/>
      <c r="H428" s="1"/>
      <c r="I428" s="1"/>
      <c r="J428" s="1"/>
      <c r="K428" s="1"/>
      <c r="L428" s="1"/>
      <c r="M428" s="1"/>
      <c r="N428" s="1"/>
      <c r="O428" s="1"/>
    </row>
    <row r="429" spans="2:15" ht="12.75" customHeight="1">
      <c r="B429" s="3104" t="s">
        <v>498</v>
      </c>
      <c r="C429" s="3257"/>
      <c r="D429" s="3287"/>
      <c r="E429" s="538">
        <v>0</v>
      </c>
      <c r="F429" s="308">
        <v>0</v>
      </c>
      <c r="G429" s="308"/>
      <c r="H429" s="1"/>
      <c r="I429" s="1"/>
      <c r="J429" s="1"/>
      <c r="K429" s="1"/>
      <c r="L429" s="1"/>
      <c r="M429" s="1"/>
      <c r="N429" s="1"/>
      <c r="O429" s="1"/>
    </row>
    <row r="430" spans="2:15" ht="12.75" customHeight="1">
      <c r="B430" s="3104" t="s">
        <v>499</v>
      </c>
      <c r="C430" s="3257"/>
      <c r="D430" s="3287"/>
      <c r="E430" s="538">
        <v>0</v>
      </c>
      <c r="F430" s="308">
        <v>0</v>
      </c>
      <c r="G430" s="308"/>
      <c r="H430" s="1"/>
      <c r="I430" s="1"/>
      <c r="J430" s="1"/>
      <c r="K430" s="1"/>
      <c r="L430" s="1"/>
      <c r="M430" s="1"/>
      <c r="N430" s="1"/>
      <c r="O430" s="1"/>
    </row>
    <row r="431" spans="2:15" ht="12.75" customHeight="1">
      <c r="B431" s="3161" t="s">
        <v>42</v>
      </c>
      <c r="C431" s="3257"/>
      <c r="D431" s="3287"/>
      <c r="E431" s="507">
        <v>2761528.3</v>
      </c>
      <c r="F431" s="310">
        <v>5530298.7400000002</v>
      </c>
      <c r="G431" s="310"/>
      <c r="H431" s="1"/>
      <c r="I431" s="1"/>
      <c r="J431" s="1"/>
      <c r="K431" s="1"/>
      <c r="L431" s="1"/>
      <c r="M431" s="1"/>
      <c r="N431" s="1"/>
      <c r="O431" s="1"/>
    </row>
    <row r="432" spans="2:15" ht="12.75" customHeight="1">
      <c r="B432" s="3092" t="s">
        <v>277</v>
      </c>
      <c r="C432" s="3215"/>
      <c r="D432" s="3399"/>
      <c r="E432" s="1594">
        <v>1</v>
      </c>
      <c r="F432" s="4052">
        <v>1</v>
      </c>
      <c r="G432" s="4052"/>
      <c r="H432" s="1"/>
      <c r="I432" s="1"/>
      <c r="J432" s="1"/>
      <c r="K432" s="1"/>
      <c r="L432" s="1"/>
      <c r="M432" s="1"/>
      <c r="N432" s="1"/>
      <c r="O432" s="1"/>
    </row>
    <row r="433" spans="2:15" ht="12.75" customHeight="1">
      <c r="B433" s="3277"/>
      <c r="C433" s="3277"/>
      <c r="D433" s="3420"/>
      <c r="E433" s="1595">
        <v>0</v>
      </c>
      <c r="F433" s="3422"/>
      <c r="G433" s="3422"/>
      <c r="H433" s="1"/>
      <c r="I433" s="1"/>
      <c r="J433" s="1"/>
      <c r="K433" s="1"/>
      <c r="L433" s="1"/>
      <c r="M433" s="1"/>
      <c r="N433" s="1"/>
      <c r="O433" s="1"/>
    </row>
    <row r="434" spans="2:15" ht="12.75" customHeight="1">
      <c r="B434" s="1"/>
      <c r="C434" s="1"/>
      <c r="D434" s="1"/>
      <c r="E434" s="1"/>
      <c r="F434" s="1"/>
      <c r="G434" s="1"/>
      <c r="H434" s="1"/>
      <c r="I434" s="1"/>
      <c r="J434" s="1"/>
      <c r="K434" s="1"/>
      <c r="L434" s="1"/>
      <c r="M434" s="1"/>
      <c r="N434" s="1"/>
      <c r="O434" s="1"/>
    </row>
    <row r="435" spans="2:15" ht="12.75" customHeight="1">
      <c r="B435" s="1"/>
      <c r="C435" s="1"/>
      <c r="D435" s="1"/>
      <c r="E435" s="1"/>
      <c r="F435" s="1"/>
      <c r="G435" s="1"/>
      <c r="H435" s="1"/>
      <c r="I435" s="1"/>
      <c r="J435" s="1"/>
      <c r="K435" s="1"/>
      <c r="L435" s="1"/>
      <c r="M435" s="1"/>
      <c r="N435" s="1"/>
      <c r="O435" s="1"/>
    </row>
    <row r="436" spans="2:15" ht="12.75" customHeight="1">
      <c r="B436" s="1801" t="s">
        <v>1010</v>
      </c>
      <c r="C436" s="1801"/>
      <c r="D436" s="1801"/>
      <c r="E436" s="1801"/>
      <c r="F436" s="1801"/>
      <c r="G436" s="1801"/>
      <c r="H436" s="1801"/>
      <c r="I436" s="1801"/>
      <c r="J436" s="1801"/>
      <c r="K436" s="1801"/>
      <c r="L436" s="1801"/>
      <c r="M436" s="1801"/>
      <c r="N436" s="1"/>
      <c r="O436" s="1" t="s">
        <v>1237</v>
      </c>
    </row>
    <row r="437" spans="2:15" ht="12.75" customHeight="1">
      <c r="B437" s="1"/>
      <c r="C437" s="1"/>
      <c r="D437" s="1"/>
      <c r="E437" s="1"/>
      <c r="F437" s="1"/>
      <c r="G437" s="1"/>
      <c r="H437" s="1"/>
      <c r="I437" s="1"/>
      <c r="J437" s="1"/>
      <c r="K437" s="1"/>
      <c r="L437" s="1"/>
      <c r="M437" s="1"/>
      <c r="N437" s="1"/>
      <c r="O437" s="1"/>
    </row>
    <row r="438" spans="2:15" ht="15" customHeight="1">
      <c r="B438" s="3812" t="s">
        <v>1267</v>
      </c>
      <c r="C438" s="3207"/>
      <c r="D438" s="3207"/>
      <c r="E438" s="3207"/>
      <c r="F438" s="3207"/>
      <c r="G438" s="3207"/>
      <c r="H438" s="3207"/>
      <c r="I438" s="3207"/>
      <c r="J438" s="3247"/>
      <c r="K438" s="3813">
        <v>2022</v>
      </c>
      <c r="L438" s="3830">
        <v>2023</v>
      </c>
      <c r="M438" s="3830">
        <v>2024</v>
      </c>
      <c r="N438" s="1"/>
      <c r="O438" s="1"/>
    </row>
    <row r="439" spans="2:15" ht="15" customHeight="1">
      <c r="B439" s="3248"/>
      <c r="C439" s="3248"/>
      <c r="D439" s="3248"/>
      <c r="E439" s="3248"/>
      <c r="F439" s="3248"/>
      <c r="G439" s="3248"/>
      <c r="H439" s="3248"/>
      <c r="I439" s="3248"/>
      <c r="J439" s="3279"/>
      <c r="K439" s="3325"/>
      <c r="L439" s="3296"/>
      <c r="M439" s="3296"/>
      <c r="N439" s="1"/>
      <c r="O439" s="1"/>
    </row>
    <row r="440" spans="2:15" ht="12.75" customHeight="1">
      <c r="B440" s="3102" t="s">
        <v>502</v>
      </c>
      <c r="C440" s="3223"/>
      <c r="D440" s="3223"/>
      <c r="E440" s="3223"/>
      <c r="F440" s="3223"/>
      <c r="G440" s="3223"/>
      <c r="H440" s="3223"/>
      <c r="I440" s="3223"/>
      <c r="J440" s="3280"/>
      <c r="K440" s="520">
        <v>11786241</v>
      </c>
      <c r="L440" s="1927">
        <v>16985949.300000001</v>
      </c>
      <c r="M440" s="1927"/>
      <c r="N440" s="1"/>
      <c r="O440" s="1"/>
    </row>
    <row r="441" spans="2:15" ht="12.75" customHeight="1">
      <c r="B441" s="3104" t="s">
        <v>503</v>
      </c>
      <c r="C441" s="3257"/>
      <c r="D441" s="3257"/>
      <c r="E441" s="3257"/>
      <c r="F441" s="3257"/>
      <c r="G441" s="3257"/>
      <c r="H441" s="3257"/>
      <c r="I441" s="3257"/>
      <c r="J441" s="3287"/>
      <c r="K441" s="538">
        <v>801641</v>
      </c>
      <c r="L441" s="308">
        <v>4170899.86</v>
      </c>
      <c r="M441" s="308"/>
      <c r="N441" s="1"/>
      <c r="O441" s="1"/>
    </row>
    <row r="442" spans="2:15" ht="12.75" customHeight="1">
      <c r="B442" s="3104" t="s">
        <v>504</v>
      </c>
      <c r="C442" s="3257"/>
      <c r="D442" s="3257"/>
      <c r="E442" s="3257"/>
      <c r="F442" s="3257"/>
      <c r="G442" s="3257"/>
      <c r="H442" s="3257"/>
      <c r="I442" s="3257"/>
      <c r="J442" s="3287"/>
      <c r="K442" s="1408">
        <v>6.8000000000000005E-2</v>
      </c>
      <c r="L442" s="166">
        <v>0.24555000055251547</v>
      </c>
      <c r="M442" s="166"/>
      <c r="N442" s="1"/>
      <c r="O442" s="1"/>
    </row>
    <row r="443" spans="2:15" ht="12.75" customHeight="1">
      <c r="B443" s="3104" t="s">
        <v>1012</v>
      </c>
      <c r="C443" s="3257"/>
      <c r="D443" s="3257"/>
      <c r="E443" s="3257"/>
      <c r="F443" s="3257"/>
      <c r="G443" s="3257"/>
      <c r="H443" s="3257"/>
      <c r="I443" s="3257"/>
      <c r="J443" s="3287"/>
      <c r="K443" s="538">
        <v>0</v>
      </c>
      <c r="L443" s="308">
        <v>0</v>
      </c>
      <c r="M443" s="308"/>
      <c r="N443" s="1"/>
      <c r="O443" s="1"/>
    </row>
    <row r="444" spans="2:15" ht="12.75" customHeight="1">
      <c r="B444" s="3104" t="s">
        <v>1013</v>
      </c>
      <c r="C444" s="3257"/>
      <c r="D444" s="3257"/>
      <c r="E444" s="3257"/>
      <c r="F444" s="3257"/>
      <c r="G444" s="3257"/>
      <c r="H444" s="3257"/>
      <c r="I444" s="3257"/>
      <c r="J444" s="3287"/>
      <c r="K444" s="1408">
        <v>0</v>
      </c>
      <c r="L444" s="166">
        <v>0</v>
      </c>
      <c r="M444" s="166"/>
      <c r="N444" s="1"/>
      <c r="O444" s="1"/>
    </row>
    <row r="445" spans="2:15" ht="12.75" customHeight="1">
      <c r="B445" s="3104" t="s">
        <v>505</v>
      </c>
      <c r="C445" s="3257"/>
      <c r="D445" s="3257"/>
      <c r="E445" s="3257"/>
      <c r="F445" s="3257"/>
      <c r="G445" s="3257"/>
      <c r="H445" s="3257"/>
      <c r="I445" s="3257"/>
      <c r="J445" s="3287"/>
      <c r="K445" s="538">
        <v>441875</v>
      </c>
      <c r="L445" s="308">
        <v>0</v>
      </c>
      <c r="M445" s="308"/>
      <c r="N445" s="1"/>
      <c r="O445" s="1"/>
    </row>
    <row r="446" spans="2:15" ht="12.75" customHeight="1">
      <c r="B446" s="3106" t="s">
        <v>506</v>
      </c>
      <c r="C446" s="3229"/>
      <c r="D446" s="3229"/>
      <c r="E446" s="3229"/>
      <c r="F446" s="3229"/>
      <c r="G446" s="3229"/>
      <c r="H446" s="3229"/>
      <c r="I446" s="3229"/>
      <c r="J446" s="3276"/>
      <c r="K446" s="1449">
        <v>3.6999999999999998E-2</v>
      </c>
      <c r="L446" s="162">
        <v>0</v>
      </c>
      <c r="M446" s="162"/>
      <c r="N446" s="1"/>
      <c r="O446" s="1"/>
    </row>
    <row r="451" spans="2:7" ht="12.75" customHeight="1">
      <c r="B451" s="1353" t="s">
        <v>278</v>
      </c>
      <c r="C451" s="6"/>
      <c r="D451" s="6"/>
      <c r="E451" s="6"/>
      <c r="F451" s="6"/>
      <c r="G451" s="6"/>
    </row>
    <row r="452" spans="2:7" ht="12.75" customHeight="1">
      <c r="B452" s="1"/>
      <c r="C452" s="1"/>
      <c r="D452" s="1"/>
      <c r="E452" s="1"/>
      <c r="F452" s="1"/>
      <c r="G452" s="1"/>
    </row>
    <row r="453" spans="2:7" ht="12.75" customHeight="1">
      <c r="B453" s="1"/>
      <c r="C453" s="1"/>
      <c r="D453" s="1"/>
      <c r="E453" s="1"/>
      <c r="F453" s="1"/>
      <c r="G453" s="1"/>
    </row>
    <row r="454" spans="2:7" ht="12.75" customHeight="1">
      <c r="B454" s="1801" t="s">
        <v>326</v>
      </c>
      <c r="C454" s="1801"/>
      <c r="D454" s="1801"/>
      <c r="E454" s="1801"/>
      <c r="F454" s="1801"/>
      <c r="G454" s="1801"/>
    </row>
    <row r="455" spans="2:7" ht="12.75" customHeight="1">
      <c r="B455" s="1"/>
      <c r="C455" s="1"/>
      <c r="D455" s="1"/>
      <c r="E455" s="1"/>
      <c r="F455" s="1"/>
      <c r="G455" s="1"/>
    </row>
    <row r="456" spans="2:7" ht="15" customHeight="1">
      <c r="B456" s="3812" t="s">
        <v>1268</v>
      </c>
      <c r="C456" s="3207"/>
      <c r="D456" s="3207"/>
      <c r="E456" s="3813">
        <v>2022</v>
      </c>
      <c r="F456" s="3813">
        <v>2023</v>
      </c>
      <c r="G456" s="3830">
        <v>2024</v>
      </c>
    </row>
    <row r="457" spans="2:7" ht="12.75" customHeight="1">
      <c r="B457" s="3248"/>
      <c r="C457" s="3248"/>
      <c r="D457" s="3248"/>
      <c r="E457" s="3325"/>
      <c r="F457" s="3325"/>
      <c r="G457" s="3296"/>
    </row>
    <row r="458" spans="2:7" ht="12.75" customHeight="1">
      <c r="B458" s="4053" t="s">
        <v>328</v>
      </c>
      <c r="C458" s="3283"/>
      <c r="D458" s="3283"/>
      <c r="E458" s="3283"/>
      <c r="F458" s="3283"/>
      <c r="G458" s="3283"/>
    </row>
    <row r="459" spans="2:7" ht="12.75" customHeight="1">
      <c r="B459" s="3138" t="s">
        <v>329</v>
      </c>
      <c r="C459" s="3284"/>
      <c r="D459" s="3285"/>
      <c r="E459" s="1582">
        <v>0</v>
      </c>
      <c r="F459" s="323">
        <v>1013.01</v>
      </c>
      <c r="G459" s="323">
        <v>1072.5999999999999</v>
      </c>
    </row>
    <row r="460" spans="2:7" ht="12.75" customHeight="1">
      <c r="B460" s="3104" t="s">
        <v>330</v>
      </c>
      <c r="C460" s="3257"/>
      <c r="D460" s="3287"/>
      <c r="E460" s="1448">
        <v>404.2</v>
      </c>
      <c r="F460" s="324">
        <v>1323.88</v>
      </c>
      <c r="G460" s="324">
        <v>1502.1</v>
      </c>
    </row>
    <row r="461" spans="2:7" ht="12.75" customHeight="1">
      <c r="B461" s="3104" t="s">
        <v>332</v>
      </c>
      <c r="C461" s="3257"/>
      <c r="D461" s="3287"/>
      <c r="E461" s="1448">
        <v>0</v>
      </c>
      <c r="F461" s="324">
        <v>88.94</v>
      </c>
      <c r="G461" s="324">
        <v>79.3</v>
      </c>
    </row>
    <row r="462" spans="2:7" ht="12.75" customHeight="1">
      <c r="B462" s="3140" t="s">
        <v>333</v>
      </c>
      <c r="C462" s="3229"/>
      <c r="D462" s="3276"/>
      <c r="E462" s="1583">
        <v>404.2</v>
      </c>
      <c r="F462" s="325">
        <v>2425.8300000000004</v>
      </c>
      <c r="G462" s="325">
        <v>2654</v>
      </c>
    </row>
    <row r="463" spans="2:7" ht="12.75" customHeight="1">
      <c r="B463" s="3862" t="s">
        <v>334</v>
      </c>
      <c r="C463" s="3277"/>
      <c r="D463" s="3277"/>
      <c r="E463" s="3277"/>
      <c r="F463" s="3277"/>
      <c r="G463" s="3277"/>
    </row>
    <row r="464" spans="2:7" ht="12.75" customHeight="1">
      <c r="B464" s="4055" t="s">
        <v>330</v>
      </c>
      <c r="C464" s="3231"/>
      <c r="D464" s="3893"/>
      <c r="E464" s="1596">
        <v>0</v>
      </c>
      <c r="F464" s="1597">
        <v>217.09</v>
      </c>
      <c r="G464" s="2724"/>
    </row>
    <row r="465" spans="2:7" ht="15" customHeight="1">
      <c r="B465" s="4004" t="s">
        <v>1269</v>
      </c>
      <c r="C465" s="3254"/>
      <c r="D465" s="3254"/>
      <c r="E465" s="3254"/>
      <c r="F465" s="3254"/>
      <c r="G465" s="3254"/>
    </row>
    <row r="466" spans="2:7" ht="15" customHeight="1">
      <c r="B466" s="3207"/>
      <c r="C466" s="2992"/>
      <c r="D466" s="2992"/>
      <c r="E466" s="2992"/>
      <c r="F466" s="2992"/>
      <c r="G466" s="3207"/>
    </row>
    <row r="467" spans="2:7" ht="12.75" customHeight="1">
      <c r="B467" s="3277"/>
      <c r="C467" s="3277"/>
      <c r="D467" s="3277"/>
      <c r="E467" s="3277"/>
      <c r="F467" s="3277"/>
      <c r="G467" s="3277"/>
    </row>
    <row r="468" spans="2:7" ht="12.75" customHeight="1">
      <c r="B468" s="1"/>
      <c r="C468" s="1"/>
      <c r="D468" s="1"/>
      <c r="E468" s="1"/>
      <c r="F468" s="1"/>
      <c r="G468" s="1"/>
    </row>
    <row r="469" spans="2:7" ht="12.75" customHeight="1">
      <c r="B469" s="1"/>
      <c r="C469" s="1"/>
      <c r="D469" s="1"/>
      <c r="E469" s="1"/>
      <c r="F469" s="1"/>
      <c r="G469" s="1"/>
    </row>
    <row r="470" spans="2:7" ht="12.75" customHeight="1">
      <c r="B470" s="1801" t="s">
        <v>336</v>
      </c>
      <c r="C470" s="1801"/>
      <c r="D470" s="1801"/>
      <c r="E470" s="1801"/>
      <c r="F470" s="1801"/>
      <c r="G470" s="1801"/>
    </row>
    <row r="471" spans="2:7" ht="12.75" customHeight="1">
      <c r="B471" s="1"/>
      <c r="C471" s="1"/>
      <c r="D471" s="1"/>
      <c r="E471" s="1"/>
      <c r="F471" s="1"/>
      <c r="G471" s="1"/>
    </row>
    <row r="472" spans="2:7" ht="15" customHeight="1">
      <c r="B472" s="3812" t="s">
        <v>1270</v>
      </c>
      <c r="C472" s="3207"/>
      <c r="D472" s="3207"/>
      <c r="E472" s="3813">
        <v>2022</v>
      </c>
      <c r="F472" s="3813">
        <v>2023</v>
      </c>
      <c r="G472" s="3830">
        <v>2024</v>
      </c>
    </row>
    <row r="473" spans="2:7" ht="12.75" customHeight="1">
      <c r="B473" s="3248"/>
      <c r="C473" s="3248"/>
      <c r="D473" s="3248"/>
      <c r="E473" s="3325"/>
      <c r="F473" s="3325"/>
      <c r="G473" s="3296"/>
    </row>
    <row r="474" spans="2:7" ht="12.75" customHeight="1">
      <c r="B474" s="4053" t="s">
        <v>338</v>
      </c>
      <c r="C474" s="3283"/>
      <c r="D474" s="3283"/>
      <c r="E474" s="3283"/>
      <c r="F474" s="3283"/>
      <c r="G474" s="3283"/>
    </row>
    <row r="475" spans="2:7" ht="12.75" customHeight="1">
      <c r="B475" s="3138" t="s">
        <v>329</v>
      </c>
      <c r="C475" s="3284"/>
      <c r="D475" s="3285"/>
      <c r="E475" s="1582">
        <v>113.9</v>
      </c>
      <c r="F475" s="323">
        <v>242.31</v>
      </c>
      <c r="G475" s="323">
        <v>218.6</v>
      </c>
    </row>
    <row r="476" spans="2:7" ht="12.75" customHeight="1">
      <c r="B476" s="3104" t="s">
        <v>330</v>
      </c>
      <c r="C476" s="3257"/>
      <c r="D476" s="3287"/>
      <c r="E476" s="1448">
        <v>54.6</v>
      </c>
      <c r="F476" s="324">
        <v>99.52</v>
      </c>
      <c r="G476" s="324">
        <v>119.7</v>
      </c>
    </row>
    <row r="477" spans="2:7" ht="12.75" customHeight="1">
      <c r="B477" s="3104" t="s">
        <v>332</v>
      </c>
      <c r="C477" s="3257"/>
      <c r="D477" s="3287"/>
      <c r="E477" s="1448">
        <v>0</v>
      </c>
      <c r="F477" s="324">
        <v>1.58</v>
      </c>
      <c r="G477" s="324">
        <v>1.7</v>
      </c>
    </row>
    <row r="478" spans="2:7" ht="12.75" customHeight="1">
      <c r="B478" s="3140" t="s">
        <v>340</v>
      </c>
      <c r="C478" s="3229"/>
      <c r="D478" s="3276"/>
      <c r="E478" s="1583">
        <v>168.5</v>
      </c>
      <c r="F478" s="325">
        <v>343.40999999999997</v>
      </c>
      <c r="G478" s="325">
        <v>340</v>
      </c>
    </row>
    <row r="479" spans="2:7" ht="12.75" customHeight="1">
      <c r="B479" s="3862" t="s">
        <v>341</v>
      </c>
      <c r="C479" s="3277"/>
      <c r="D479" s="3277"/>
      <c r="E479" s="3277"/>
      <c r="F479" s="3277"/>
      <c r="G479" s="3277"/>
    </row>
    <row r="480" spans="2:7" ht="12.75" customHeight="1">
      <c r="B480" s="4055" t="s">
        <v>330</v>
      </c>
      <c r="C480" s="3231"/>
      <c r="D480" s="3893"/>
      <c r="E480" s="1596">
        <v>0</v>
      </c>
      <c r="F480" s="1597">
        <v>3.77</v>
      </c>
      <c r="G480" s="2724">
        <v>0</v>
      </c>
    </row>
    <row r="481" spans="2:7" ht="15" customHeight="1">
      <c r="B481" s="4004" t="s">
        <v>1271</v>
      </c>
      <c r="C481" s="3254"/>
      <c r="D481" s="3254"/>
      <c r="E481" s="3254"/>
      <c r="F481" s="3254"/>
      <c r="G481" s="3254"/>
    </row>
    <row r="482" spans="2:7" ht="15" customHeight="1">
      <c r="B482" s="3207"/>
      <c r="C482" s="2992"/>
      <c r="D482" s="2992"/>
      <c r="E482" s="2992"/>
      <c r="F482" s="2992"/>
      <c r="G482" s="3207"/>
    </row>
    <row r="483" spans="2:7" ht="15" customHeight="1">
      <c r="B483" s="3207"/>
      <c r="C483" s="2992"/>
      <c r="D483" s="2992"/>
      <c r="E483" s="2992"/>
      <c r="F483" s="2992"/>
      <c r="G483" s="3207"/>
    </row>
    <row r="484" spans="2:7" ht="15" customHeight="1">
      <c r="B484" s="3277"/>
      <c r="C484" s="3277"/>
      <c r="D484" s="3277"/>
      <c r="E484" s="3277"/>
      <c r="F484" s="3277"/>
      <c r="G484" s="3277"/>
    </row>
    <row r="485" spans="2:7" ht="12.75" customHeight="1">
      <c r="B485" s="1"/>
      <c r="C485" s="1"/>
      <c r="D485" s="1"/>
      <c r="E485" s="1"/>
      <c r="F485" s="1"/>
      <c r="G485" s="1"/>
    </row>
    <row r="486" spans="2:7" ht="12.75" customHeight="1">
      <c r="B486" s="1"/>
      <c r="C486" s="1"/>
      <c r="D486" s="1"/>
      <c r="E486" s="1"/>
      <c r="F486" s="1"/>
      <c r="G486" s="1"/>
    </row>
    <row r="487" spans="2:7" ht="12.75" customHeight="1">
      <c r="B487" s="1801" t="s">
        <v>343</v>
      </c>
      <c r="C487" s="1801"/>
      <c r="D487" s="1801"/>
      <c r="E487" s="1801"/>
      <c r="F487" s="1801"/>
      <c r="G487" s="1801"/>
    </row>
    <row r="488" spans="2:7" ht="12.75" customHeight="1">
      <c r="B488" s="1"/>
      <c r="C488" s="1"/>
      <c r="D488" s="1"/>
      <c r="E488" s="1"/>
      <c r="F488" s="1"/>
      <c r="G488" s="1"/>
    </row>
    <row r="489" spans="2:7" ht="15" customHeight="1">
      <c r="B489" s="3812" t="s">
        <v>1272</v>
      </c>
      <c r="C489" s="3207"/>
      <c r="D489" s="3247"/>
      <c r="E489" s="3813">
        <v>2022</v>
      </c>
      <c r="F489" s="3813">
        <v>2023</v>
      </c>
      <c r="G489" s="3830">
        <v>2024</v>
      </c>
    </row>
    <row r="490" spans="2:7" ht="12.75" customHeight="1">
      <c r="B490" s="3248"/>
      <c r="C490" s="3248"/>
      <c r="D490" s="3279"/>
      <c r="E490" s="3325"/>
      <c r="F490" s="3325"/>
      <c r="G490" s="3296"/>
    </row>
    <row r="491" spans="2:7" ht="12.75" customHeight="1">
      <c r="B491" s="3102" t="s">
        <v>42</v>
      </c>
      <c r="C491" s="3223"/>
      <c r="D491" s="3280"/>
      <c r="E491" s="1461">
        <v>235.8</v>
      </c>
      <c r="F491" s="2611">
        <v>2082.4200000000005</v>
      </c>
      <c r="G491" s="2611">
        <v>2313.9</v>
      </c>
    </row>
    <row r="492" spans="2:7" ht="12.75" customHeight="1">
      <c r="B492" s="3106" t="s">
        <v>345</v>
      </c>
      <c r="C492" s="3229"/>
      <c r="D492" s="3276"/>
      <c r="E492" s="1406">
        <v>0</v>
      </c>
      <c r="F492" s="237">
        <v>213.32</v>
      </c>
      <c r="G492" s="2725"/>
    </row>
    <row r="493" spans="2:7" ht="12.75" customHeight="1">
      <c r="B493" s="4004" t="s">
        <v>1273</v>
      </c>
      <c r="C493" s="3254"/>
      <c r="D493" s="3254"/>
      <c r="E493" s="3254"/>
      <c r="F493" s="3254"/>
      <c r="G493" s="3254"/>
    </row>
    <row r="494" spans="2:7" ht="12.75" customHeight="1">
      <c r="B494" s="3277"/>
      <c r="C494" s="3277"/>
      <c r="D494" s="3277"/>
      <c r="E494" s="3277"/>
      <c r="F494" s="3277"/>
      <c r="G494" s="3277"/>
    </row>
    <row r="497" spans="2:14" ht="15" customHeight="1">
      <c r="B497" s="3383" t="s">
        <v>1098</v>
      </c>
      <c r="C497" s="3207"/>
      <c r="D497" s="3207"/>
      <c r="E497" s="3207"/>
      <c r="F497" s="3207"/>
      <c r="G497" s="3207"/>
      <c r="H497" s="3207"/>
      <c r="I497" s="3207"/>
      <c r="J497" s="3207"/>
      <c r="K497" s="3207"/>
      <c r="L497" s="3207"/>
      <c r="M497" s="3207"/>
      <c r="N497" s="1" t="s">
        <v>1274</v>
      </c>
    </row>
    <row r="498" spans="2:14" ht="12.75" hidden="1" customHeight="1">
      <c r="B498" s="3207"/>
      <c r="C498" s="3207"/>
      <c r="D498" s="3207"/>
      <c r="E498" s="3207"/>
      <c r="F498" s="3207"/>
      <c r="G498" s="3207"/>
      <c r="H498" s="3207"/>
      <c r="I498" s="3207"/>
      <c r="J498" s="3207"/>
      <c r="K498" s="3207"/>
      <c r="L498" s="3207"/>
      <c r="M498" s="3207"/>
      <c r="N498" s="1"/>
    </row>
    <row r="499" spans="2:14" ht="12.75" customHeight="1">
      <c r="B499" s="1"/>
      <c r="C499" s="1"/>
      <c r="D499" s="1"/>
      <c r="E499" s="1"/>
      <c r="F499" s="1"/>
      <c r="G499" s="1"/>
      <c r="H499" s="1"/>
      <c r="I499" s="1"/>
      <c r="J499" s="1"/>
      <c r="K499" s="1"/>
      <c r="L499" s="1"/>
      <c r="M499" s="1"/>
      <c r="N499" s="1"/>
    </row>
    <row r="500" spans="2:14" ht="15" customHeight="1">
      <c r="B500" s="3914" t="s">
        <v>1275</v>
      </c>
      <c r="C500" s="3248"/>
      <c r="D500" s="3248"/>
      <c r="E500" s="3248"/>
      <c r="F500" s="3248"/>
      <c r="G500" s="3248"/>
      <c r="H500" s="3248"/>
      <c r="I500" s="3248"/>
      <c r="J500" s="3279"/>
      <c r="K500" s="1362">
        <v>2022</v>
      </c>
      <c r="L500" s="2546">
        <v>2023</v>
      </c>
      <c r="M500" s="2546">
        <v>2024</v>
      </c>
      <c r="N500" s="1"/>
    </row>
    <row r="501" spans="2:14" ht="15" customHeight="1">
      <c r="B501" s="3096" t="s">
        <v>563</v>
      </c>
      <c r="C501" s="3223"/>
      <c r="D501" s="3223"/>
      <c r="E501" s="3223"/>
      <c r="F501" s="3223"/>
      <c r="G501" s="3223"/>
      <c r="H501" s="3223"/>
      <c r="I501" s="3223"/>
      <c r="J501" s="3280"/>
      <c r="K501" s="1461">
        <v>404.2</v>
      </c>
      <c r="L501" s="2611">
        <v>2425.8300000000004</v>
      </c>
      <c r="M501" s="2611">
        <v>2653.9</v>
      </c>
      <c r="N501" s="1"/>
    </row>
    <row r="502" spans="2:14" ht="15" customHeight="1">
      <c r="B502" s="2999" t="s">
        <v>1276</v>
      </c>
      <c r="C502" s="3257"/>
      <c r="D502" s="3257"/>
      <c r="E502" s="3257"/>
      <c r="F502" s="3257"/>
      <c r="G502" s="3257"/>
      <c r="H502" s="3257"/>
      <c r="I502" s="3257"/>
      <c r="J502" s="3287"/>
      <c r="K502" s="1408">
        <v>0.93</v>
      </c>
      <c r="L502" s="166">
        <v>0.86</v>
      </c>
      <c r="M502" s="1598">
        <v>0.84599999999999997</v>
      </c>
      <c r="N502" s="1"/>
    </row>
    <row r="503" spans="2:14" ht="15" customHeight="1">
      <c r="B503" s="2999" t="s">
        <v>565</v>
      </c>
      <c r="C503" s="3257"/>
      <c r="D503" s="3257"/>
      <c r="E503" s="3257"/>
      <c r="F503" s="3257"/>
      <c r="G503" s="3257"/>
      <c r="H503" s="3257"/>
      <c r="I503" s="3257"/>
      <c r="J503" s="3287"/>
      <c r="K503" s="1466">
        <v>0</v>
      </c>
      <c r="L503" s="1450">
        <v>217.09</v>
      </c>
      <c r="M503" s="1450">
        <v>0</v>
      </c>
      <c r="N503" s="1"/>
    </row>
    <row r="504" spans="2:14" ht="15" customHeight="1">
      <c r="B504" s="2999" t="s">
        <v>566</v>
      </c>
      <c r="C504" s="3257"/>
      <c r="D504" s="3257"/>
      <c r="E504" s="3257"/>
      <c r="F504" s="3257"/>
      <c r="G504" s="3257"/>
      <c r="H504" s="3257"/>
      <c r="I504" s="3257"/>
      <c r="J504" s="3287"/>
      <c r="K504" s="1408">
        <v>2.5361844723454714E-4</v>
      </c>
      <c r="L504" s="166">
        <f>L503/L501</f>
        <v>8.9491019568560023E-2</v>
      </c>
      <c r="M504" s="166">
        <v>0</v>
      </c>
      <c r="N504" s="1"/>
    </row>
    <row r="505" spans="2:14" ht="15" customHeight="1">
      <c r="B505" s="2999" t="s">
        <v>940</v>
      </c>
      <c r="C505" s="3257"/>
      <c r="D505" s="3257"/>
      <c r="E505" s="3257"/>
      <c r="F505" s="3257"/>
      <c r="G505" s="3257"/>
      <c r="H505" s="3257"/>
      <c r="I505" s="3257"/>
      <c r="J505" s="3287"/>
      <c r="K505" s="2726">
        <v>235.8</v>
      </c>
      <c r="L505" s="1976">
        <v>2082.4200000000005</v>
      </c>
      <c r="M505" s="1976">
        <v>2313.9</v>
      </c>
      <c r="N505" s="1"/>
    </row>
    <row r="506" spans="2:14" ht="15" customHeight="1">
      <c r="B506" s="2999" t="s">
        <v>568</v>
      </c>
      <c r="C506" s="3257"/>
      <c r="D506" s="3257"/>
      <c r="E506" s="3257"/>
      <c r="F506" s="3257"/>
      <c r="G506" s="3257"/>
      <c r="H506" s="3257"/>
      <c r="I506" s="3257"/>
      <c r="J506" s="3287"/>
      <c r="K506" s="1448">
        <v>0</v>
      </c>
      <c r="L506" s="324">
        <v>213.32</v>
      </c>
      <c r="M506" s="324">
        <v>0</v>
      </c>
      <c r="N506" s="1"/>
    </row>
    <row r="507" spans="2:14" ht="15" customHeight="1">
      <c r="B507" s="3099" t="s">
        <v>569</v>
      </c>
      <c r="C507" s="3229"/>
      <c r="D507" s="3229"/>
      <c r="E507" s="3229"/>
      <c r="F507" s="3229"/>
      <c r="G507" s="3229"/>
      <c r="H507" s="3229"/>
      <c r="I507" s="3229"/>
      <c r="J507" s="3276"/>
      <c r="K507" s="2616">
        <v>3.471524364619685E-4</v>
      </c>
      <c r="L507" s="2727">
        <f>L506/L505</f>
        <v>0.10243850904236414</v>
      </c>
      <c r="M507" s="2727">
        <v>0</v>
      </c>
      <c r="N507" s="1"/>
    </row>
    <row r="508" spans="2:14" ht="15" customHeight="1">
      <c r="B508" s="4056" t="s">
        <v>1277</v>
      </c>
      <c r="C508" s="3231"/>
      <c r="D508" s="3231"/>
      <c r="E508" s="3231"/>
      <c r="F508" s="3231"/>
      <c r="G508" s="3231"/>
      <c r="H508" s="3231"/>
      <c r="I508" s="3231"/>
      <c r="J508" s="3231"/>
      <c r="K508" s="3231"/>
      <c r="L508" s="3231"/>
      <c r="M508" s="3231"/>
      <c r="N508" s="1"/>
    </row>
    <row r="509" spans="2:14" ht="12.75" customHeight="1">
      <c r="B509" s="1"/>
      <c r="C509" s="1"/>
      <c r="D509" s="1"/>
      <c r="E509" s="1"/>
      <c r="F509" s="1"/>
      <c r="G509" s="1"/>
      <c r="H509" s="1"/>
      <c r="I509" s="1"/>
      <c r="J509" s="1"/>
      <c r="K509" s="1"/>
      <c r="L509" s="1"/>
      <c r="M509" s="1"/>
      <c r="N509" s="1"/>
    </row>
    <row r="510" spans="2:14" ht="12.75" customHeight="1">
      <c r="B510" s="1"/>
      <c r="C510" s="1"/>
      <c r="D510" s="1"/>
      <c r="E510" s="1"/>
      <c r="F510" s="1"/>
      <c r="G510" s="1"/>
      <c r="H510" s="1"/>
      <c r="I510" s="1"/>
      <c r="J510" s="1"/>
      <c r="K510" s="1"/>
      <c r="L510" s="1"/>
      <c r="M510" s="1"/>
      <c r="N510" s="1"/>
    </row>
    <row r="511" spans="2:14" ht="12.75" customHeight="1">
      <c r="B511" s="1801" t="s">
        <v>257</v>
      </c>
      <c r="C511" s="1801"/>
      <c r="D511" s="1801"/>
      <c r="E511" s="1801"/>
      <c r="F511" s="1801"/>
      <c r="G511" s="1801"/>
      <c r="H511" s="1801"/>
      <c r="I511" s="1801"/>
      <c r="J511" s="1801"/>
      <c r="K511" s="1801"/>
      <c r="L511" s="1801"/>
      <c r="M511" s="1801"/>
      <c r="N511" s="1"/>
    </row>
    <row r="512" spans="2:14" ht="15" customHeight="1">
      <c r="B512" s="3383" t="s">
        <v>1278</v>
      </c>
      <c r="C512" s="3207"/>
      <c r="D512" s="3207"/>
      <c r="E512" s="3207"/>
      <c r="F512" s="3207"/>
      <c r="G512" s="3207"/>
      <c r="H512" s="3207"/>
      <c r="I512" s="3207"/>
      <c r="J512" s="3207"/>
      <c r="K512" s="3207"/>
      <c r="L512" s="3207"/>
      <c r="M512" s="3207"/>
      <c r="N512" s="1"/>
    </row>
    <row r="513" spans="2:13" ht="12.75" customHeight="1">
      <c r="B513" s="3207"/>
      <c r="C513" s="3207"/>
      <c r="D513" s="3207"/>
      <c r="E513" s="3207"/>
      <c r="F513" s="3207"/>
      <c r="G513" s="3207"/>
      <c r="H513" s="3207"/>
      <c r="I513" s="3207"/>
      <c r="J513" s="3207"/>
      <c r="K513" s="3207"/>
      <c r="L513" s="3207"/>
      <c r="M513" s="3207"/>
    </row>
    <row r="514" spans="2:13" ht="12.75" customHeight="1">
      <c r="B514" s="1"/>
      <c r="C514" s="1"/>
      <c r="D514" s="1"/>
      <c r="E514" s="1"/>
      <c r="F514" s="1"/>
      <c r="G514" s="1"/>
      <c r="H514" s="1"/>
      <c r="I514" s="1"/>
      <c r="J514" s="1"/>
      <c r="K514" s="1"/>
      <c r="L514" s="1"/>
      <c r="M514" s="1"/>
    </row>
    <row r="515" spans="2:13" ht="15" customHeight="1">
      <c r="B515" s="3812" t="s">
        <v>1279</v>
      </c>
      <c r="C515" s="3207"/>
      <c r="D515" s="3207"/>
      <c r="E515" s="3813">
        <v>2022</v>
      </c>
      <c r="F515" s="3830">
        <v>2023</v>
      </c>
      <c r="G515" s="3830">
        <v>2024</v>
      </c>
      <c r="H515" s="1"/>
      <c r="I515" s="1"/>
      <c r="J515" s="1"/>
      <c r="K515" s="1"/>
      <c r="L515" s="1"/>
      <c r="M515" s="1"/>
    </row>
    <row r="516" spans="2:13" ht="15" customHeight="1">
      <c r="B516" s="3248"/>
      <c r="C516" s="3248"/>
      <c r="D516" s="3248"/>
      <c r="E516" s="3325"/>
      <c r="F516" s="3296"/>
      <c r="G516" s="3296"/>
      <c r="H516" s="1"/>
      <c r="I516" s="1"/>
      <c r="J516" s="1"/>
      <c r="K516" s="1"/>
      <c r="L516" s="1"/>
      <c r="M516" s="1"/>
    </row>
    <row r="517" spans="2:13" ht="12.75" customHeight="1">
      <c r="B517" s="3104" t="s">
        <v>259</v>
      </c>
      <c r="C517" s="3257"/>
      <c r="D517" s="3287"/>
      <c r="E517" s="1461">
        <v>0</v>
      </c>
      <c r="F517" s="2611">
        <v>0</v>
      </c>
      <c r="G517" s="2611">
        <v>0</v>
      </c>
      <c r="H517" s="279"/>
      <c r="I517" s="1"/>
      <c r="J517" s="1"/>
      <c r="K517" s="1"/>
      <c r="L517" s="1"/>
      <c r="M517" s="1"/>
    </row>
    <row r="518" spans="2:13" ht="12.75" customHeight="1">
      <c r="B518" s="3104" t="s">
        <v>260</v>
      </c>
      <c r="C518" s="3257"/>
      <c r="D518" s="3287"/>
      <c r="E518" s="2726">
        <v>5251.9</v>
      </c>
      <c r="F518" s="1976">
        <v>8983.2999999999993</v>
      </c>
      <c r="G518" s="1976">
        <v>7815.6</v>
      </c>
      <c r="H518" s="279"/>
      <c r="I518" s="1"/>
      <c r="J518" s="1"/>
      <c r="K518" s="1"/>
      <c r="L518" s="1"/>
      <c r="M518" s="1"/>
    </row>
    <row r="519" spans="2:13" ht="12.75" customHeight="1">
      <c r="B519" s="3104" t="s">
        <v>261</v>
      </c>
      <c r="C519" s="3257"/>
      <c r="D519" s="3287"/>
      <c r="E519" s="1448">
        <v>1808.7</v>
      </c>
      <c r="F519" s="324">
        <v>7775.99</v>
      </c>
      <c r="G519" s="324">
        <v>4237.8999999999996</v>
      </c>
      <c r="H519" s="279"/>
      <c r="I519" s="1"/>
      <c r="J519" s="1"/>
      <c r="K519" s="1"/>
      <c r="L519" s="1"/>
      <c r="M519" s="1"/>
    </row>
    <row r="520" spans="2:13" ht="12.75" customHeight="1">
      <c r="B520" s="3104" t="s">
        <v>262</v>
      </c>
      <c r="C520" s="3257"/>
      <c r="D520" s="3287"/>
      <c r="E520" s="1448">
        <v>14</v>
      </c>
      <c r="F520" s="324">
        <v>242.9</v>
      </c>
      <c r="G520" s="324">
        <v>212.9</v>
      </c>
      <c r="H520" s="279"/>
      <c r="I520" s="1"/>
      <c r="J520" s="1"/>
      <c r="K520" s="1"/>
      <c r="L520" s="1"/>
      <c r="M520" s="1"/>
    </row>
    <row r="521" spans="2:13" ht="12.75" customHeight="1">
      <c r="B521" s="3104" t="s">
        <v>263</v>
      </c>
      <c r="C521" s="3257"/>
      <c r="D521" s="3287"/>
      <c r="E521" s="1448">
        <v>10.1</v>
      </c>
      <c r="F521" s="324">
        <v>3.18</v>
      </c>
      <c r="G521" s="324">
        <v>0.5</v>
      </c>
      <c r="H521" s="279"/>
      <c r="I521" s="1"/>
      <c r="J521" s="1"/>
      <c r="K521" s="1"/>
      <c r="L521" s="1"/>
      <c r="M521" s="1"/>
    </row>
    <row r="522" spans="2:13" ht="12.75" customHeight="1">
      <c r="B522" s="3104" t="s">
        <v>264</v>
      </c>
      <c r="C522" s="3257"/>
      <c r="D522" s="3287"/>
      <c r="E522" s="1406">
        <v>459.8</v>
      </c>
      <c r="F522" s="237">
        <v>1381.8</v>
      </c>
      <c r="G522" s="237">
        <v>1102.5999999999999</v>
      </c>
      <c r="H522" s="279"/>
      <c r="I522" s="1"/>
      <c r="J522" s="1"/>
      <c r="K522" s="1"/>
      <c r="L522" s="1"/>
      <c r="M522" s="1"/>
    </row>
    <row r="523" spans="2:13" ht="12.75" customHeight="1">
      <c r="B523" s="4004" t="s">
        <v>1280</v>
      </c>
      <c r="C523" s="3254"/>
      <c r="D523" s="3254"/>
      <c r="E523" s="3254"/>
      <c r="F523" s="3254"/>
      <c r="G523" s="3254"/>
      <c r="H523" s="1"/>
      <c r="I523" s="1"/>
      <c r="J523" s="1"/>
      <c r="K523" s="1"/>
      <c r="L523" s="1"/>
      <c r="M523" s="1"/>
    </row>
    <row r="524" spans="2:13" ht="15" customHeight="1">
      <c r="B524" s="3277"/>
      <c r="C524" s="3277"/>
      <c r="D524" s="3277"/>
      <c r="E524" s="3277"/>
      <c r="F524" s="3277"/>
      <c r="G524" s="3277"/>
      <c r="H524" s="1"/>
      <c r="I524" s="1"/>
      <c r="J524" s="1"/>
      <c r="K524" s="1"/>
      <c r="L524" s="1"/>
      <c r="M524" s="1"/>
    </row>
    <row r="525" spans="2:13" ht="12.75" customHeight="1">
      <c r="B525" s="1"/>
      <c r="C525" s="1"/>
      <c r="D525" s="1"/>
      <c r="E525" s="1"/>
      <c r="F525" s="1"/>
      <c r="G525" s="1"/>
      <c r="H525" s="1"/>
      <c r="I525" s="1"/>
      <c r="J525" s="1"/>
      <c r="K525" s="1"/>
      <c r="L525" s="1"/>
      <c r="M525" s="1"/>
    </row>
    <row r="526" spans="2:13" ht="12.75" customHeight="1">
      <c r="B526" s="1"/>
      <c r="C526" s="1"/>
      <c r="D526" s="1"/>
      <c r="E526" s="1"/>
      <c r="F526" s="1"/>
      <c r="G526" s="1"/>
      <c r="H526" s="1"/>
      <c r="I526" s="1"/>
      <c r="J526" s="1"/>
      <c r="K526" s="1"/>
      <c r="L526" s="1"/>
      <c r="M526" s="1"/>
    </row>
    <row r="527" spans="2:13" ht="12.75" customHeight="1">
      <c r="B527" s="1801" t="s">
        <v>279</v>
      </c>
      <c r="C527" s="1801"/>
      <c r="D527" s="1801"/>
      <c r="E527" s="1801"/>
      <c r="F527" s="1801"/>
      <c r="G527" s="1801"/>
      <c r="H527" s="1801"/>
      <c r="I527" s="1801"/>
      <c r="J527" s="1801"/>
      <c r="K527" s="1801"/>
      <c r="L527" s="1801"/>
      <c r="M527" s="1801"/>
    </row>
    <row r="529" spans="2:7" ht="15" customHeight="1">
      <c r="B529" s="3812" t="s">
        <v>1281</v>
      </c>
      <c r="C529" s="3207"/>
      <c r="D529" s="3207"/>
      <c r="E529" s="3813">
        <v>2022</v>
      </c>
      <c r="F529" s="3813">
        <v>2023</v>
      </c>
      <c r="G529" s="3830">
        <v>2024</v>
      </c>
    </row>
    <row r="530" spans="2:7" ht="12.75" customHeight="1">
      <c r="B530" s="3248"/>
      <c r="C530" s="3248"/>
      <c r="D530" s="3248"/>
      <c r="E530" s="3325"/>
      <c r="F530" s="3325"/>
      <c r="G530" s="3296"/>
    </row>
    <row r="531" spans="2:7" ht="12.75" customHeight="1">
      <c r="B531" s="4053" t="s">
        <v>282</v>
      </c>
      <c r="C531" s="3283"/>
      <c r="D531" s="3283"/>
      <c r="E531" s="3283"/>
      <c r="F531" s="3283"/>
      <c r="G531" s="3283"/>
    </row>
    <row r="532" spans="2:7" ht="12.75" customHeight="1">
      <c r="B532" s="3104" t="s">
        <v>283</v>
      </c>
      <c r="C532" s="3257"/>
      <c r="D532" s="3287"/>
      <c r="E532" s="1582">
        <v>0</v>
      </c>
      <c r="F532" s="323">
        <v>11.12</v>
      </c>
      <c r="G532" s="323">
        <v>0</v>
      </c>
    </row>
    <row r="533" spans="2:7" ht="12.75" customHeight="1">
      <c r="B533" s="3104" t="s">
        <v>284</v>
      </c>
      <c r="C533" s="3257"/>
      <c r="D533" s="3287"/>
      <c r="E533" s="1448">
        <v>0</v>
      </c>
      <c r="F533" s="324">
        <v>0</v>
      </c>
      <c r="G533" s="324">
        <v>0</v>
      </c>
    </row>
    <row r="534" spans="2:7" ht="12.75" customHeight="1">
      <c r="B534" s="3104" t="s">
        <v>285</v>
      </c>
      <c r="C534" s="3257"/>
      <c r="D534" s="3287"/>
      <c r="E534" s="1448">
        <v>269.69</v>
      </c>
      <c r="F534" s="324">
        <v>439.7</v>
      </c>
      <c r="G534" s="324">
        <v>442.2</v>
      </c>
    </row>
    <row r="535" spans="2:7" ht="12.75" customHeight="1">
      <c r="B535" s="3104" t="s">
        <v>286</v>
      </c>
      <c r="C535" s="3257"/>
      <c r="D535" s="3287"/>
      <c r="E535" s="1448">
        <v>62.79</v>
      </c>
      <c r="F535" s="324">
        <v>79.760000000000005</v>
      </c>
      <c r="G535" s="324">
        <v>70.5</v>
      </c>
    </row>
    <row r="536" spans="2:7" ht="12.75" customHeight="1">
      <c r="B536" s="3104" t="s">
        <v>1282</v>
      </c>
      <c r="C536" s="3257"/>
      <c r="D536" s="3287"/>
      <c r="E536" s="1448">
        <v>6.67</v>
      </c>
      <c r="F536" s="324">
        <v>30.59</v>
      </c>
      <c r="G536" s="324">
        <v>380.6</v>
      </c>
    </row>
    <row r="537" spans="2:7" ht="12.75" customHeight="1">
      <c r="B537" s="3161" t="s">
        <v>42</v>
      </c>
      <c r="C537" s="3257"/>
      <c r="D537" s="3287"/>
      <c r="E537" s="1583">
        <v>339.15000000000003</v>
      </c>
      <c r="F537" s="325">
        <v>561.20000000000005</v>
      </c>
      <c r="G537" s="325">
        <v>893.3</v>
      </c>
    </row>
    <row r="538" spans="2:7" ht="15" customHeight="1">
      <c r="B538" s="4057" t="s">
        <v>288</v>
      </c>
      <c r="C538" s="3231"/>
      <c r="D538" s="3231"/>
      <c r="E538" s="3231"/>
      <c r="F538" s="3231"/>
      <c r="G538" s="3231"/>
    </row>
    <row r="539" spans="2:7" ht="12.75" customHeight="1">
      <c r="B539" s="3104" t="s">
        <v>283</v>
      </c>
      <c r="C539" s="3257"/>
      <c r="D539" s="3287"/>
      <c r="E539" s="1582">
        <v>0</v>
      </c>
      <c r="F539" s="323">
        <v>124.82</v>
      </c>
      <c r="G539" s="323">
        <v>80.400000000000006</v>
      </c>
    </row>
    <row r="540" spans="2:7" ht="12.75" customHeight="1">
      <c r="B540" s="3104" t="s">
        <v>292</v>
      </c>
      <c r="C540" s="3257"/>
      <c r="D540" s="3287"/>
      <c r="E540" s="1448">
        <v>181.74</v>
      </c>
      <c r="F540" s="324">
        <v>390.95</v>
      </c>
      <c r="G540" s="324">
        <v>248</v>
      </c>
    </row>
    <row r="541" spans="2:7" ht="12.75" customHeight="1">
      <c r="B541" s="3104" t="s">
        <v>286</v>
      </c>
      <c r="C541" s="3257"/>
      <c r="D541" s="3287"/>
      <c r="E541" s="1448">
        <v>0</v>
      </c>
      <c r="F541" s="324">
        <v>0</v>
      </c>
      <c r="G541" s="324">
        <v>0</v>
      </c>
    </row>
    <row r="542" spans="2:7" ht="12.75" customHeight="1">
      <c r="B542" s="3104" t="s">
        <v>293</v>
      </c>
      <c r="C542" s="3257"/>
      <c r="D542" s="3287"/>
      <c r="E542" s="1448">
        <v>12.5</v>
      </c>
      <c r="F542" s="324">
        <v>88.79</v>
      </c>
      <c r="G542" s="324">
        <v>62.8</v>
      </c>
    </row>
    <row r="543" spans="2:7" ht="12.75" customHeight="1">
      <c r="B543" s="3104" t="s">
        <v>294</v>
      </c>
      <c r="C543" s="3257"/>
      <c r="D543" s="3287"/>
      <c r="E543" s="1448">
        <v>708.7</v>
      </c>
      <c r="F543" s="324">
        <v>1575.76</v>
      </c>
      <c r="G543" s="324">
        <v>1784.1</v>
      </c>
    </row>
    <row r="544" spans="2:7" ht="12.75" customHeight="1">
      <c r="B544" s="3104" t="s">
        <v>1282</v>
      </c>
      <c r="C544" s="3257"/>
      <c r="D544" s="3287"/>
      <c r="E544" s="1448">
        <v>1012.16</v>
      </c>
      <c r="F544" s="324">
        <v>4744.5</v>
      </c>
      <c r="G544" s="324">
        <v>10650.3</v>
      </c>
    </row>
    <row r="545" spans="2:7" ht="12.75" customHeight="1">
      <c r="B545" s="3140" t="s">
        <v>42</v>
      </c>
      <c r="C545" s="3229"/>
      <c r="D545" s="3276"/>
      <c r="E545" s="1583">
        <v>1915.1</v>
      </c>
      <c r="F545" s="325">
        <v>6924.8</v>
      </c>
      <c r="G545" s="325">
        <v>12825.6</v>
      </c>
    </row>
    <row r="546" spans="2:7" ht="12.75" customHeight="1">
      <c r="B546" s="4004" t="s">
        <v>1283</v>
      </c>
      <c r="C546" s="3254"/>
      <c r="D546" s="3254"/>
      <c r="E546" s="3254"/>
      <c r="F546" s="3254"/>
      <c r="G546" s="3254"/>
    </row>
    <row r="547" spans="2:7" ht="12.75" customHeight="1">
      <c r="B547" s="3207"/>
      <c r="C547" s="2992"/>
      <c r="D547" s="2992"/>
      <c r="E547" s="2992"/>
      <c r="F547" s="2992"/>
      <c r="G547" s="3207"/>
    </row>
    <row r="548" spans="2:7" ht="12.75" customHeight="1">
      <c r="B548" s="3207"/>
      <c r="C548" s="2992"/>
      <c r="D548" s="2992"/>
      <c r="E548" s="2992"/>
      <c r="F548" s="2992"/>
      <c r="G548" s="3207"/>
    </row>
    <row r="549" spans="2:7" ht="15" customHeight="1">
      <c r="B549" s="3277"/>
      <c r="C549" s="3277"/>
      <c r="D549" s="3277"/>
      <c r="E549" s="3277"/>
      <c r="F549" s="3277"/>
      <c r="G549" s="3277"/>
    </row>
    <row r="550" spans="2:7" ht="12.75" customHeight="1">
      <c r="B550" s="7"/>
      <c r="C550" s="7"/>
      <c r="D550" s="7"/>
      <c r="E550" s="7"/>
      <c r="F550" s="298"/>
      <c r="G550" s="298"/>
    </row>
    <row r="551" spans="2:7" ht="12.75" customHeight="1">
      <c r="B551" s="1"/>
      <c r="C551" s="1"/>
      <c r="D551" s="1"/>
      <c r="E551" s="1"/>
      <c r="F551" s="1"/>
      <c r="G551" s="1"/>
    </row>
    <row r="552" spans="2:7" ht="12.75" customHeight="1">
      <c r="B552" s="1801" t="s">
        <v>297</v>
      </c>
      <c r="C552" s="1801"/>
      <c r="D552" s="1801"/>
      <c r="E552" s="1801"/>
      <c r="F552" s="1801"/>
      <c r="G552" s="1801"/>
    </row>
    <row r="553" spans="2:7" ht="12.75" customHeight="1">
      <c r="B553" s="1"/>
      <c r="C553" s="1"/>
      <c r="D553" s="1"/>
      <c r="E553" s="1"/>
      <c r="F553" s="1"/>
      <c r="G553" s="1"/>
    </row>
    <row r="554" spans="2:7" ht="15" customHeight="1">
      <c r="B554" s="3812" t="s">
        <v>1284</v>
      </c>
      <c r="C554" s="3207"/>
      <c r="D554" s="3247"/>
      <c r="E554" s="3813">
        <v>2022</v>
      </c>
      <c r="F554" s="3813">
        <v>2023</v>
      </c>
      <c r="G554" s="3830">
        <v>2024</v>
      </c>
    </row>
    <row r="555" spans="2:7" ht="15" customHeight="1">
      <c r="B555" s="3207"/>
      <c r="C555" s="2992"/>
      <c r="D555" s="3247"/>
      <c r="E555" s="3403"/>
      <c r="F555" s="3403"/>
      <c r="G555" s="3295"/>
    </row>
    <row r="556" spans="2:7" ht="12.75" customHeight="1">
      <c r="B556" s="3248"/>
      <c r="C556" s="3248"/>
      <c r="D556" s="3279"/>
      <c r="E556" s="3325"/>
      <c r="F556" s="3325"/>
      <c r="G556" s="3296"/>
    </row>
    <row r="557" spans="2:7" ht="12.75" customHeight="1">
      <c r="B557" s="4053" t="s">
        <v>282</v>
      </c>
      <c r="C557" s="3283"/>
      <c r="D557" s="3283"/>
      <c r="E557" s="3283"/>
      <c r="F557" s="3283"/>
      <c r="G557" s="3283"/>
    </row>
    <row r="558" spans="2:7" ht="12.75" customHeight="1">
      <c r="B558" s="3104" t="s">
        <v>526</v>
      </c>
      <c r="C558" s="3257"/>
      <c r="D558" s="3287"/>
      <c r="E558" s="1582">
        <v>98.97</v>
      </c>
      <c r="F558" s="323">
        <v>317.70999999999998</v>
      </c>
      <c r="G558" s="323">
        <v>375.8</v>
      </c>
    </row>
    <row r="559" spans="2:7" ht="12.75" customHeight="1">
      <c r="B559" s="3104" t="s">
        <v>300</v>
      </c>
      <c r="C559" s="3257"/>
      <c r="D559" s="3287"/>
      <c r="E559" s="1448">
        <v>0.47</v>
      </c>
      <c r="F559" s="324">
        <v>12.8573</v>
      </c>
      <c r="G559" s="324">
        <v>363.1</v>
      </c>
    </row>
    <row r="560" spans="2:7" ht="12.75" customHeight="1">
      <c r="B560" s="3104" t="s">
        <v>301</v>
      </c>
      <c r="C560" s="3257"/>
      <c r="D560" s="3287"/>
      <c r="E560" s="1448">
        <v>0.1</v>
      </c>
      <c r="F560" s="324">
        <v>0</v>
      </c>
      <c r="G560" s="324">
        <v>0</v>
      </c>
    </row>
    <row r="561" spans="2:7" ht="12.75" customHeight="1">
      <c r="B561" s="3104" t="s">
        <v>302</v>
      </c>
      <c r="C561" s="3257"/>
      <c r="D561" s="3287"/>
      <c r="E561" s="1448">
        <v>19.899999999999999</v>
      </c>
      <c r="F561" s="324">
        <v>81.527000000000001</v>
      </c>
      <c r="G561" s="324">
        <v>88.1</v>
      </c>
    </row>
    <row r="562" spans="2:7" ht="12.75" customHeight="1">
      <c r="B562" s="3161" t="s">
        <v>42</v>
      </c>
      <c r="C562" s="3257"/>
      <c r="D562" s="3287"/>
      <c r="E562" s="1583">
        <v>119.44</v>
      </c>
      <c r="F562" s="325">
        <v>412.09429999999998</v>
      </c>
      <c r="G562" s="325">
        <v>827</v>
      </c>
    </row>
    <row r="563" spans="2:7" ht="15" customHeight="1">
      <c r="B563" s="4058"/>
      <c r="C563" s="3231"/>
      <c r="D563" s="3231"/>
      <c r="E563" s="3231"/>
      <c r="F563" s="3231"/>
      <c r="G563" s="3231"/>
    </row>
    <row r="564" spans="2:7" ht="12.75" customHeight="1">
      <c r="B564" s="3104" t="s">
        <v>526</v>
      </c>
      <c r="C564" s="3257"/>
      <c r="D564" s="3287"/>
      <c r="E564" s="1582">
        <v>46.524000000000001</v>
      </c>
      <c r="F564" s="323">
        <v>305.19</v>
      </c>
      <c r="G564" s="323">
        <v>53.5</v>
      </c>
    </row>
    <row r="565" spans="2:7" ht="12.75" customHeight="1">
      <c r="B565" s="3104" t="s">
        <v>300</v>
      </c>
      <c r="C565" s="3257"/>
      <c r="D565" s="3287"/>
      <c r="E565" s="1448">
        <v>716.19399999999996</v>
      </c>
      <c r="F565" s="324">
        <v>3247.4</v>
      </c>
      <c r="G565" s="324">
        <v>8426.2000000000007</v>
      </c>
    </row>
    <row r="566" spans="2:7" ht="12.75" customHeight="1">
      <c r="B566" s="3104" t="s">
        <v>301</v>
      </c>
      <c r="C566" s="3257"/>
      <c r="D566" s="3287"/>
      <c r="E566" s="1599">
        <v>527.52</v>
      </c>
      <c r="F566" s="2728">
        <v>1317.32</v>
      </c>
      <c r="G566" s="324">
        <v>1064</v>
      </c>
    </row>
    <row r="567" spans="2:7" ht="12.75" customHeight="1">
      <c r="B567" s="3140" t="s">
        <v>42</v>
      </c>
      <c r="C567" s="3229"/>
      <c r="D567" s="3276"/>
      <c r="E567" s="1583">
        <v>1290.2379999999998</v>
      </c>
      <c r="F567" s="325">
        <v>4869.8999999999996</v>
      </c>
      <c r="G567" s="325">
        <v>9543.7000000000007</v>
      </c>
    </row>
    <row r="568" spans="2:7" ht="12.75" customHeight="1">
      <c r="B568" s="4004" t="s">
        <v>1285</v>
      </c>
      <c r="C568" s="3254"/>
      <c r="D568" s="3254"/>
      <c r="E568" s="3254"/>
      <c r="F568" s="3254"/>
      <c r="G568" s="3254"/>
    </row>
    <row r="569" spans="2:7" ht="15" customHeight="1">
      <c r="B569" s="3207"/>
      <c r="C569" s="2992"/>
      <c r="D569" s="2992"/>
      <c r="E569" s="2992"/>
      <c r="F569" s="2992"/>
      <c r="G569" s="3207"/>
    </row>
    <row r="570" spans="2:7" ht="15" customHeight="1">
      <c r="B570" s="3277"/>
      <c r="C570" s="3277"/>
      <c r="D570" s="3277"/>
      <c r="E570" s="3277"/>
      <c r="F570" s="3277"/>
      <c r="G570" s="3277"/>
    </row>
    <row r="571" spans="2:7" ht="12.75" customHeight="1">
      <c r="B571" s="1"/>
      <c r="C571" s="1"/>
      <c r="D571" s="1"/>
      <c r="E571" s="1"/>
      <c r="F571" s="1"/>
      <c r="G571" s="1"/>
    </row>
    <row r="572" spans="2:7" ht="12.75" customHeight="1">
      <c r="B572" s="1"/>
      <c r="C572" s="1"/>
      <c r="D572" s="1"/>
      <c r="E572" s="1"/>
      <c r="F572" s="1"/>
      <c r="G572" s="1"/>
    </row>
    <row r="573" spans="2:7" ht="12.75" customHeight="1">
      <c r="B573" s="1801" t="s">
        <v>306</v>
      </c>
      <c r="C573" s="1801"/>
      <c r="D573" s="1801"/>
      <c r="E573" s="1801"/>
      <c r="F573" s="1801"/>
      <c r="G573" s="1801"/>
    </row>
    <row r="574" spans="2:7" ht="12.75" customHeight="1">
      <c r="B574" s="1"/>
      <c r="C574" s="1"/>
      <c r="D574" s="1"/>
      <c r="E574" s="1"/>
      <c r="F574" s="1"/>
      <c r="G574" s="1"/>
    </row>
    <row r="575" spans="2:7" ht="15" customHeight="1">
      <c r="B575" s="3812" t="s">
        <v>1286</v>
      </c>
      <c r="C575" s="3207"/>
      <c r="D575" s="3247"/>
      <c r="E575" s="3813">
        <v>2022</v>
      </c>
      <c r="F575" s="3813">
        <v>2023</v>
      </c>
      <c r="G575" s="3830">
        <v>2024</v>
      </c>
    </row>
    <row r="576" spans="2:7" ht="15" customHeight="1">
      <c r="B576" s="3207"/>
      <c r="C576" s="2992"/>
      <c r="D576" s="3247"/>
      <c r="E576" s="3403"/>
      <c r="F576" s="3403"/>
      <c r="G576" s="3295"/>
    </row>
    <row r="577" spans="2:7" ht="12.75" customHeight="1">
      <c r="B577" s="3248"/>
      <c r="C577" s="3248"/>
      <c r="D577" s="3279"/>
      <c r="E577" s="3325"/>
      <c r="F577" s="3325"/>
      <c r="G577" s="3296"/>
    </row>
    <row r="578" spans="2:7" ht="12.75" customHeight="1">
      <c r="B578" s="4053" t="s">
        <v>282</v>
      </c>
      <c r="C578" s="3283"/>
      <c r="D578" s="3283"/>
      <c r="E578" s="3283"/>
      <c r="F578" s="3283"/>
      <c r="G578" s="3283"/>
    </row>
    <row r="579" spans="2:7" ht="12.75" customHeight="1">
      <c r="B579" s="3104" t="s">
        <v>1287</v>
      </c>
      <c r="C579" s="3257"/>
      <c r="D579" s="3287"/>
      <c r="E579" s="1582">
        <v>157.239</v>
      </c>
      <c r="F579" s="323">
        <v>213.05</v>
      </c>
      <c r="G579" s="323">
        <v>203.6</v>
      </c>
    </row>
    <row r="580" spans="2:7" ht="12.75" customHeight="1">
      <c r="B580" s="3104" t="s">
        <v>309</v>
      </c>
      <c r="C580" s="3257"/>
      <c r="D580" s="3287"/>
      <c r="E580" s="1448">
        <v>18.97</v>
      </c>
      <c r="F580" s="324">
        <v>12.17</v>
      </c>
      <c r="G580" s="324">
        <v>22.3</v>
      </c>
    </row>
    <row r="581" spans="2:7" ht="12.75" customHeight="1">
      <c r="B581" s="3104" t="s">
        <v>310</v>
      </c>
      <c r="C581" s="3257"/>
      <c r="D581" s="3287"/>
      <c r="E581" s="1448">
        <v>0</v>
      </c>
      <c r="F581" s="324">
        <v>62.81</v>
      </c>
      <c r="G581" s="324">
        <v>80.599999999999994</v>
      </c>
    </row>
    <row r="582" spans="2:7" ht="12.75" customHeight="1">
      <c r="B582" s="3104" t="s">
        <v>295</v>
      </c>
      <c r="C582" s="3257"/>
      <c r="D582" s="3287"/>
      <c r="E582" s="1448">
        <v>0</v>
      </c>
      <c r="F582" s="324">
        <v>0.38</v>
      </c>
      <c r="G582" s="324">
        <v>2</v>
      </c>
    </row>
    <row r="583" spans="2:7" ht="12.75" customHeight="1">
      <c r="B583" s="3161" t="s">
        <v>42</v>
      </c>
      <c r="C583" s="3257"/>
      <c r="D583" s="3287"/>
      <c r="E583" s="1583">
        <v>176.209</v>
      </c>
      <c r="F583" s="325">
        <v>288.40999999999997</v>
      </c>
      <c r="G583" s="325">
        <v>308.5</v>
      </c>
    </row>
    <row r="584" spans="2:7" ht="12.75" customHeight="1">
      <c r="B584" s="4057" t="s">
        <v>288</v>
      </c>
      <c r="C584" s="3231"/>
      <c r="D584" s="3231"/>
      <c r="E584" s="3231"/>
      <c r="F584" s="3231"/>
      <c r="G584" s="3231"/>
    </row>
    <row r="585" spans="2:7" ht="12.75" customHeight="1">
      <c r="B585" s="3104" t="s">
        <v>1288</v>
      </c>
      <c r="C585" s="3257"/>
      <c r="D585" s="3287"/>
      <c r="E585" s="1582">
        <v>373.07400000000001</v>
      </c>
      <c r="F585" s="323">
        <v>981</v>
      </c>
      <c r="G585" s="323">
        <v>764</v>
      </c>
    </row>
    <row r="586" spans="2:7" ht="12.75" customHeight="1">
      <c r="B586" s="3104" t="s">
        <v>309</v>
      </c>
      <c r="C586" s="3257"/>
      <c r="D586" s="3287"/>
      <c r="E586" s="2726">
        <v>4.1999999999999997E-3</v>
      </c>
      <c r="F586" s="1976">
        <v>79.5</v>
      </c>
      <c r="G586" s="1976">
        <v>381.5</v>
      </c>
    </row>
    <row r="587" spans="2:7" ht="12.75" customHeight="1">
      <c r="B587" s="3104" t="s">
        <v>310</v>
      </c>
      <c r="C587" s="3257"/>
      <c r="D587" s="3287"/>
      <c r="E587" s="1448">
        <v>160.76</v>
      </c>
      <c r="F587" s="324">
        <v>1180.5999999999999</v>
      </c>
      <c r="G587" s="324">
        <v>1782.4</v>
      </c>
    </row>
    <row r="588" spans="2:7" ht="12.75" customHeight="1">
      <c r="B588" s="3104" t="s">
        <v>295</v>
      </c>
      <c r="C588" s="3257"/>
      <c r="D588" s="3287"/>
      <c r="E588" s="1448">
        <v>217.46</v>
      </c>
      <c r="F588" s="324">
        <v>101.71</v>
      </c>
      <c r="G588" s="324">
        <v>155.5</v>
      </c>
    </row>
    <row r="589" spans="2:7" ht="12.75" customHeight="1">
      <c r="B589" s="3140" t="s">
        <v>42</v>
      </c>
      <c r="C589" s="3229"/>
      <c r="D589" s="3276"/>
      <c r="E589" s="1583">
        <v>751.29820000000007</v>
      </c>
      <c r="F589" s="325">
        <v>2342.8000000000002</v>
      </c>
      <c r="G589" s="325">
        <v>3083.4</v>
      </c>
    </row>
    <row r="590" spans="2:7" ht="12.75" customHeight="1">
      <c r="B590" s="4004" t="s">
        <v>1289</v>
      </c>
      <c r="C590" s="3254"/>
      <c r="D590" s="3254"/>
      <c r="E590" s="3254"/>
      <c r="F590" s="3254"/>
      <c r="G590" s="3254"/>
    </row>
    <row r="591" spans="2:7" ht="12.75" customHeight="1">
      <c r="B591" s="3207"/>
      <c r="C591" s="2992"/>
      <c r="D591" s="2992"/>
      <c r="E591" s="2992"/>
      <c r="F591" s="2992"/>
      <c r="G591" s="3207"/>
    </row>
    <row r="592" spans="2:7" ht="12.75" customHeight="1">
      <c r="B592" s="3277"/>
      <c r="C592" s="3277"/>
      <c r="D592" s="3277"/>
      <c r="E592" s="3277"/>
      <c r="F592" s="3277"/>
      <c r="G592" s="3277"/>
    </row>
    <row r="598" spans="2:13" ht="12.75" customHeight="1">
      <c r="B598" s="1801" t="s">
        <v>1027</v>
      </c>
      <c r="C598" s="1801"/>
      <c r="D598" s="1801"/>
      <c r="E598" s="1801"/>
      <c r="F598" s="1801"/>
      <c r="G598" s="1801"/>
      <c r="H598" s="1801"/>
      <c r="I598" s="1801"/>
      <c r="J598" s="1801"/>
      <c r="K598" s="1801"/>
      <c r="L598" s="1801"/>
      <c r="M598" s="1801"/>
    </row>
    <row r="599" spans="2:13" ht="12.75" customHeight="1">
      <c r="B599" s="1"/>
      <c r="C599" s="1"/>
      <c r="D599" s="1"/>
      <c r="E599" s="1"/>
      <c r="F599" s="1"/>
      <c r="G599" s="1"/>
      <c r="H599" s="1"/>
      <c r="I599" s="1"/>
      <c r="J599" s="1"/>
      <c r="K599" s="1"/>
      <c r="L599" s="1"/>
      <c r="M599" s="1"/>
    </row>
    <row r="600" spans="2:13" ht="15" customHeight="1">
      <c r="B600" s="3812" t="s">
        <v>1290</v>
      </c>
      <c r="C600" s="3207"/>
      <c r="D600" s="3207"/>
      <c r="E600" s="3207"/>
      <c r="F600" s="3207"/>
      <c r="G600" s="3207"/>
      <c r="H600" s="3207"/>
      <c r="I600" s="3207"/>
      <c r="J600" s="3247"/>
      <c r="K600" s="1443">
        <v>2022</v>
      </c>
      <c r="L600" s="1600">
        <v>2023</v>
      </c>
      <c r="M600" s="2542">
        <v>2024</v>
      </c>
    </row>
    <row r="601" spans="2:13" ht="15" customHeight="1">
      <c r="B601" s="3096" t="s">
        <v>537</v>
      </c>
      <c r="C601" s="3223"/>
      <c r="D601" s="3223"/>
      <c r="E601" s="3223"/>
      <c r="F601" s="3223"/>
      <c r="G601" s="3223"/>
      <c r="H601" s="3223"/>
      <c r="I601" s="3223"/>
      <c r="J601" s="3280"/>
      <c r="K601" s="1461">
        <v>2254.3000000000002</v>
      </c>
      <c r="L601" s="1461">
        <v>7486</v>
      </c>
      <c r="M601" s="2611">
        <v>13718.8</v>
      </c>
    </row>
    <row r="602" spans="2:13" ht="15" customHeight="1">
      <c r="B602" s="2999" t="s">
        <v>538</v>
      </c>
      <c r="C602" s="3257"/>
      <c r="D602" s="3257"/>
      <c r="E602" s="3257"/>
      <c r="F602" s="3257"/>
      <c r="G602" s="3257"/>
      <c r="H602" s="3257"/>
      <c r="I602" s="3257"/>
      <c r="J602" s="3287"/>
      <c r="K602" s="1448">
        <v>339.2</v>
      </c>
      <c r="L602" s="324">
        <v>561.20000000000005</v>
      </c>
      <c r="M602" s="324">
        <v>893.3</v>
      </c>
    </row>
    <row r="603" spans="2:13" ht="12.75" customHeight="1">
      <c r="B603" s="2999" t="s">
        <v>539</v>
      </c>
      <c r="C603" s="3257"/>
      <c r="D603" s="3257"/>
      <c r="E603" s="3257"/>
      <c r="F603" s="3257"/>
      <c r="G603" s="3257"/>
      <c r="H603" s="3257"/>
      <c r="I603" s="3257"/>
      <c r="J603" s="3287"/>
      <c r="K603" s="1408">
        <f t="shared" ref="K603:M603" si="8">K602/K601</f>
        <v>0.15046799449940113</v>
      </c>
      <c r="L603" s="1408">
        <f t="shared" si="8"/>
        <v>7.4966604328079084E-2</v>
      </c>
      <c r="M603" s="166">
        <f t="shared" si="8"/>
        <v>6.5115024637723409E-2</v>
      </c>
    </row>
    <row r="604" spans="2:13" ht="15" customHeight="1">
      <c r="B604" s="2999" t="s">
        <v>540</v>
      </c>
      <c r="C604" s="3257"/>
      <c r="D604" s="3257"/>
      <c r="E604" s="3257"/>
      <c r="F604" s="3257"/>
      <c r="G604" s="3257"/>
      <c r="H604" s="3257"/>
      <c r="I604" s="3257"/>
      <c r="J604" s="3287"/>
      <c r="K604" s="1448">
        <v>1409.7</v>
      </c>
      <c r="L604" s="1448">
        <v>5282</v>
      </c>
      <c r="M604" s="324">
        <v>10370.700000000001</v>
      </c>
    </row>
    <row r="605" spans="2:13" ht="12.75" customHeight="1">
      <c r="B605" s="3099" t="s">
        <v>541</v>
      </c>
      <c r="C605" s="3229"/>
      <c r="D605" s="3229"/>
      <c r="E605" s="3229"/>
      <c r="F605" s="3229"/>
      <c r="G605" s="3229"/>
      <c r="H605" s="3229"/>
      <c r="I605" s="3229"/>
      <c r="J605" s="3276"/>
      <c r="K605" s="1449">
        <v>0.83699999999999997</v>
      </c>
      <c r="L605" s="1449">
        <v>0.60299999999999998</v>
      </c>
      <c r="M605" s="162">
        <f>M604/(M604+G583+G589)</f>
        <v>0.75354220859430632</v>
      </c>
    </row>
    <row r="606" spans="2:13" ht="15" customHeight="1">
      <c r="B606" s="4056" t="s">
        <v>1291</v>
      </c>
      <c r="C606" s="3231"/>
      <c r="D606" s="3231"/>
      <c r="E606" s="3231"/>
      <c r="F606" s="3231"/>
      <c r="G606" s="3231"/>
      <c r="H606" s="3231"/>
      <c r="I606" s="3231"/>
      <c r="J606" s="3231"/>
      <c r="K606" s="3231"/>
      <c r="L606" s="3231"/>
      <c r="M606" s="3231"/>
    </row>
    <row r="611" spans="2:13" ht="12.75" customHeight="1">
      <c r="B611" s="1353" t="s">
        <v>819</v>
      </c>
      <c r="C611" s="6"/>
      <c r="D611" s="6"/>
      <c r="E611" s="6"/>
      <c r="F611" s="6"/>
      <c r="G611" s="6"/>
      <c r="H611" s="6"/>
      <c r="I611" s="6"/>
      <c r="J611" s="6"/>
      <c r="K611" s="6"/>
      <c r="L611" s="6"/>
      <c r="M611" s="6"/>
    </row>
    <row r="612" spans="2:13" ht="12.75" customHeight="1">
      <c r="B612" s="1"/>
      <c r="C612" s="1"/>
      <c r="D612" s="1"/>
      <c r="E612" s="1"/>
      <c r="F612" s="1"/>
      <c r="G612" s="1"/>
      <c r="H612" s="1"/>
      <c r="I612" s="1"/>
      <c r="J612" s="1"/>
      <c r="K612" s="1"/>
      <c r="L612" s="1"/>
      <c r="M612" s="1"/>
    </row>
    <row r="613" spans="2:13" ht="12.75" customHeight="1">
      <c r="B613" s="1"/>
      <c r="C613" s="1"/>
      <c r="D613" s="1"/>
      <c r="E613" s="1"/>
      <c r="F613" s="1"/>
      <c r="G613" s="1"/>
      <c r="H613" s="1"/>
      <c r="I613" s="1"/>
      <c r="J613" s="1"/>
      <c r="K613" s="1"/>
      <c r="L613" s="1"/>
      <c r="M613" s="1"/>
    </row>
    <row r="614" spans="2:13" ht="15" customHeight="1">
      <c r="B614" s="3383" t="s">
        <v>1292</v>
      </c>
      <c r="C614" s="3207"/>
      <c r="D614" s="3207"/>
      <c r="E614" s="3207"/>
      <c r="F614" s="3207"/>
      <c r="G614" s="3207"/>
      <c r="H614" s="3207"/>
      <c r="I614" s="3207"/>
      <c r="J614" s="3207"/>
      <c r="K614" s="3207"/>
      <c r="L614" s="3207"/>
      <c r="M614" s="3207"/>
    </row>
    <row r="615" spans="2:13" ht="12.75" customHeight="1">
      <c r="B615" s="3207"/>
      <c r="C615" s="3207"/>
      <c r="D615" s="3207"/>
      <c r="E615" s="3207"/>
      <c r="F615" s="3207"/>
      <c r="G615" s="3207"/>
      <c r="H615" s="3207"/>
      <c r="I615" s="3207"/>
      <c r="J615" s="3207"/>
      <c r="K615" s="3207"/>
      <c r="L615" s="3207"/>
      <c r="M615" s="3207"/>
    </row>
    <row r="616" spans="2:13" ht="12.75" customHeight="1">
      <c r="B616" s="1"/>
      <c r="C616" s="1"/>
      <c r="D616" s="1"/>
      <c r="E616" s="1"/>
      <c r="F616" s="1"/>
      <c r="G616" s="1"/>
      <c r="H616" s="1"/>
      <c r="I616" s="1"/>
      <c r="J616" s="1"/>
      <c r="K616" s="1"/>
      <c r="L616" s="1"/>
      <c r="M616" s="1"/>
    </row>
    <row r="617" spans="2:13" ht="15" customHeight="1">
      <c r="B617" s="3812" t="s">
        <v>1293</v>
      </c>
      <c r="C617" s="3207"/>
      <c r="D617" s="3247"/>
      <c r="E617" s="3830" t="s">
        <v>1294</v>
      </c>
      <c r="F617" s="3207"/>
      <c r="G617" s="3207"/>
      <c r="H617" s="3207"/>
      <c r="I617" s="3207"/>
      <c r="J617" s="3207"/>
      <c r="K617" s="3207"/>
      <c r="L617" s="3207"/>
      <c r="M617" s="3207"/>
    </row>
    <row r="618" spans="2:13" ht="12.75" customHeight="1">
      <c r="B618" s="3102" t="s">
        <v>1295</v>
      </c>
      <c r="C618" s="3223"/>
      <c r="D618" s="3280"/>
      <c r="E618" s="4011" t="s">
        <v>1296</v>
      </c>
      <c r="F618" s="3223"/>
      <c r="G618" s="3223"/>
      <c r="H618" s="3223"/>
      <c r="I618" s="3223"/>
      <c r="J618" s="3223"/>
      <c r="K618" s="3223"/>
      <c r="L618" s="3223"/>
      <c r="M618" s="3280"/>
    </row>
    <row r="619" spans="2:13" ht="12.75" customHeight="1">
      <c r="B619" s="3104" t="s">
        <v>1297</v>
      </c>
      <c r="C619" s="3257"/>
      <c r="D619" s="3287"/>
      <c r="E619" s="4012" t="s">
        <v>1298</v>
      </c>
      <c r="F619" s="3257"/>
      <c r="G619" s="3257"/>
      <c r="H619" s="3257"/>
      <c r="I619" s="3257"/>
      <c r="J619" s="3257"/>
      <c r="K619" s="3257"/>
      <c r="L619" s="3257"/>
      <c r="M619" s="3287"/>
    </row>
    <row r="620" spans="2:13" ht="15" customHeight="1">
      <c r="B620" s="3597" t="s">
        <v>1299</v>
      </c>
      <c r="C620" s="3215"/>
      <c r="D620" s="3399"/>
      <c r="E620" s="4014" t="s">
        <v>1300</v>
      </c>
      <c r="F620" s="3215"/>
      <c r="G620" s="3215"/>
      <c r="H620" s="3215"/>
      <c r="I620" s="3215"/>
      <c r="J620" s="3215"/>
      <c r="K620" s="3215"/>
      <c r="L620" s="3215"/>
      <c r="M620" s="3399"/>
    </row>
    <row r="621" spans="2:13" ht="12.75" customHeight="1">
      <c r="B621" s="2992"/>
      <c r="C621" s="2992"/>
      <c r="D621" s="3247"/>
      <c r="E621" s="3295"/>
      <c r="F621" s="2992"/>
      <c r="G621" s="2992"/>
      <c r="H621" s="2992"/>
      <c r="I621" s="2992"/>
      <c r="J621" s="2992"/>
      <c r="K621" s="2992"/>
      <c r="L621" s="2992"/>
      <c r="M621" s="3247"/>
    </row>
    <row r="622" spans="2:13" ht="12.75" customHeight="1">
      <c r="B622" s="3261"/>
      <c r="C622" s="3261"/>
      <c r="D622" s="3385"/>
      <c r="E622" s="4001"/>
      <c r="F622" s="3261"/>
      <c r="G622" s="3261"/>
      <c r="H622" s="3261"/>
      <c r="I622" s="3261"/>
      <c r="J622" s="3261"/>
      <c r="K622" s="3261"/>
      <c r="L622" s="3261"/>
      <c r="M622" s="3385"/>
    </row>
    <row r="623" spans="2:13" ht="12.75" customHeight="1">
      <c r="B623" s="3104" t="s">
        <v>1301</v>
      </c>
      <c r="C623" s="3257"/>
      <c r="D623" s="3287"/>
      <c r="E623" s="4012" t="s">
        <v>1302</v>
      </c>
      <c r="F623" s="3257"/>
      <c r="G623" s="3257"/>
      <c r="H623" s="3257"/>
      <c r="I623" s="3257"/>
      <c r="J623" s="3257"/>
      <c r="K623" s="3257"/>
      <c r="L623" s="3257"/>
      <c r="M623" s="3287"/>
    </row>
    <row r="624" spans="2:13" ht="12.75" customHeight="1">
      <c r="B624" s="3104" t="s">
        <v>1303</v>
      </c>
      <c r="C624" s="3257"/>
      <c r="D624" s="3287"/>
      <c r="E624" s="4012" t="s">
        <v>1304</v>
      </c>
      <c r="F624" s="3257"/>
      <c r="G624" s="3257"/>
      <c r="H624" s="3257"/>
      <c r="I624" s="3257"/>
      <c r="J624" s="3257"/>
      <c r="K624" s="3257"/>
      <c r="L624" s="3257"/>
      <c r="M624" s="3287"/>
    </row>
    <row r="625" spans="2:13" ht="12.75" customHeight="1">
      <c r="B625" s="3104" t="s">
        <v>1305</v>
      </c>
      <c r="C625" s="3257"/>
      <c r="D625" s="3287"/>
      <c r="E625" s="4012" t="s">
        <v>1306</v>
      </c>
      <c r="F625" s="3257"/>
      <c r="G625" s="3257"/>
      <c r="H625" s="3257"/>
      <c r="I625" s="3257"/>
      <c r="J625" s="3257"/>
      <c r="K625" s="3257"/>
      <c r="L625" s="3257"/>
      <c r="M625" s="3287"/>
    </row>
    <row r="626" spans="2:13" ht="12.75" customHeight="1">
      <c r="B626" s="3106" t="s">
        <v>1307</v>
      </c>
      <c r="C626" s="3229"/>
      <c r="D626" s="3276"/>
      <c r="E626" s="4013" t="s">
        <v>1308</v>
      </c>
      <c r="F626" s="3229"/>
      <c r="G626" s="3229"/>
      <c r="H626" s="3229"/>
      <c r="I626" s="3229"/>
      <c r="J626" s="3229"/>
      <c r="K626" s="3229"/>
      <c r="L626" s="3229"/>
      <c r="M626" s="3276"/>
    </row>
    <row r="627" spans="2:13" ht="15" customHeight="1">
      <c r="B627" s="3157" t="s">
        <v>1309</v>
      </c>
      <c r="C627" s="3254"/>
      <c r="D627" s="3254"/>
      <c r="E627" s="3254"/>
      <c r="F627" s="3254"/>
      <c r="G627" s="3254"/>
      <c r="H627" s="3254"/>
      <c r="I627" s="3254"/>
      <c r="J627" s="3254"/>
      <c r="K627" s="3254"/>
      <c r="L627" s="3254"/>
      <c r="M627" s="3254"/>
    </row>
    <row r="628" spans="2:13" ht="15" customHeight="1">
      <c r="B628" s="2992"/>
      <c r="C628" s="2992"/>
      <c r="D628" s="2992"/>
      <c r="E628" s="2992"/>
      <c r="F628" s="2992"/>
      <c r="G628" s="2992"/>
      <c r="H628" s="2992"/>
      <c r="I628" s="2992"/>
      <c r="J628" s="2992"/>
      <c r="K628" s="2992"/>
      <c r="L628" s="2992"/>
      <c r="M628" s="2992"/>
    </row>
    <row r="629" spans="2:13" ht="12.75" customHeight="1">
      <c r="B629" s="3277"/>
      <c r="C629" s="3277"/>
      <c r="D629" s="3277"/>
      <c r="E629" s="3277"/>
      <c r="F629" s="3277"/>
      <c r="G629" s="3277"/>
      <c r="H629" s="3277"/>
      <c r="I629" s="3277"/>
      <c r="J629" s="3277"/>
      <c r="K629" s="3277"/>
      <c r="L629" s="3277"/>
      <c r="M629" s="3277"/>
    </row>
    <row r="630" spans="2:13" ht="12.75" customHeight="1">
      <c r="B630" s="104"/>
      <c r="C630" s="104"/>
      <c r="D630" s="104"/>
      <c r="E630" s="104"/>
      <c r="F630" s="104"/>
      <c r="G630" s="104"/>
      <c r="H630" s="104"/>
      <c r="I630" s="104"/>
      <c r="J630" s="104"/>
      <c r="K630" s="104"/>
      <c r="L630" s="104"/>
      <c r="M630" s="104"/>
    </row>
    <row r="631" spans="2:13" ht="12.75" customHeight="1">
      <c r="B631" s="3383" t="s">
        <v>1142</v>
      </c>
      <c r="C631" s="3207"/>
      <c r="D631" s="3207"/>
      <c r="E631" s="3207"/>
      <c r="F631" s="3207"/>
      <c r="G631" s="3207"/>
      <c r="H631" s="3207"/>
      <c r="I631" s="3207"/>
      <c r="J631" s="3207"/>
      <c r="K631" s="3207"/>
      <c r="L631" s="3207"/>
      <c r="M631" s="3207"/>
    </row>
    <row r="632" spans="2:13" ht="12.75" customHeight="1">
      <c r="B632" s="3207"/>
      <c r="C632" s="3207"/>
      <c r="D632" s="3207"/>
      <c r="E632" s="3207"/>
      <c r="F632" s="3207"/>
      <c r="G632" s="3207"/>
      <c r="H632" s="3207"/>
      <c r="I632" s="3207"/>
      <c r="J632" s="3207"/>
      <c r="K632" s="3207"/>
      <c r="L632" s="3207"/>
      <c r="M632" s="3207"/>
    </row>
    <row r="633" spans="2:13" ht="12.75" customHeight="1">
      <c r="B633" s="1"/>
      <c r="C633" s="1"/>
      <c r="D633" s="1"/>
      <c r="E633" s="1"/>
      <c r="F633" s="1"/>
      <c r="G633" s="1"/>
      <c r="H633" s="1"/>
      <c r="I633" s="1"/>
      <c r="J633" s="1"/>
      <c r="K633" s="1"/>
      <c r="L633" s="1"/>
      <c r="M633" s="1"/>
    </row>
    <row r="634" spans="2:13" ht="15" customHeight="1">
      <c r="B634" s="3503" t="s">
        <v>822</v>
      </c>
      <c r="C634" s="3207"/>
      <c r="D634" s="4048" t="s">
        <v>823</v>
      </c>
      <c r="E634" s="2992"/>
      <c r="F634" s="2992"/>
      <c r="G634" s="3505" t="s">
        <v>824</v>
      </c>
      <c r="H634" s="3207"/>
      <c r="I634" s="3731" t="s">
        <v>825</v>
      </c>
      <c r="J634" s="3207"/>
      <c r="K634" s="3207"/>
      <c r="L634" s="3503" t="s">
        <v>826</v>
      </c>
      <c r="M634" s="3207"/>
    </row>
    <row r="635" spans="2:13" ht="15" customHeight="1">
      <c r="B635" s="3248"/>
      <c r="C635" s="3248"/>
      <c r="D635" s="3261"/>
      <c r="E635" s="3261"/>
      <c r="F635" s="3261"/>
      <c r="G635" s="3248"/>
      <c r="H635" s="3248"/>
      <c r="I635" s="3248"/>
      <c r="J635" s="3248"/>
      <c r="K635" s="3248"/>
      <c r="L635" s="3248"/>
      <c r="M635" s="3248"/>
    </row>
    <row r="636" spans="2:13" ht="12.75" customHeight="1">
      <c r="B636" s="4008" t="s">
        <v>1032</v>
      </c>
      <c r="C636" s="3419"/>
      <c r="D636" s="4009" t="s">
        <v>701</v>
      </c>
      <c r="E636" s="3215"/>
      <c r="F636" s="3399"/>
      <c r="G636" s="4010" t="s">
        <v>1033</v>
      </c>
      <c r="H636" s="3419"/>
      <c r="I636" s="4010" t="s">
        <v>1310</v>
      </c>
      <c r="J636" s="3395"/>
      <c r="K636" s="3419"/>
      <c r="L636" s="4015"/>
      <c r="M636" s="3395"/>
    </row>
    <row r="637" spans="2:13" ht="15" customHeight="1">
      <c r="B637" s="2992"/>
      <c r="C637" s="3247"/>
      <c r="D637" s="3295"/>
      <c r="E637" s="2992"/>
      <c r="F637" s="3247"/>
      <c r="G637" s="3295"/>
      <c r="H637" s="3247"/>
      <c r="I637" s="3295"/>
      <c r="J637" s="2992"/>
      <c r="K637" s="3247"/>
      <c r="L637" s="3295"/>
      <c r="M637" s="3207"/>
    </row>
    <row r="638" spans="2:13" ht="15" customHeight="1">
      <c r="B638" s="3277"/>
      <c r="C638" s="3420"/>
      <c r="D638" s="3422"/>
      <c r="E638" s="3277"/>
      <c r="F638" s="3420"/>
      <c r="G638" s="3422"/>
      <c r="H638" s="3420"/>
      <c r="I638" s="3422"/>
      <c r="J638" s="3277"/>
      <c r="K638" s="3420"/>
      <c r="L638" s="3422"/>
      <c r="M638" s="3277"/>
    </row>
    <row r="639" spans="2:13" ht="12.75" customHeight="1">
      <c r="B639" s="4018" t="s">
        <v>1036</v>
      </c>
      <c r="C639" s="3955"/>
      <c r="D639" s="4016" t="s">
        <v>1037</v>
      </c>
      <c r="E639" s="3254"/>
      <c r="F639" s="3955"/>
      <c r="G639" s="4020" t="s">
        <v>1038</v>
      </c>
      <c r="H639" s="3955"/>
      <c r="I639" s="4017"/>
      <c r="J639" s="3254"/>
      <c r="K639" s="3955"/>
      <c r="L639" s="4017"/>
      <c r="M639" s="3254"/>
    </row>
    <row r="640" spans="2:13" ht="15" customHeight="1">
      <c r="B640" s="3277"/>
      <c r="C640" s="3420"/>
      <c r="D640" s="3422"/>
      <c r="E640" s="3277"/>
      <c r="F640" s="3420"/>
      <c r="G640" s="3422"/>
      <c r="H640" s="3420"/>
      <c r="I640" s="3422"/>
      <c r="J640" s="3277"/>
      <c r="K640" s="3420"/>
      <c r="L640" s="3422"/>
      <c r="M640" s="3277"/>
    </row>
    <row r="641" spans="2:13" ht="12.75" customHeight="1">
      <c r="B641" s="4018" t="s">
        <v>1311</v>
      </c>
      <c r="C641" s="3955"/>
      <c r="D641" s="4009" t="s">
        <v>701</v>
      </c>
      <c r="E641" s="3215"/>
      <c r="F641" s="3399"/>
      <c r="G641" s="4020" t="s">
        <v>1041</v>
      </c>
      <c r="H641" s="3955"/>
      <c r="I641" s="4017"/>
      <c r="J641" s="3254"/>
      <c r="K641" s="3955"/>
      <c r="L641" s="4017"/>
      <c r="M641" s="3254"/>
    </row>
    <row r="642" spans="2:13" ht="12.75" customHeight="1">
      <c r="B642" s="2992"/>
      <c r="C642" s="3247"/>
      <c r="D642" s="3295"/>
      <c r="E642" s="2992"/>
      <c r="F642" s="3247"/>
      <c r="G642" s="3295"/>
      <c r="H642" s="3247"/>
      <c r="I642" s="3295"/>
      <c r="J642" s="2992"/>
      <c r="K642" s="3247"/>
      <c r="L642" s="3295"/>
      <c r="M642" s="3207"/>
    </row>
    <row r="643" spans="2:13" ht="12.75" customHeight="1">
      <c r="B643" s="3272"/>
      <c r="C643" s="4019"/>
      <c r="D643" s="3422"/>
      <c r="E643" s="3277"/>
      <c r="F643" s="3420"/>
      <c r="G643" s="3652"/>
      <c r="H643" s="4019"/>
      <c r="I643" s="3652"/>
      <c r="J643" s="3272"/>
      <c r="K643" s="4019"/>
      <c r="L643" s="3652"/>
      <c r="M643" s="3272"/>
    </row>
    <row r="644" spans="2:13" ht="15" customHeight="1">
      <c r="B644" s="4027" t="s">
        <v>1042</v>
      </c>
      <c r="C644" s="4028"/>
      <c r="D644" s="4029" t="s">
        <v>1037</v>
      </c>
      <c r="E644" s="4030"/>
      <c r="F644" s="4028"/>
      <c r="G644" s="4031" t="s">
        <v>1043</v>
      </c>
      <c r="H644" s="4028"/>
      <c r="I644" s="4031" t="s">
        <v>1044</v>
      </c>
      <c r="J644" s="4030"/>
      <c r="K644" s="4028"/>
      <c r="L644" s="4031" t="s">
        <v>1312</v>
      </c>
      <c r="M644" s="4030"/>
    </row>
    <row r="645" spans="2:13" ht="15" customHeight="1">
      <c r="B645" s="2992"/>
      <c r="C645" s="3247"/>
      <c r="D645" s="3295"/>
      <c r="E645" s="2992"/>
      <c r="F645" s="3247"/>
      <c r="G645" s="3295"/>
      <c r="H645" s="3247"/>
      <c r="I645" s="3295"/>
      <c r="J645" s="2992"/>
      <c r="K645" s="3247"/>
      <c r="L645" s="3295"/>
      <c r="M645" s="2992"/>
    </row>
    <row r="646" spans="2:13" ht="12.75" customHeight="1">
      <c r="B646" s="2992"/>
      <c r="C646" s="3247"/>
      <c r="D646" s="3652"/>
      <c r="E646" s="3272"/>
      <c r="F646" s="4019"/>
      <c r="G646" s="3652"/>
      <c r="H646" s="4019"/>
      <c r="I646" s="3652"/>
      <c r="J646" s="3272"/>
      <c r="K646" s="4019"/>
      <c r="L646" s="3652"/>
      <c r="M646" s="3272"/>
    </row>
    <row r="647" spans="2:13" ht="15" customHeight="1">
      <c r="B647" s="4027" t="s">
        <v>1313</v>
      </c>
      <c r="C647" s="4030"/>
      <c r="D647" s="4032" t="s">
        <v>701</v>
      </c>
      <c r="E647" s="4030"/>
      <c r="F647" s="4028"/>
      <c r="G647" s="4031" t="s">
        <v>1046</v>
      </c>
      <c r="H647" s="4034"/>
      <c r="I647" s="4059" t="s">
        <v>1047</v>
      </c>
      <c r="J647" s="4030"/>
      <c r="K647" s="4028"/>
      <c r="L647" s="4060"/>
      <c r="M647" s="4030"/>
    </row>
    <row r="648" spans="2:13" ht="15" customHeight="1">
      <c r="B648" s="2992"/>
      <c r="C648" s="2992"/>
      <c r="D648" s="4023"/>
      <c r="E648" s="2992"/>
      <c r="F648" s="3247"/>
      <c r="G648" s="3295"/>
      <c r="H648" s="3925"/>
      <c r="I648" s="4023"/>
      <c r="J648" s="2992"/>
      <c r="K648" s="3247"/>
      <c r="L648" s="3295"/>
      <c r="M648" s="3207"/>
    </row>
    <row r="649" spans="2:13" ht="12.75" customHeight="1">
      <c r="B649" s="3272"/>
      <c r="C649" s="3272"/>
      <c r="D649" s="4033"/>
      <c r="E649" s="3272"/>
      <c r="F649" s="4019"/>
      <c r="G649" s="3422"/>
      <c r="H649" s="4025"/>
      <c r="I649" s="4024"/>
      <c r="J649" s="3277"/>
      <c r="K649" s="3420"/>
      <c r="L649" s="3422"/>
      <c r="M649" s="3277"/>
    </row>
    <row r="650" spans="2:13" ht="12.75" customHeight="1">
      <c r="B650" s="4037" t="s">
        <v>1048</v>
      </c>
      <c r="C650" s="3247"/>
      <c r="D650" s="4035" t="s">
        <v>701</v>
      </c>
      <c r="E650" s="2992"/>
      <c r="F650" s="3247"/>
      <c r="G650" s="4036" t="s">
        <v>1049</v>
      </c>
      <c r="H650" s="3247"/>
      <c r="I650" s="4020" t="s">
        <v>1050</v>
      </c>
      <c r="J650" s="3254"/>
      <c r="K650" s="3955"/>
      <c r="L650" s="4061"/>
      <c r="M650" s="3207"/>
    </row>
    <row r="651" spans="2:13" ht="12.75" customHeight="1">
      <c r="B651" s="2992"/>
      <c r="C651" s="3247"/>
      <c r="D651" s="3295"/>
      <c r="E651" s="2992"/>
      <c r="F651" s="3247"/>
      <c r="G651" s="3295"/>
      <c r="H651" s="3247"/>
      <c r="I651" s="3295"/>
      <c r="J651" s="2992"/>
      <c r="K651" s="3247"/>
      <c r="L651" s="3295"/>
      <c r="M651" s="3207"/>
    </row>
    <row r="652" spans="2:13" ht="12.75" customHeight="1">
      <c r="B652" s="3277"/>
      <c r="C652" s="3420"/>
      <c r="D652" s="3422"/>
      <c r="E652" s="3277"/>
      <c r="F652" s="3420"/>
      <c r="G652" s="3422"/>
      <c r="H652" s="3420"/>
      <c r="I652" s="3422"/>
      <c r="J652" s="3277"/>
      <c r="K652" s="3420"/>
      <c r="L652" s="3422"/>
      <c r="M652" s="3277"/>
    </row>
    <row r="653" spans="2:13" ht="12.75" customHeight="1">
      <c r="B653" s="4018" t="s">
        <v>1051</v>
      </c>
      <c r="C653" s="4022"/>
      <c r="D653" s="4021" t="s">
        <v>702</v>
      </c>
      <c r="E653" s="3254"/>
      <c r="F653" s="3254"/>
      <c r="G653" s="4026" t="s">
        <v>1052</v>
      </c>
      <c r="H653" s="3254"/>
      <c r="I653" s="4039"/>
      <c r="J653" s="3254"/>
      <c r="K653" s="4022"/>
      <c r="L653" s="4039"/>
      <c r="M653" s="3254"/>
    </row>
    <row r="654" spans="2:13" ht="12.75" customHeight="1">
      <c r="B654" s="2992"/>
      <c r="C654" s="3925"/>
      <c r="D654" s="4023"/>
      <c r="E654" s="2992"/>
      <c r="F654" s="2992"/>
      <c r="G654" s="4023"/>
      <c r="H654" s="2992"/>
      <c r="I654" s="4023"/>
      <c r="J654" s="2992"/>
      <c r="K654" s="3925"/>
      <c r="L654" s="4023"/>
      <c r="M654" s="3207"/>
    </row>
    <row r="655" spans="2:13" ht="12.75" customHeight="1">
      <c r="B655" s="3277"/>
      <c r="C655" s="4025"/>
      <c r="D655" s="4024"/>
      <c r="E655" s="3277"/>
      <c r="F655" s="3277"/>
      <c r="G655" s="4024"/>
      <c r="H655" s="3277"/>
      <c r="I655" s="4024"/>
      <c r="J655" s="3277"/>
      <c r="K655" s="4025"/>
      <c r="L655" s="4024"/>
      <c r="M655" s="3277"/>
    </row>
    <row r="656" spans="2:13" ht="12.75" customHeight="1">
      <c r="B656" s="4018" t="s">
        <v>1053</v>
      </c>
      <c r="C656" s="3254"/>
      <c r="D656" s="4021" t="s">
        <v>700</v>
      </c>
      <c r="E656" s="3254"/>
      <c r="F656" s="3254"/>
      <c r="G656" s="4026" t="s">
        <v>1054</v>
      </c>
      <c r="H656" s="3254"/>
      <c r="I656" s="4026" t="s">
        <v>1055</v>
      </c>
      <c r="J656" s="3254"/>
      <c r="K656" s="4022"/>
      <c r="L656" s="4039"/>
      <c r="M656" s="3254"/>
    </row>
    <row r="657" spans="2:13" ht="12.75" customHeight="1">
      <c r="B657" s="2992"/>
      <c r="C657" s="2992"/>
      <c r="D657" s="4023"/>
      <c r="E657" s="2992"/>
      <c r="F657" s="2992"/>
      <c r="G657" s="4023"/>
      <c r="H657" s="2992"/>
      <c r="I657" s="4023"/>
      <c r="J657" s="2992"/>
      <c r="K657" s="3925"/>
      <c r="L657" s="4023"/>
      <c r="M657" s="3207"/>
    </row>
    <row r="658" spans="2:13" ht="12.75" customHeight="1">
      <c r="B658" s="3277"/>
      <c r="C658" s="3277"/>
      <c r="D658" s="4024"/>
      <c r="E658" s="3277"/>
      <c r="F658" s="3277"/>
      <c r="G658" s="4024"/>
      <c r="H658" s="3277"/>
      <c r="I658" s="4024"/>
      <c r="J658" s="3277"/>
      <c r="K658" s="4025"/>
      <c r="L658" s="4024"/>
      <c r="M658" s="3277"/>
    </row>
    <row r="659" spans="2:13" ht="12.75" customHeight="1">
      <c r="B659" s="4018" t="s">
        <v>1057</v>
      </c>
      <c r="C659" s="3254"/>
      <c r="D659" s="4021" t="s">
        <v>700</v>
      </c>
      <c r="E659" s="3254"/>
      <c r="F659" s="3254"/>
      <c r="G659" s="4026" t="s">
        <v>1058</v>
      </c>
      <c r="H659" s="3254"/>
      <c r="I659" s="4062" t="s">
        <v>1059</v>
      </c>
      <c r="J659" s="3254"/>
      <c r="K659" s="4022"/>
      <c r="L659" s="4039"/>
      <c r="M659" s="3254"/>
    </row>
    <row r="660" spans="2:13" ht="12.75" customHeight="1">
      <c r="B660" s="2992"/>
      <c r="C660" s="2992"/>
      <c r="D660" s="4023"/>
      <c r="E660" s="2992"/>
      <c r="F660" s="2992"/>
      <c r="G660" s="4023"/>
      <c r="H660" s="2992"/>
      <c r="I660" s="4023"/>
      <c r="J660" s="2992"/>
      <c r="K660" s="3925"/>
      <c r="L660" s="4023"/>
      <c r="M660" s="3207"/>
    </row>
    <row r="661" spans="2:13" ht="12.75" customHeight="1">
      <c r="B661" s="3277"/>
      <c r="C661" s="3277"/>
      <c r="D661" s="4024"/>
      <c r="E661" s="3277"/>
      <c r="F661" s="3277"/>
      <c r="G661" s="4024"/>
      <c r="H661" s="3277"/>
      <c r="I661" s="4024"/>
      <c r="J661" s="3277"/>
      <c r="K661" s="4025"/>
      <c r="L661" s="4024"/>
      <c r="M661" s="3277"/>
    </row>
    <row r="662" spans="2:13" ht="12.75" customHeight="1">
      <c r="B662" s="4018" t="s">
        <v>1060</v>
      </c>
      <c r="C662" s="4022"/>
      <c r="D662" s="4021" t="s">
        <v>700</v>
      </c>
      <c r="E662" s="3254"/>
      <c r="F662" s="4022"/>
      <c r="G662" s="4026" t="s">
        <v>1061</v>
      </c>
      <c r="H662" s="4022"/>
      <c r="I662" s="4039"/>
      <c r="J662" s="3254"/>
      <c r="K662" s="4022"/>
      <c r="L662" s="4039"/>
      <c r="M662" s="3254"/>
    </row>
    <row r="663" spans="2:13" ht="12.75" customHeight="1">
      <c r="B663" s="2992"/>
      <c r="C663" s="3925"/>
      <c r="D663" s="4023"/>
      <c r="E663" s="2992"/>
      <c r="F663" s="3925"/>
      <c r="G663" s="4023"/>
      <c r="H663" s="3925"/>
      <c r="I663" s="4023"/>
      <c r="J663" s="2992"/>
      <c r="K663" s="3925"/>
      <c r="L663" s="4023"/>
      <c r="M663" s="3207"/>
    </row>
    <row r="664" spans="2:13" ht="12.75" customHeight="1">
      <c r="B664" s="3277"/>
      <c r="C664" s="4025"/>
      <c r="D664" s="4024"/>
      <c r="E664" s="3277"/>
      <c r="F664" s="4025"/>
      <c r="G664" s="4024"/>
      <c r="H664" s="4025"/>
      <c r="I664" s="4024"/>
      <c r="J664" s="3277"/>
      <c r="K664" s="4025"/>
      <c r="L664" s="4024"/>
      <c r="M664" s="3277"/>
    </row>
    <row r="665" spans="2:13" ht="12.75" customHeight="1">
      <c r="B665" s="4018" t="s">
        <v>1062</v>
      </c>
      <c r="C665" s="4022"/>
      <c r="D665" s="4021" t="s">
        <v>700</v>
      </c>
      <c r="E665" s="3254"/>
      <c r="F665" s="4022"/>
      <c r="G665" s="4026" t="s">
        <v>1063</v>
      </c>
      <c r="H665" s="4022"/>
      <c r="I665" s="4026" t="s">
        <v>1314</v>
      </c>
      <c r="J665" s="3254"/>
      <c r="K665" s="4022"/>
      <c r="L665" s="4039"/>
      <c r="M665" s="3254"/>
    </row>
    <row r="666" spans="2:13" ht="12.75" customHeight="1">
      <c r="B666" s="2992"/>
      <c r="C666" s="3925"/>
      <c r="D666" s="4023"/>
      <c r="E666" s="2992"/>
      <c r="F666" s="3925"/>
      <c r="G666" s="4023"/>
      <c r="H666" s="3925"/>
      <c r="I666" s="4023"/>
      <c r="J666" s="2992"/>
      <c r="K666" s="3925"/>
      <c r="L666" s="4023"/>
      <c r="M666" s="3207"/>
    </row>
    <row r="667" spans="2:13" ht="12.75" customHeight="1">
      <c r="B667" s="3277"/>
      <c r="C667" s="4025"/>
      <c r="D667" s="4024"/>
      <c r="E667" s="3277"/>
      <c r="F667" s="4025"/>
      <c r="G667" s="4024"/>
      <c r="H667" s="4025"/>
      <c r="I667" s="4024"/>
      <c r="J667" s="3277"/>
      <c r="K667" s="4025"/>
      <c r="L667" s="4024"/>
      <c r="M667" s="3277"/>
    </row>
    <row r="668" spans="2:13" ht="12.75" customHeight="1">
      <c r="B668" s="4004" t="s">
        <v>1315</v>
      </c>
      <c r="C668" s="3254"/>
      <c r="D668" s="3254"/>
      <c r="E668" s="3254"/>
      <c r="F668" s="3254"/>
      <c r="G668" s="3254"/>
      <c r="H668" s="3254"/>
      <c r="I668" s="3254"/>
      <c r="J668" s="3254"/>
      <c r="K668" s="3254"/>
      <c r="L668" s="3254"/>
      <c r="M668" s="3254"/>
    </row>
    <row r="669" spans="2:13" ht="15" customHeight="1">
      <c r="B669" s="3277"/>
      <c r="C669" s="3277"/>
      <c r="D669" s="3277"/>
      <c r="E669" s="3277"/>
      <c r="F669" s="3277"/>
      <c r="G669" s="3277"/>
      <c r="H669" s="3277"/>
      <c r="I669" s="3277"/>
      <c r="J669" s="3277"/>
      <c r="K669" s="3277"/>
      <c r="L669" s="3277"/>
      <c r="M669" s="3277"/>
    </row>
    <row r="687" spans="2:2" ht="12.75" customHeight="1">
      <c r="B687" s="1801" t="s">
        <v>1316</v>
      </c>
    </row>
    <row r="689" spans="2:17" ht="12.75" customHeight="1">
      <c r="B689" s="3812" t="s">
        <v>1317</v>
      </c>
      <c r="C689" s="3207"/>
      <c r="D689" s="3207"/>
      <c r="E689" s="3247"/>
      <c r="F689" s="4040">
        <v>2022</v>
      </c>
      <c r="G689" s="3207"/>
      <c r="H689" s="3207"/>
      <c r="I689" s="3247"/>
      <c r="J689" s="4040">
        <v>2023</v>
      </c>
      <c r="K689" s="3207"/>
      <c r="L689" s="3207"/>
      <c r="M689" s="3207"/>
      <c r="N689" s="4040">
        <v>2024</v>
      </c>
      <c r="O689" s="3207"/>
      <c r="P689" s="3207"/>
      <c r="Q689" s="3207"/>
    </row>
    <row r="690" spans="2:17" ht="15" customHeight="1">
      <c r="B690" s="3248"/>
      <c r="C690" s="3248"/>
      <c r="D690" s="3248"/>
      <c r="E690" s="3279"/>
      <c r="F690" s="4041" t="s">
        <v>824</v>
      </c>
      <c r="G690" s="3275"/>
      <c r="H690" s="4042" t="s">
        <v>1318</v>
      </c>
      <c r="I690" s="3248"/>
      <c r="J690" s="4041" t="s">
        <v>824</v>
      </c>
      <c r="K690" s="3275"/>
      <c r="L690" s="4042" t="s">
        <v>1318</v>
      </c>
      <c r="M690" s="3248"/>
      <c r="N690" s="4041" t="s">
        <v>824</v>
      </c>
      <c r="O690" s="3275"/>
      <c r="P690" s="4042" t="s">
        <v>1318</v>
      </c>
      <c r="Q690" s="3248"/>
    </row>
    <row r="691" spans="2:17" ht="15" customHeight="1">
      <c r="B691" s="3102" t="s">
        <v>1319</v>
      </c>
      <c r="C691" s="3223"/>
      <c r="D691" s="3223"/>
      <c r="E691" s="3280"/>
      <c r="F691" s="4043">
        <v>32.72</v>
      </c>
      <c r="G691" s="4044"/>
      <c r="H691" s="4008" t="s">
        <v>1320</v>
      </c>
      <c r="I691" s="3395"/>
      <c r="J691" s="4043">
        <v>208.25</v>
      </c>
      <c r="K691" s="4044"/>
      <c r="L691" s="4008" t="s">
        <v>1321</v>
      </c>
      <c r="M691" s="3395"/>
      <c r="N691" s="4043"/>
      <c r="O691" s="4044"/>
      <c r="P691" s="4008"/>
      <c r="Q691" s="3395"/>
    </row>
    <row r="692" spans="2:17" ht="12.75" customHeight="1">
      <c r="B692" s="3104" t="s">
        <v>1322</v>
      </c>
      <c r="C692" s="3257"/>
      <c r="D692" s="3257"/>
      <c r="E692" s="3287"/>
      <c r="F692" s="3880">
        <v>144.72999999999999</v>
      </c>
      <c r="G692" s="4045"/>
      <c r="H692" s="2992"/>
      <c r="I692" s="2992"/>
      <c r="J692" s="3880">
        <v>675.31</v>
      </c>
      <c r="K692" s="4045"/>
      <c r="L692" s="2992"/>
      <c r="M692" s="2992"/>
      <c r="N692" s="3880"/>
      <c r="O692" s="4045"/>
      <c r="P692" s="2992"/>
      <c r="Q692" s="2992"/>
    </row>
    <row r="693" spans="2:17" ht="12.75" customHeight="1">
      <c r="B693" s="3104" t="s">
        <v>1323</v>
      </c>
      <c r="C693" s="3257"/>
      <c r="D693" s="3257"/>
      <c r="E693" s="3287"/>
      <c r="F693" s="3880">
        <v>590.88</v>
      </c>
      <c r="G693" s="4045"/>
      <c r="H693" s="2992"/>
      <c r="I693" s="2992"/>
      <c r="J693" s="3880">
        <v>1359.13</v>
      </c>
      <c r="K693" s="4045"/>
      <c r="L693" s="2992"/>
      <c r="M693" s="2992"/>
      <c r="N693" s="3880"/>
      <c r="O693" s="4045"/>
      <c r="P693" s="2992"/>
      <c r="Q693" s="2992"/>
    </row>
    <row r="694" spans="2:17" ht="12.75" customHeight="1">
      <c r="B694" s="3104" t="s">
        <v>1324</v>
      </c>
      <c r="C694" s="3257"/>
      <c r="D694" s="3257"/>
      <c r="E694" s="3287"/>
      <c r="F694" s="3880">
        <v>44.01</v>
      </c>
      <c r="G694" s="4045"/>
      <c r="H694" s="2992"/>
      <c r="I694" s="2992"/>
      <c r="J694" s="3880">
        <v>853.88</v>
      </c>
      <c r="K694" s="4045"/>
      <c r="L694" s="2992"/>
      <c r="M694" s="2992"/>
      <c r="N694" s="3880"/>
      <c r="O694" s="4045"/>
      <c r="P694" s="2992"/>
      <c r="Q694" s="2992"/>
    </row>
    <row r="695" spans="2:17" ht="12.75" customHeight="1">
      <c r="B695" s="3140" t="s">
        <v>42</v>
      </c>
      <c r="C695" s="3229"/>
      <c r="D695" s="3229"/>
      <c r="E695" s="3276"/>
      <c r="F695" s="4046">
        <v>812.34</v>
      </c>
      <c r="G695" s="4047"/>
      <c r="H695" s="3277"/>
      <c r="I695" s="3277"/>
      <c r="J695" s="4046">
        <v>3096.57</v>
      </c>
      <c r="K695" s="4047"/>
      <c r="L695" s="3277"/>
      <c r="M695" s="3277"/>
      <c r="N695" s="4046"/>
      <c r="O695" s="4047"/>
      <c r="P695" s="3277"/>
      <c r="Q695" s="3277"/>
    </row>
    <row r="696" spans="2:17" ht="15" customHeight="1">
      <c r="B696" s="3157" t="s">
        <v>1325</v>
      </c>
      <c r="C696" s="3254"/>
      <c r="D696" s="3254"/>
      <c r="E696" s="3254"/>
      <c r="F696" s="3254"/>
      <c r="G696" s="3254"/>
      <c r="H696" s="3254"/>
      <c r="I696" s="3254"/>
      <c r="J696" s="3254"/>
      <c r="K696" s="3254"/>
      <c r="L696" s="3254"/>
      <c r="M696" s="3254"/>
      <c r="N696" s="1"/>
      <c r="O696" s="1"/>
      <c r="P696" s="1"/>
      <c r="Q696" s="1"/>
    </row>
    <row r="697" spans="2:17" ht="12.75" customHeight="1">
      <c r="B697" s="3277"/>
      <c r="C697" s="3277"/>
      <c r="D697" s="3277"/>
      <c r="E697" s="3277"/>
      <c r="F697" s="3277"/>
      <c r="G697" s="3277"/>
      <c r="H697" s="3277"/>
      <c r="I697" s="3277"/>
      <c r="J697" s="3277"/>
      <c r="K697" s="3277"/>
      <c r="L697" s="3277"/>
      <c r="M697" s="3277"/>
      <c r="N697" s="1"/>
      <c r="O697" s="1"/>
      <c r="P697" s="1"/>
      <c r="Q697" s="1"/>
    </row>
    <row r="698" spans="2:17" ht="12.75" customHeight="1">
      <c r="B698" s="1"/>
      <c r="C698" s="1"/>
      <c r="D698" s="1"/>
      <c r="E698" s="1"/>
      <c r="F698" s="1"/>
      <c r="G698" s="1"/>
      <c r="H698" s="1"/>
      <c r="I698" s="1"/>
      <c r="J698" s="1"/>
      <c r="K698" s="1"/>
      <c r="L698" s="1"/>
      <c r="M698" s="1"/>
      <c r="N698" s="1"/>
      <c r="O698" s="1"/>
      <c r="P698" s="1"/>
      <c r="Q698" s="1"/>
    </row>
    <row r="699" spans="2:17" ht="12.75" customHeight="1">
      <c r="B699" s="1"/>
      <c r="C699" s="1"/>
      <c r="D699" s="1"/>
      <c r="E699" s="1"/>
      <c r="F699" s="1"/>
      <c r="G699" s="1"/>
      <c r="H699" s="1"/>
      <c r="I699" s="1"/>
      <c r="J699" s="1"/>
      <c r="K699" s="1"/>
      <c r="L699" s="1"/>
      <c r="M699" s="1"/>
      <c r="N699" s="1"/>
      <c r="O699" s="1"/>
      <c r="P699" s="1"/>
      <c r="Q699" s="1"/>
    </row>
    <row r="700" spans="2:17" ht="12.75" customHeight="1">
      <c r="B700" s="3383" t="s">
        <v>1069</v>
      </c>
      <c r="C700" s="3207"/>
      <c r="D700" s="3207"/>
      <c r="E700" s="3207"/>
      <c r="F700" s="3207"/>
      <c r="G700" s="3207"/>
      <c r="H700" s="3207"/>
      <c r="I700" s="3207"/>
      <c r="J700" s="3207"/>
      <c r="K700" s="3207"/>
      <c r="L700" s="1926"/>
      <c r="M700" s="1926"/>
      <c r="N700" s="1"/>
      <c r="O700" s="1"/>
      <c r="P700" s="1"/>
      <c r="Q700" s="1"/>
    </row>
    <row r="701" spans="2:17" ht="12.75" customHeight="1">
      <c r="B701" s="1"/>
      <c r="C701" s="1"/>
      <c r="D701" s="1"/>
      <c r="E701" s="1"/>
      <c r="F701" s="1"/>
      <c r="G701" s="1"/>
      <c r="H701" s="1"/>
      <c r="I701" s="1"/>
      <c r="J701" s="1"/>
      <c r="K701" s="1"/>
      <c r="L701" s="1"/>
      <c r="M701" s="1"/>
      <c r="N701" s="1"/>
      <c r="O701" s="1"/>
      <c r="P701" s="1"/>
      <c r="Q701" s="1"/>
    </row>
    <row r="702" spans="2:17" ht="12.75" customHeight="1">
      <c r="B702" s="3812" t="s">
        <v>1326</v>
      </c>
      <c r="C702" s="3207"/>
      <c r="D702" s="3207"/>
      <c r="E702" s="3247"/>
      <c r="F702" s="3830">
        <v>2022</v>
      </c>
      <c r="G702" s="3207"/>
      <c r="H702" s="3207"/>
      <c r="I702" s="3247"/>
      <c r="J702" s="3830">
        <v>2023</v>
      </c>
      <c r="K702" s="3207"/>
      <c r="L702" s="3207"/>
      <c r="M702" s="3207"/>
      <c r="N702" s="3830">
        <v>2024</v>
      </c>
      <c r="O702" s="3207"/>
      <c r="P702" s="3207"/>
      <c r="Q702" s="3235"/>
    </row>
    <row r="703" spans="2:17" ht="12.75" customHeight="1">
      <c r="B703" s="3248"/>
      <c r="C703" s="3248"/>
      <c r="D703" s="3248"/>
      <c r="E703" s="3279"/>
      <c r="F703" s="3296"/>
      <c r="G703" s="3248"/>
      <c r="H703" s="3248"/>
      <c r="I703" s="3279"/>
      <c r="J703" s="3296"/>
      <c r="K703" s="3248"/>
      <c r="L703" s="3248"/>
      <c r="M703" s="3248"/>
      <c r="N703" s="3296"/>
      <c r="O703" s="3248"/>
      <c r="P703" s="3248"/>
      <c r="Q703" s="3220"/>
    </row>
    <row r="704" spans="2:17" ht="12.75" customHeight="1">
      <c r="B704" s="3347" t="s">
        <v>1071</v>
      </c>
      <c r="C704" s="3261"/>
      <c r="D704" s="3261"/>
      <c r="E704" s="3385"/>
      <c r="F704" s="4043">
        <f>83.8+165.3</f>
        <v>249.10000000000002</v>
      </c>
      <c r="G704" s="3223"/>
      <c r="H704" s="3223"/>
      <c r="I704" s="3280"/>
      <c r="J704" s="4043">
        <v>114301.4</v>
      </c>
      <c r="K704" s="3223"/>
      <c r="L704" s="3223"/>
      <c r="M704" s="3223"/>
      <c r="N704" s="4049">
        <v>114266.1</v>
      </c>
      <c r="O704" s="3223"/>
      <c r="P704" s="3223"/>
      <c r="Q704" s="3223"/>
    </row>
    <row r="705" spans="2:17" ht="12.75" customHeight="1">
      <c r="B705" s="3104" t="s">
        <v>1072</v>
      </c>
      <c r="C705" s="3257"/>
      <c r="D705" s="3257"/>
      <c r="E705" s="3287"/>
      <c r="F705" s="3880">
        <v>25.8</v>
      </c>
      <c r="G705" s="3257"/>
      <c r="H705" s="3257"/>
      <c r="I705" s="3287"/>
      <c r="J705" s="3880">
        <v>31.24</v>
      </c>
      <c r="K705" s="3257"/>
      <c r="L705" s="3257"/>
      <c r="M705" s="3257"/>
      <c r="N705" s="4050">
        <v>31.2</v>
      </c>
      <c r="O705" s="3257"/>
      <c r="P705" s="3257"/>
      <c r="Q705" s="3257"/>
    </row>
    <row r="706" spans="2:17" ht="12.75" customHeight="1">
      <c r="B706" s="3104" t="s">
        <v>1073</v>
      </c>
      <c r="C706" s="3257"/>
      <c r="D706" s="3257"/>
      <c r="E706" s="3287"/>
      <c r="F706" s="3890">
        <f>F705/F704</f>
        <v>0.10357286230429545</v>
      </c>
      <c r="G706" s="3257"/>
      <c r="H706" s="3257"/>
      <c r="I706" s="3287"/>
      <c r="J706" s="3890">
        <f>J705/J704</f>
        <v>2.7331248786104106E-4</v>
      </c>
      <c r="K706" s="3257"/>
      <c r="L706" s="3257"/>
      <c r="M706" s="3257"/>
      <c r="N706" s="4051">
        <v>0.03</v>
      </c>
      <c r="O706" s="3257"/>
      <c r="P706" s="3257"/>
      <c r="Q706" s="3257"/>
    </row>
    <row r="707" spans="2:17" ht="15" customHeight="1">
      <c r="B707" s="3597" t="s">
        <v>1074</v>
      </c>
      <c r="C707" s="3215"/>
      <c r="D707" s="3215"/>
      <c r="E707" s="3399"/>
      <c r="F707" s="4014" t="s">
        <v>1327</v>
      </c>
      <c r="G707" s="3215"/>
      <c r="H707" s="3215"/>
      <c r="I707" s="3399"/>
      <c r="J707" s="4014" t="s">
        <v>1075</v>
      </c>
      <c r="K707" s="3215"/>
      <c r="L707" s="3215"/>
      <c r="M707" s="4063"/>
      <c r="N707" s="4038"/>
      <c r="O707" s="3215"/>
      <c r="P707" s="3215"/>
      <c r="Q707" s="3215"/>
    </row>
    <row r="708" spans="2:17" ht="15" customHeight="1">
      <c r="B708" s="2992"/>
      <c r="C708" s="2992"/>
      <c r="D708" s="2992"/>
      <c r="E708" s="3247"/>
      <c r="F708" s="3295"/>
      <c r="G708" s="2992"/>
      <c r="H708" s="2992"/>
      <c r="I708" s="3247"/>
      <c r="J708" s="3295"/>
      <c r="K708" s="2992"/>
      <c r="L708" s="2992"/>
      <c r="M708" s="3235"/>
      <c r="N708" s="3207"/>
      <c r="O708" s="2992"/>
      <c r="P708" s="2992"/>
      <c r="Q708" s="3207"/>
    </row>
    <row r="709" spans="2:17" ht="15" customHeight="1">
      <c r="B709" s="2992"/>
      <c r="C709" s="2992"/>
      <c r="D709" s="2992"/>
      <c r="E709" s="3247"/>
      <c r="F709" s="3295"/>
      <c r="G709" s="2992"/>
      <c r="H709" s="2992"/>
      <c r="I709" s="3247"/>
      <c r="J709" s="3295"/>
      <c r="K709" s="2992"/>
      <c r="L709" s="2992"/>
      <c r="M709" s="3235"/>
      <c r="N709" s="3207"/>
      <c r="O709" s="2992"/>
      <c r="P709" s="2992"/>
      <c r="Q709" s="3207"/>
    </row>
    <row r="710" spans="2:17" ht="15" customHeight="1">
      <c r="B710" s="2992"/>
      <c r="C710" s="2992"/>
      <c r="D710" s="2992"/>
      <c r="E710" s="3247"/>
      <c r="F710" s="3295"/>
      <c r="G710" s="2992"/>
      <c r="H710" s="2992"/>
      <c r="I710" s="3247"/>
      <c r="J710" s="3295"/>
      <c r="K710" s="2992"/>
      <c r="L710" s="2992"/>
      <c r="M710" s="3235"/>
      <c r="N710" s="3207"/>
      <c r="O710" s="2992"/>
      <c r="P710" s="2992"/>
      <c r="Q710" s="3207"/>
    </row>
    <row r="711" spans="2:17" ht="15" customHeight="1">
      <c r="B711" s="2992"/>
      <c r="C711" s="2992"/>
      <c r="D711" s="2992"/>
      <c r="E711" s="3247"/>
      <c r="F711" s="3295"/>
      <c r="G711" s="2992"/>
      <c r="H711" s="2992"/>
      <c r="I711" s="3247"/>
      <c r="J711" s="3295"/>
      <c r="K711" s="2992"/>
      <c r="L711" s="2992"/>
      <c r="M711" s="3235"/>
      <c r="N711" s="3207"/>
      <c r="O711" s="2992"/>
      <c r="P711" s="2992"/>
      <c r="Q711" s="3207"/>
    </row>
    <row r="712" spans="2:17" ht="12.75" customHeight="1">
      <c r="B712" s="3277"/>
      <c r="C712" s="3277"/>
      <c r="D712" s="3277"/>
      <c r="E712" s="3420"/>
      <c r="F712" s="3422"/>
      <c r="G712" s="3277"/>
      <c r="H712" s="3277"/>
      <c r="I712" s="3420"/>
      <c r="J712" s="3422"/>
      <c r="K712" s="3277"/>
      <c r="L712" s="3277"/>
      <c r="M712" s="4064"/>
      <c r="N712" s="3277"/>
      <c r="O712" s="3277"/>
      <c r="P712" s="3277"/>
      <c r="Q712" s="3277"/>
    </row>
    <row r="713" spans="2:17" ht="12.75" customHeight="1">
      <c r="B713" s="1"/>
      <c r="C713" s="1"/>
      <c r="D713" s="1"/>
      <c r="E713" s="1"/>
      <c r="F713" s="1"/>
      <c r="G713" s="1"/>
      <c r="H713" s="1"/>
      <c r="I713" s="1"/>
      <c r="J713" s="1"/>
      <c r="K713" s="1"/>
      <c r="L713" s="1"/>
      <c r="M713" s="1"/>
      <c r="N713" s="1"/>
      <c r="O713" s="1"/>
      <c r="P713" s="1"/>
      <c r="Q713" s="1"/>
    </row>
    <row r="714" spans="2:17" ht="12.75" customHeight="1">
      <c r="B714" s="1"/>
      <c r="C714" s="1"/>
      <c r="D714" s="1"/>
      <c r="E714" s="1"/>
      <c r="F714" s="1"/>
      <c r="G714" s="1"/>
      <c r="H714" s="1"/>
      <c r="I714" s="1"/>
      <c r="J714" s="1"/>
      <c r="K714" s="1"/>
      <c r="L714" s="1"/>
      <c r="M714" s="1"/>
      <c r="N714" s="1"/>
      <c r="O714" s="1"/>
      <c r="P714" s="1"/>
      <c r="Q714" s="1"/>
    </row>
    <row r="715" spans="2:17" ht="12.75" customHeight="1">
      <c r="B715" s="1"/>
      <c r="C715" s="1"/>
      <c r="D715" s="1"/>
      <c r="E715" s="1"/>
      <c r="F715" s="1"/>
      <c r="G715" s="1"/>
      <c r="H715" s="1"/>
      <c r="I715" s="1"/>
      <c r="J715" s="1"/>
      <c r="K715" s="1"/>
      <c r="L715" s="1"/>
      <c r="M715" s="1"/>
      <c r="N715" s="1"/>
      <c r="O715" s="1"/>
      <c r="P715" s="1"/>
      <c r="Q715" s="1"/>
    </row>
    <row r="716" spans="2:17" ht="12.75" customHeight="1">
      <c r="B716" s="1"/>
      <c r="C716" s="1"/>
      <c r="D716" s="1"/>
      <c r="E716" s="1"/>
      <c r="F716" s="1"/>
      <c r="G716" s="1"/>
      <c r="H716" s="1"/>
      <c r="I716" s="1"/>
      <c r="J716" s="1"/>
      <c r="K716" s="1"/>
      <c r="L716" s="1"/>
      <c r="M716" s="1"/>
      <c r="N716" s="1"/>
      <c r="O716" s="1"/>
      <c r="P716" s="1"/>
      <c r="Q716" s="1"/>
    </row>
    <row r="717" spans="2:17" ht="12.75" customHeight="1">
      <c r="B717" s="1353" t="s">
        <v>313</v>
      </c>
      <c r="C717" s="6"/>
      <c r="D717" s="6"/>
      <c r="E717" s="6"/>
      <c r="F717" s="6"/>
      <c r="G717" s="6"/>
      <c r="H717" s="6"/>
      <c r="I717" s="6"/>
      <c r="J717" s="6"/>
      <c r="K717" s="6"/>
      <c r="L717" s="6"/>
      <c r="M717" s="6"/>
      <c r="N717" s="6"/>
      <c r="O717" s="6"/>
      <c r="P717" s="6"/>
      <c r="Q717" s="6"/>
    </row>
    <row r="718" spans="2:17" ht="12.75" customHeight="1">
      <c r="B718" s="1"/>
      <c r="C718" s="1"/>
      <c r="D718" s="1"/>
      <c r="E718" s="1"/>
      <c r="F718" s="1"/>
      <c r="G718" s="1"/>
      <c r="H718" s="1"/>
      <c r="I718" s="1"/>
      <c r="J718" s="1"/>
      <c r="K718" s="1"/>
      <c r="L718" s="1"/>
      <c r="M718" s="1"/>
      <c r="N718" s="1"/>
      <c r="O718" s="1"/>
      <c r="P718" s="1"/>
      <c r="Q718" s="1"/>
    </row>
    <row r="719" spans="2:17" ht="12.75" customHeight="1">
      <c r="B719" s="1"/>
      <c r="C719" s="1"/>
      <c r="D719" s="1"/>
      <c r="E719" s="1"/>
      <c r="F719" s="1"/>
      <c r="G719" s="1"/>
      <c r="H719" s="1"/>
      <c r="I719" s="1"/>
      <c r="J719" s="1"/>
      <c r="K719" s="1"/>
      <c r="L719" s="1"/>
      <c r="M719" s="1"/>
      <c r="N719" s="1"/>
      <c r="O719" s="1"/>
      <c r="P719" s="1"/>
      <c r="Q719" s="1"/>
    </row>
    <row r="720" spans="2:17" ht="12.75" customHeight="1">
      <c r="B720" s="1801" t="s">
        <v>314</v>
      </c>
      <c r="C720" s="1801"/>
      <c r="D720" s="1801"/>
      <c r="E720" s="1801"/>
      <c r="F720" s="1801"/>
      <c r="G720" s="1801"/>
      <c r="H720" s="1801"/>
      <c r="I720" s="1801"/>
      <c r="J720" s="1801"/>
      <c r="K720" s="1801"/>
      <c r="L720" s="1801"/>
      <c r="M720" s="1801"/>
      <c r="N720" s="1"/>
      <c r="O720" s="1"/>
      <c r="P720" s="1"/>
      <c r="Q720" s="1"/>
    </row>
    <row r="722" spans="2:15" ht="15" customHeight="1">
      <c r="B722" s="3812" t="s">
        <v>1328</v>
      </c>
      <c r="C722" s="3207"/>
      <c r="D722" s="3207"/>
      <c r="E722" s="3207"/>
      <c r="F722" s="3207"/>
      <c r="G722" s="3247"/>
      <c r="H722" s="3830">
        <v>2022</v>
      </c>
      <c r="I722" s="3247"/>
      <c r="J722" s="3830">
        <v>2023</v>
      </c>
      <c r="K722" s="3247"/>
      <c r="L722" s="3830">
        <v>2024</v>
      </c>
      <c r="M722" s="3207"/>
      <c r="N722" s="1"/>
      <c r="O722" s="1"/>
    </row>
    <row r="723" spans="2:15" ht="12.75" customHeight="1">
      <c r="B723" s="3207"/>
      <c r="C723" s="3207"/>
      <c r="D723" s="3207"/>
      <c r="E723" s="3207"/>
      <c r="F723" s="3207"/>
      <c r="G723" s="3247"/>
      <c r="H723" s="2566" t="s">
        <v>83</v>
      </c>
      <c r="I723" s="2567" t="s">
        <v>84</v>
      </c>
      <c r="J723" s="2566" t="s">
        <v>83</v>
      </c>
      <c r="K723" s="2567" t="s">
        <v>84</v>
      </c>
      <c r="L723" s="2566" t="s">
        <v>83</v>
      </c>
      <c r="M723" s="1602" t="s">
        <v>84</v>
      </c>
      <c r="N723" s="1"/>
      <c r="O723" s="1"/>
    </row>
    <row r="724" spans="2:15" ht="12.75" customHeight="1">
      <c r="B724" s="3159" t="s">
        <v>955</v>
      </c>
      <c r="C724" s="3283"/>
      <c r="D724" s="3283"/>
      <c r="E724" s="3283"/>
      <c r="F724" s="3283"/>
      <c r="G724" s="3946"/>
      <c r="H724" s="303">
        <v>0.47</v>
      </c>
      <c r="I724" s="304">
        <v>0.42599999999999999</v>
      </c>
      <c r="J724" s="303">
        <v>0.47</v>
      </c>
      <c r="K724" s="1968">
        <v>0.47</v>
      </c>
      <c r="L724" s="303">
        <v>0.47</v>
      </c>
      <c r="M724" s="1968">
        <v>0.47</v>
      </c>
      <c r="N724" s="1"/>
      <c r="O724" s="1"/>
    </row>
    <row r="725" spans="2:15" ht="15" customHeight="1">
      <c r="B725" s="4004" t="s">
        <v>1329</v>
      </c>
      <c r="C725" s="3254"/>
      <c r="D725" s="3254"/>
      <c r="E725" s="3254"/>
      <c r="F725" s="3254"/>
      <c r="G725" s="3254"/>
      <c r="H725" s="3254"/>
      <c r="I725" s="3254"/>
      <c r="J725" s="3254"/>
      <c r="K725" s="3254"/>
      <c r="L725" s="3254"/>
      <c r="M725" s="3254"/>
      <c r="N725" s="1"/>
      <c r="O725" s="1"/>
    </row>
    <row r="726" spans="2:15" ht="12.75" customHeight="1">
      <c r="B726" s="3207"/>
      <c r="C726" s="2992"/>
      <c r="D726" s="2992"/>
      <c r="E726" s="2992"/>
      <c r="F726" s="2992"/>
      <c r="G726" s="2992"/>
      <c r="H726" s="2992"/>
      <c r="I726" s="2992"/>
      <c r="J726" s="2992"/>
      <c r="K726" s="2992"/>
      <c r="L726" s="2992"/>
      <c r="M726" s="3207"/>
      <c r="N726" s="1"/>
      <c r="O726" s="1"/>
    </row>
    <row r="727" spans="2:15" ht="12.75" customHeight="1">
      <c r="B727" s="3277"/>
      <c r="C727" s="3277"/>
      <c r="D727" s="3277"/>
      <c r="E727" s="3277"/>
      <c r="F727" s="3277"/>
      <c r="G727" s="3277"/>
      <c r="H727" s="3277"/>
      <c r="I727" s="3277"/>
      <c r="J727" s="3277"/>
      <c r="K727" s="3277"/>
      <c r="L727" s="3277"/>
      <c r="M727" s="3277"/>
      <c r="N727" s="1"/>
      <c r="O727" s="1"/>
    </row>
    <row r="728" spans="2:15" ht="12.75" customHeight="1">
      <c r="B728" s="8"/>
      <c r="C728" s="8"/>
      <c r="D728" s="8"/>
      <c r="E728" s="8"/>
      <c r="F728" s="8"/>
      <c r="G728" s="8"/>
      <c r="H728" s="8"/>
      <c r="I728" s="8"/>
      <c r="J728" s="8"/>
      <c r="K728" s="8"/>
      <c r="L728" s="8"/>
      <c r="M728" s="8"/>
      <c r="N728" s="1"/>
      <c r="O728" s="1"/>
    </row>
    <row r="729" spans="2:15" ht="12.75" customHeight="1">
      <c r="B729" s="1"/>
      <c r="C729" s="1"/>
      <c r="D729" s="1"/>
      <c r="E729" s="1"/>
      <c r="F729" s="1"/>
      <c r="G729" s="1"/>
      <c r="H729" s="1"/>
      <c r="I729" s="1"/>
      <c r="J729" s="1"/>
      <c r="K729" s="1"/>
      <c r="L729" s="1"/>
      <c r="M729" s="1"/>
      <c r="N729" s="1"/>
      <c r="O729" s="1"/>
    </row>
    <row r="730" spans="2:15" ht="12.75" customHeight="1">
      <c r="B730" s="1801" t="s">
        <v>317</v>
      </c>
      <c r="C730" s="1801"/>
      <c r="D730" s="1801"/>
      <c r="E730" s="1801"/>
      <c r="F730" s="1801"/>
      <c r="G730" s="1801"/>
      <c r="H730" s="1801"/>
      <c r="I730" s="1801"/>
      <c r="J730" s="1801"/>
      <c r="K730" s="1801"/>
      <c r="L730" s="1801"/>
      <c r="M730" s="1801"/>
      <c r="N730" s="1"/>
      <c r="O730" s="1" t="s">
        <v>1217</v>
      </c>
    </row>
    <row r="731" spans="2:15" ht="12.75" customHeight="1">
      <c r="B731" s="1801" t="s">
        <v>318</v>
      </c>
      <c r="C731" s="1969"/>
      <c r="D731" s="1969"/>
      <c r="E731" s="1969"/>
      <c r="F731" s="1969"/>
      <c r="G731" s="1969"/>
      <c r="H731" s="1969"/>
      <c r="I731" s="1969"/>
      <c r="J731" s="1969"/>
      <c r="K731" s="1969"/>
      <c r="L731" s="1969"/>
      <c r="M731" s="1969"/>
      <c r="N731" s="1"/>
      <c r="O731" s="1"/>
    </row>
    <row r="732" spans="2:15" ht="12.75" customHeight="1">
      <c r="B732" s="1"/>
      <c r="C732" s="1"/>
      <c r="D732" s="1"/>
      <c r="E732" s="1"/>
      <c r="F732" s="1"/>
      <c r="G732" s="1"/>
      <c r="H732" s="1"/>
      <c r="I732" s="1"/>
      <c r="J732" s="1"/>
      <c r="K732" s="1"/>
      <c r="L732" s="1"/>
      <c r="M732" s="1"/>
      <c r="N732" s="1"/>
      <c r="O732" s="1"/>
    </row>
    <row r="733" spans="2:15" ht="15" customHeight="1">
      <c r="B733" s="3812" t="s">
        <v>1330</v>
      </c>
      <c r="C733" s="3207"/>
      <c r="D733" s="3247"/>
      <c r="E733" s="3813">
        <v>2022</v>
      </c>
      <c r="F733" s="3813">
        <v>2023</v>
      </c>
      <c r="G733" s="3830">
        <v>2024</v>
      </c>
      <c r="H733" s="1"/>
      <c r="I733" s="1"/>
      <c r="J733" s="1"/>
      <c r="K733" s="1"/>
      <c r="L733" s="1"/>
      <c r="M733" s="1"/>
      <c r="N733" s="1"/>
      <c r="O733" s="1"/>
    </row>
    <row r="734" spans="2:15" ht="12.75" customHeight="1">
      <c r="B734" s="3248"/>
      <c r="C734" s="3248"/>
      <c r="D734" s="3279"/>
      <c r="E734" s="3325"/>
      <c r="F734" s="3325"/>
      <c r="G734" s="3296"/>
      <c r="H734" s="1"/>
      <c r="I734" s="1"/>
      <c r="J734" s="1"/>
      <c r="K734" s="1"/>
      <c r="L734" s="1"/>
      <c r="M734" s="1"/>
      <c r="N734" s="1"/>
      <c r="O734" s="1"/>
    </row>
    <row r="735" spans="2:15" ht="12.75" customHeight="1">
      <c r="B735" s="3104" t="s">
        <v>320</v>
      </c>
      <c r="C735" s="3257"/>
      <c r="D735" s="3287"/>
      <c r="E735" s="520">
        <v>4927864</v>
      </c>
      <c r="F735" s="1927">
        <v>4033448.0853168936</v>
      </c>
      <c r="G735" s="1927"/>
      <c r="H735" s="1"/>
      <c r="I735" s="1"/>
      <c r="J735" s="1"/>
      <c r="K735" s="1"/>
      <c r="L735" s="1"/>
      <c r="M735" s="1"/>
      <c r="N735" s="1"/>
      <c r="O735" s="1"/>
    </row>
    <row r="736" spans="2:15" ht="12.75" customHeight="1">
      <c r="B736" s="3104" t="s">
        <v>321</v>
      </c>
      <c r="C736" s="3257"/>
      <c r="D736" s="3287"/>
      <c r="E736" s="538">
        <v>0</v>
      </c>
      <c r="F736" s="308">
        <v>87629.419315599996</v>
      </c>
      <c r="G736" s="308"/>
      <c r="H736" s="1"/>
      <c r="I736" s="1"/>
      <c r="J736" s="1"/>
      <c r="K736" s="1"/>
      <c r="L736" s="1"/>
      <c r="M736" s="1"/>
      <c r="N736" s="1"/>
      <c r="O736" s="1"/>
    </row>
    <row r="737" spans="2:15" ht="12.75" customHeight="1">
      <c r="B737" s="3161" t="s">
        <v>322</v>
      </c>
      <c r="C737" s="3257"/>
      <c r="D737" s="3287"/>
      <c r="E737" s="507">
        <v>4927864</v>
      </c>
      <c r="F737" s="310">
        <v>4121077.5046324935</v>
      </c>
      <c r="G737" s="310"/>
      <c r="H737" s="1"/>
      <c r="I737" s="1"/>
      <c r="J737" s="1"/>
      <c r="K737" s="1"/>
      <c r="L737" s="1"/>
      <c r="M737" s="1"/>
      <c r="N737" s="1"/>
      <c r="O737" s="1"/>
    </row>
    <row r="738" spans="2:15" ht="12.75" customHeight="1">
      <c r="B738" s="3161" t="s">
        <v>323</v>
      </c>
      <c r="C738" s="3257"/>
      <c r="D738" s="3287"/>
      <c r="E738" s="507">
        <v>0</v>
      </c>
      <c r="F738" s="310">
        <v>3252671.7370220004</v>
      </c>
      <c r="G738" s="310"/>
      <c r="H738" s="1"/>
      <c r="I738" s="1"/>
      <c r="J738" s="1"/>
      <c r="K738" s="1"/>
      <c r="L738" s="1"/>
      <c r="M738" s="1"/>
      <c r="N738" s="1"/>
      <c r="O738" s="1"/>
    </row>
    <row r="739" spans="2:15" ht="12.75" customHeight="1">
      <c r="B739" s="3143" t="s">
        <v>324</v>
      </c>
      <c r="C739" s="3229"/>
      <c r="D739" s="3276"/>
      <c r="E739" s="2730">
        <v>4927864</v>
      </c>
      <c r="F739" s="1970">
        <v>7373749.2416544938</v>
      </c>
      <c r="G739" s="1970"/>
      <c r="H739" s="1"/>
      <c r="I739" s="1"/>
      <c r="J739" s="1"/>
      <c r="K739" s="1"/>
      <c r="L739" s="1"/>
      <c r="M739" s="1"/>
      <c r="N739" s="1"/>
      <c r="O739" s="1"/>
    </row>
    <row r="740" spans="2:15" ht="12.75" customHeight="1">
      <c r="B740" s="1"/>
      <c r="C740" s="1"/>
      <c r="D740" s="1"/>
      <c r="E740" s="1"/>
      <c r="F740" s="1"/>
      <c r="G740" s="1"/>
      <c r="H740" s="1"/>
      <c r="I740" s="1"/>
      <c r="J740" s="1"/>
      <c r="K740" s="1"/>
      <c r="L740" s="1"/>
      <c r="M740" s="1"/>
      <c r="N740" s="1"/>
      <c r="O740" s="1"/>
    </row>
    <row r="741" spans="2:15" ht="12.75" customHeight="1">
      <c r="B741" s="1"/>
      <c r="C741" s="1"/>
      <c r="D741" s="1"/>
      <c r="E741" s="1"/>
      <c r="F741" s="1"/>
      <c r="G741" s="1"/>
      <c r="H741" s="1"/>
      <c r="I741" s="1"/>
      <c r="J741" s="1"/>
      <c r="K741" s="1"/>
      <c r="L741" s="1"/>
      <c r="M741" s="1"/>
      <c r="N741" s="1"/>
      <c r="O741" s="1"/>
    </row>
    <row r="742" spans="2:15" ht="12.75" customHeight="1">
      <c r="B742" s="1801" t="s">
        <v>1079</v>
      </c>
      <c r="C742" s="1801"/>
      <c r="D742" s="1801"/>
      <c r="E742" s="1801"/>
      <c r="F742" s="1801"/>
      <c r="G742" s="1801"/>
      <c r="H742" s="1801"/>
      <c r="I742" s="1801"/>
      <c r="J742" s="1801"/>
      <c r="K742" s="1801"/>
      <c r="L742" s="1801"/>
      <c r="M742" s="1801"/>
      <c r="N742" s="1"/>
      <c r="O742" s="1" t="s">
        <v>1331</v>
      </c>
    </row>
    <row r="743" spans="2:15" ht="12.75" customHeight="1">
      <c r="B743" s="1"/>
      <c r="C743" s="1"/>
      <c r="D743" s="1"/>
      <c r="E743" s="1"/>
      <c r="F743" s="1"/>
      <c r="G743" s="1"/>
      <c r="H743" s="1"/>
      <c r="I743" s="1"/>
      <c r="J743" s="1"/>
      <c r="K743" s="1"/>
      <c r="L743" s="1"/>
      <c r="M743" s="1"/>
      <c r="N743" s="1"/>
      <c r="O743" s="1"/>
    </row>
    <row r="744" spans="2:15" ht="15" customHeight="1">
      <c r="B744" s="3812" t="s">
        <v>1332</v>
      </c>
      <c r="C744" s="3207"/>
      <c r="D744" s="3247"/>
      <c r="E744" s="3813">
        <v>2022</v>
      </c>
      <c r="F744" s="3813">
        <v>2023</v>
      </c>
      <c r="G744" s="3830">
        <v>2024</v>
      </c>
      <c r="H744" s="1"/>
      <c r="I744" s="1"/>
      <c r="J744" s="1"/>
      <c r="K744" s="1"/>
      <c r="L744" s="1"/>
      <c r="M744" s="1"/>
      <c r="N744" s="1"/>
      <c r="O744" s="1"/>
    </row>
    <row r="745" spans="2:15" ht="15" customHeight="1">
      <c r="B745" s="3248"/>
      <c r="C745" s="3248"/>
      <c r="D745" s="3279"/>
      <c r="E745" s="3325"/>
      <c r="F745" s="3325"/>
      <c r="G745" s="3296"/>
      <c r="H745" s="1"/>
      <c r="I745" s="1"/>
      <c r="J745" s="1"/>
      <c r="K745" s="1"/>
      <c r="L745" s="1"/>
      <c r="M745" s="1"/>
      <c r="N745" s="1"/>
      <c r="O745" s="1"/>
    </row>
    <row r="746" spans="2:15" ht="12.75" customHeight="1">
      <c r="B746" s="3159" t="s">
        <v>1081</v>
      </c>
      <c r="C746" s="3283"/>
      <c r="D746" s="3946"/>
      <c r="E746" s="2607">
        <v>5432151</v>
      </c>
      <c r="F746" s="2608">
        <v>12970596.596922353</v>
      </c>
      <c r="G746" s="2608"/>
      <c r="H746" s="1"/>
      <c r="I746" s="1"/>
      <c r="J746" s="1"/>
      <c r="K746" s="1"/>
      <c r="L746" s="1"/>
      <c r="M746" s="1"/>
      <c r="N746" s="1"/>
      <c r="O746" s="1"/>
    </row>
    <row r="747" spans="2:15" ht="15" customHeight="1">
      <c r="B747" s="3157" t="s">
        <v>1333</v>
      </c>
      <c r="C747" s="3254"/>
      <c r="D747" s="3254"/>
      <c r="E747" s="3254"/>
      <c r="F747" s="3254"/>
      <c r="G747" s="3254"/>
      <c r="H747" s="1"/>
      <c r="I747" s="1"/>
      <c r="J747" s="1"/>
      <c r="K747" s="1"/>
      <c r="L747" s="1"/>
      <c r="M747" s="1"/>
      <c r="N747" s="1"/>
      <c r="O747" s="1"/>
    </row>
    <row r="748" spans="2:15" ht="12.75" customHeight="1">
      <c r="B748" s="3277"/>
      <c r="C748" s="3277"/>
      <c r="D748" s="3277"/>
      <c r="E748" s="3277"/>
      <c r="F748" s="3277"/>
      <c r="G748" s="3277"/>
      <c r="H748" s="1"/>
      <c r="I748" s="1"/>
      <c r="J748" s="1"/>
      <c r="K748" s="1"/>
      <c r="L748" s="1"/>
      <c r="M748" s="1"/>
      <c r="N748" s="1"/>
      <c r="O748" s="1"/>
    </row>
  </sheetData>
  <mergeCells count="647">
    <mergeCell ref="B696:M697"/>
    <mergeCell ref="B700:K700"/>
    <mergeCell ref="F689:I689"/>
    <mergeCell ref="J689:M689"/>
    <mergeCell ref="F690:G690"/>
    <mergeCell ref="H690:I690"/>
    <mergeCell ref="J690:K690"/>
    <mergeCell ref="L690:M690"/>
    <mergeCell ref="H691:I695"/>
    <mergeCell ref="J691:K691"/>
    <mergeCell ref="L691:M695"/>
    <mergeCell ref="F693:G693"/>
    <mergeCell ref="B694:E694"/>
    <mergeCell ref="F694:G694"/>
    <mergeCell ref="B724:G724"/>
    <mergeCell ref="B725:M727"/>
    <mergeCell ref="B733:D734"/>
    <mergeCell ref="E733:E734"/>
    <mergeCell ref="F733:F734"/>
    <mergeCell ref="G733:G734"/>
    <mergeCell ref="F744:F745"/>
    <mergeCell ref="G744:G745"/>
    <mergeCell ref="B747:G748"/>
    <mergeCell ref="B735:D735"/>
    <mergeCell ref="B736:D736"/>
    <mergeCell ref="B737:D737"/>
    <mergeCell ref="B738:D738"/>
    <mergeCell ref="B739:D739"/>
    <mergeCell ref="B744:D745"/>
    <mergeCell ref="E744:E745"/>
    <mergeCell ref="B746:D746"/>
    <mergeCell ref="H722:I722"/>
    <mergeCell ref="J722:K722"/>
    <mergeCell ref="B706:E706"/>
    <mergeCell ref="F706:I706"/>
    <mergeCell ref="J706:M706"/>
    <mergeCell ref="B707:E712"/>
    <mergeCell ref="F707:I712"/>
    <mergeCell ref="J707:M712"/>
    <mergeCell ref="L722:M722"/>
    <mergeCell ref="B722:G723"/>
    <mergeCell ref="B605:J605"/>
    <mergeCell ref="B606:M606"/>
    <mergeCell ref="F705:I705"/>
    <mergeCell ref="J705:M705"/>
    <mergeCell ref="B702:E703"/>
    <mergeCell ref="F702:I703"/>
    <mergeCell ref="J702:M703"/>
    <mergeCell ref="B704:E704"/>
    <mergeCell ref="F704:I704"/>
    <mergeCell ref="J704:M704"/>
    <mergeCell ref="B705:E705"/>
    <mergeCell ref="I644:K646"/>
    <mergeCell ref="L644:M646"/>
    <mergeCell ref="I647:K649"/>
    <mergeCell ref="L647:M649"/>
    <mergeCell ref="I650:K652"/>
    <mergeCell ref="L650:M652"/>
    <mergeCell ref="L653:M655"/>
    <mergeCell ref="I653:K655"/>
    <mergeCell ref="I656:K658"/>
    <mergeCell ref="B659:C661"/>
    <mergeCell ref="D659:F661"/>
    <mergeCell ref="G659:H661"/>
    <mergeCell ref="I659:K661"/>
    <mergeCell ref="B587:D587"/>
    <mergeCell ref="B588:D588"/>
    <mergeCell ref="B589:D589"/>
    <mergeCell ref="B590:G592"/>
    <mergeCell ref="B600:J600"/>
    <mergeCell ref="B601:J601"/>
    <mergeCell ref="B602:J602"/>
    <mergeCell ref="B603:J603"/>
    <mergeCell ref="B604:J604"/>
    <mergeCell ref="B578:G578"/>
    <mergeCell ref="B579:D579"/>
    <mergeCell ref="B580:D580"/>
    <mergeCell ref="B581:D581"/>
    <mergeCell ref="B582:D582"/>
    <mergeCell ref="B583:D583"/>
    <mergeCell ref="B584:G584"/>
    <mergeCell ref="B585:D585"/>
    <mergeCell ref="B586:D586"/>
    <mergeCell ref="B562:D562"/>
    <mergeCell ref="E575:E577"/>
    <mergeCell ref="F575:F577"/>
    <mergeCell ref="B563:G563"/>
    <mergeCell ref="B564:D564"/>
    <mergeCell ref="B565:D565"/>
    <mergeCell ref="B566:D566"/>
    <mergeCell ref="B567:D567"/>
    <mergeCell ref="B568:G570"/>
    <mergeCell ref="G575:G577"/>
    <mergeCell ref="B575:D577"/>
    <mergeCell ref="B540:D540"/>
    <mergeCell ref="B523:G524"/>
    <mergeCell ref="B529:D530"/>
    <mergeCell ref="B533:D533"/>
    <mergeCell ref="B557:G557"/>
    <mergeCell ref="B558:D558"/>
    <mergeCell ref="B559:D559"/>
    <mergeCell ref="B560:D560"/>
    <mergeCell ref="B561:D561"/>
    <mergeCell ref="B531:G531"/>
    <mergeCell ref="B532:D532"/>
    <mergeCell ref="B476:D476"/>
    <mergeCell ref="B477:D477"/>
    <mergeCell ref="B478:D478"/>
    <mergeCell ref="B507:J507"/>
    <mergeCell ref="B508:M508"/>
    <mergeCell ref="B512:M513"/>
    <mergeCell ref="B515:D516"/>
    <mergeCell ref="E515:E516"/>
    <mergeCell ref="E554:E556"/>
    <mergeCell ref="F554:F556"/>
    <mergeCell ref="B541:D541"/>
    <mergeCell ref="B542:D542"/>
    <mergeCell ref="B543:D543"/>
    <mergeCell ref="B544:D544"/>
    <mergeCell ref="B545:D545"/>
    <mergeCell ref="B546:G549"/>
    <mergeCell ref="G554:G556"/>
    <mergeCell ref="B554:D556"/>
    <mergeCell ref="B534:D534"/>
    <mergeCell ref="B535:D535"/>
    <mergeCell ref="B536:D536"/>
    <mergeCell ref="B537:D537"/>
    <mergeCell ref="B538:G538"/>
    <mergeCell ref="B539:D539"/>
    <mergeCell ref="F472:F473"/>
    <mergeCell ref="G472:G473"/>
    <mergeCell ref="B472:D473"/>
    <mergeCell ref="E472:E473"/>
    <mergeCell ref="B474:G474"/>
    <mergeCell ref="B459:D459"/>
    <mergeCell ref="B460:D460"/>
    <mergeCell ref="F515:F516"/>
    <mergeCell ref="G515:G516"/>
    <mergeCell ref="B461:D461"/>
    <mergeCell ref="B462:D462"/>
    <mergeCell ref="B463:G463"/>
    <mergeCell ref="B464:D464"/>
    <mergeCell ref="B465:G467"/>
    <mergeCell ref="B492:D492"/>
    <mergeCell ref="B493:G494"/>
    <mergeCell ref="B497:M498"/>
    <mergeCell ref="B500:J500"/>
    <mergeCell ref="B479:G479"/>
    <mergeCell ref="B481:G484"/>
    <mergeCell ref="B480:D480"/>
    <mergeCell ref="B489:D490"/>
    <mergeCell ref="E489:E490"/>
    <mergeCell ref="B475:D475"/>
    <mergeCell ref="F489:F490"/>
    <mergeCell ref="G489:G490"/>
    <mergeCell ref="B491:D491"/>
    <mergeCell ref="B522:D522"/>
    <mergeCell ref="B501:J501"/>
    <mergeCell ref="B502:J502"/>
    <mergeCell ref="B503:J503"/>
    <mergeCell ref="B504:J504"/>
    <mergeCell ref="B505:J505"/>
    <mergeCell ref="B506:J506"/>
    <mergeCell ref="B517:D517"/>
    <mergeCell ref="B518:D518"/>
    <mergeCell ref="B519:D519"/>
    <mergeCell ref="B520:D520"/>
    <mergeCell ref="B521:D521"/>
    <mergeCell ref="B421:D423"/>
    <mergeCell ref="E421:E423"/>
    <mergeCell ref="F421:F423"/>
    <mergeCell ref="G421:G423"/>
    <mergeCell ref="B424:D424"/>
    <mergeCell ref="K438:K439"/>
    <mergeCell ref="L438:L439"/>
    <mergeCell ref="M438:M439"/>
    <mergeCell ref="B440:J440"/>
    <mergeCell ref="B425:D425"/>
    <mergeCell ref="B426:D426"/>
    <mergeCell ref="B427:D427"/>
    <mergeCell ref="B428:D428"/>
    <mergeCell ref="B429:D429"/>
    <mergeCell ref="B430:D430"/>
    <mergeCell ref="B431:D431"/>
    <mergeCell ref="L407:L408"/>
    <mergeCell ref="M407:M408"/>
    <mergeCell ref="B409:I409"/>
    <mergeCell ref="B410:I410"/>
    <mergeCell ref="B411:I411"/>
    <mergeCell ref="B412:I412"/>
    <mergeCell ref="B413:I413"/>
    <mergeCell ref="B414:I414"/>
    <mergeCell ref="B416:M416"/>
    <mergeCell ref="K407:K408"/>
    <mergeCell ref="B415:I415"/>
    <mergeCell ref="B383:J383"/>
    <mergeCell ref="B384:J384"/>
    <mergeCell ref="B385:M385"/>
    <mergeCell ref="B392:D393"/>
    <mergeCell ref="E392:E393"/>
    <mergeCell ref="F392:F393"/>
    <mergeCell ref="G392:G393"/>
    <mergeCell ref="B394:D394"/>
    <mergeCell ref="B395:D395"/>
    <mergeCell ref="B396:D396"/>
    <mergeCell ref="B398:D399"/>
    <mergeCell ref="E398:E399"/>
    <mergeCell ref="F398:F399"/>
    <mergeCell ref="G398:G399"/>
    <mergeCell ref="B400:D400"/>
    <mergeCell ref="B401:D401"/>
    <mergeCell ref="B407:I408"/>
    <mergeCell ref="J407:J408"/>
    <mergeCell ref="B623:D623"/>
    <mergeCell ref="E623:M623"/>
    <mergeCell ref="B624:D624"/>
    <mergeCell ref="E624:M624"/>
    <mergeCell ref="E625:M625"/>
    <mergeCell ref="B625:D625"/>
    <mergeCell ref="F432:F433"/>
    <mergeCell ref="G432:G433"/>
    <mergeCell ref="B438:J439"/>
    <mergeCell ref="B432:D433"/>
    <mergeCell ref="B456:D457"/>
    <mergeCell ref="E456:E457"/>
    <mergeCell ref="F456:F457"/>
    <mergeCell ref="G456:G457"/>
    <mergeCell ref="B458:G458"/>
    <mergeCell ref="B441:J441"/>
    <mergeCell ref="B442:J442"/>
    <mergeCell ref="B443:J443"/>
    <mergeCell ref="B444:J444"/>
    <mergeCell ref="B445:J445"/>
    <mergeCell ref="B446:J446"/>
    <mergeCell ref="E529:E530"/>
    <mergeCell ref="F529:F530"/>
    <mergeCell ref="G529:G530"/>
    <mergeCell ref="B626:D626"/>
    <mergeCell ref="B634:C635"/>
    <mergeCell ref="D634:F635"/>
    <mergeCell ref="G634:H635"/>
    <mergeCell ref="I634:K635"/>
    <mergeCell ref="L634:M635"/>
    <mergeCell ref="N704:Q704"/>
    <mergeCell ref="N705:Q705"/>
    <mergeCell ref="N706:Q706"/>
    <mergeCell ref="B653:C655"/>
    <mergeCell ref="D653:F655"/>
    <mergeCell ref="G653:H655"/>
    <mergeCell ref="N693:O693"/>
    <mergeCell ref="N694:O694"/>
    <mergeCell ref="N702:Q703"/>
    <mergeCell ref="J693:K693"/>
    <mergeCell ref="J694:K694"/>
    <mergeCell ref="J695:K695"/>
    <mergeCell ref="B695:E695"/>
    <mergeCell ref="F695:G695"/>
    <mergeCell ref="B692:E692"/>
    <mergeCell ref="F692:G692"/>
    <mergeCell ref="J692:K692"/>
    <mergeCell ref="B693:E693"/>
    <mergeCell ref="N707:Q712"/>
    <mergeCell ref="L656:M658"/>
    <mergeCell ref="N689:Q689"/>
    <mergeCell ref="N690:O690"/>
    <mergeCell ref="P690:Q690"/>
    <mergeCell ref="N691:O691"/>
    <mergeCell ref="P691:Q695"/>
    <mergeCell ref="N692:O692"/>
    <mergeCell ref="N695:O695"/>
    <mergeCell ref="L659:M661"/>
    <mergeCell ref="B668:M669"/>
    <mergeCell ref="B662:C664"/>
    <mergeCell ref="D662:F664"/>
    <mergeCell ref="G662:H664"/>
    <mergeCell ref="I662:K664"/>
    <mergeCell ref="L662:M664"/>
    <mergeCell ref="B665:C667"/>
    <mergeCell ref="L665:M667"/>
    <mergeCell ref="B691:E691"/>
    <mergeCell ref="F691:G691"/>
    <mergeCell ref="G665:H667"/>
    <mergeCell ref="B656:C658"/>
    <mergeCell ref="D656:F658"/>
    <mergeCell ref="G656:H658"/>
    <mergeCell ref="D665:F667"/>
    <mergeCell ref="I665:K667"/>
    <mergeCell ref="B689:E690"/>
    <mergeCell ref="B644:C646"/>
    <mergeCell ref="D644:F646"/>
    <mergeCell ref="G644:H646"/>
    <mergeCell ref="B647:C649"/>
    <mergeCell ref="D647:F649"/>
    <mergeCell ref="G647:H649"/>
    <mergeCell ref="D650:F652"/>
    <mergeCell ref="G650:H652"/>
    <mergeCell ref="B650:C652"/>
    <mergeCell ref="L636:M638"/>
    <mergeCell ref="D639:F640"/>
    <mergeCell ref="L639:M640"/>
    <mergeCell ref="B639:C640"/>
    <mergeCell ref="B641:C643"/>
    <mergeCell ref="D641:F643"/>
    <mergeCell ref="G641:H643"/>
    <mergeCell ref="I641:K643"/>
    <mergeCell ref="L641:M643"/>
    <mergeCell ref="G639:H640"/>
    <mergeCell ref="I639:K640"/>
    <mergeCell ref="B354:J354"/>
    <mergeCell ref="B373:D375"/>
    <mergeCell ref="E373:E375"/>
    <mergeCell ref="F373:F375"/>
    <mergeCell ref="G373:G375"/>
    <mergeCell ref="B376:D376"/>
    <mergeCell ref="B381:J381"/>
    <mergeCell ref="B382:J382"/>
    <mergeCell ref="B636:C638"/>
    <mergeCell ref="D636:F638"/>
    <mergeCell ref="G636:H638"/>
    <mergeCell ref="I636:K638"/>
    <mergeCell ref="B614:M615"/>
    <mergeCell ref="B617:D617"/>
    <mergeCell ref="E617:M617"/>
    <mergeCell ref="B618:D618"/>
    <mergeCell ref="E618:M618"/>
    <mergeCell ref="B619:D619"/>
    <mergeCell ref="E619:M619"/>
    <mergeCell ref="E626:M626"/>
    <mergeCell ref="B627:M629"/>
    <mergeCell ref="B631:M632"/>
    <mergeCell ref="B620:D622"/>
    <mergeCell ref="E620:M622"/>
    <mergeCell ref="B368:M368"/>
    <mergeCell ref="B287:G287"/>
    <mergeCell ref="B288:G288"/>
    <mergeCell ref="B289:M291"/>
    <mergeCell ref="B296:M296"/>
    <mergeCell ref="B279:G280"/>
    <mergeCell ref="B281:G281"/>
    <mergeCell ref="B282:G282"/>
    <mergeCell ref="B283:G283"/>
    <mergeCell ref="B284:G284"/>
    <mergeCell ref="B285:G285"/>
    <mergeCell ref="B286:G286"/>
    <mergeCell ref="B306:D307"/>
    <mergeCell ref="E306:E307"/>
    <mergeCell ref="F306:F307"/>
    <mergeCell ref="G306:G307"/>
    <mergeCell ref="B308:D308"/>
    <mergeCell ref="B309:D309"/>
    <mergeCell ref="B310:G311"/>
    <mergeCell ref="B316:D318"/>
    <mergeCell ref="E316:E318"/>
    <mergeCell ref="F316:F318"/>
    <mergeCell ref="G316:G318"/>
    <mergeCell ref="B319:D319"/>
    <mergeCell ref="B359:J359"/>
    <mergeCell ref="B360:J360"/>
    <mergeCell ref="B361:J361"/>
    <mergeCell ref="B362:J362"/>
    <mergeCell ref="B363:M363"/>
    <mergeCell ref="B364:J364"/>
    <mergeCell ref="B365:J365"/>
    <mergeCell ref="B366:J366"/>
    <mergeCell ref="B367:J367"/>
    <mergeCell ref="B271:M273"/>
    <mergeCell ref="B276:K277"/>
    <mergeCell ref="H279:I279"/>
    <mergeCell ref="J279:K279"/>
    <mergeCell ref="L279:M279"/>
    <mergeCell ref="B355:J355"/>
    <mergeCell ref="B356:J356"/>
    <mergeCell ref="B357:J357"/>
    <mergeCell ref="B358:J358"/>
    <mergeCell ref="B320:D320"/>
    <mergeCell ref="B321:D321"/>
    <mergeCell ref="B322:G323"/>
    <mergeCell ref="B328:J328"/>
    <mergeCell ref="B329:J329"/>
    <mergeCell ref="B330:J330"/>
    <mergeCell ref="B331:J331"/>
    <mergeCell ref="B332:M333"/>
    <mergeCell ref="B338:J338"/>
    <mergeCell ref="B339:J339"/>
    <mergeCell ref="B340:J340"/>
    <mergeCell ref="B341:J341"/>
    <mergeCell ref="B351:J351"/>
    <mergeCell ref="B352:M352"/>
    <mergeCell ref="B353:J353"/>
    <mergeCell ref="B193:D193"/>
    <mergeCell ref="B194:D194"/>
    <mergeCell ref="B195:D195"/>
    <mergeCell ref="B196:D196"/>
    <mergeCell ref="B197:D197"/>
    <mergeCell ref="B198:D198"/>
    <mergeCell ref="B199:D199"/>
    <mergeCell ref="B269:D269"/>
    <mergeCell ref="B270:D270"/>
    <mergeCell ref="B219:G219"/>
    <mergeCell ref="B220:G220"/>
    <mergeCell ref="B221:M223"/>
    <mergeCell ref="B227:D230"/>
    <mergeCell ref="E227:E230"/>
    <mergeCell ref="F227:F230"/>
    <mergeCell ref="G227:G230"/>
    <mergeCell ref="B231:D231"/>
    <mergeCell ref="B232:D232"/>
    <mergeCell ref="B210:G210"/>
    <mergeCell ref="B211:G211"/>
    <mergeCell ref="B212:G212"/>
    <mergeCell ref="B213:G213"/>
    <mergeCell ref="B214:G214"/>
    <mergeCell ref="B215:G215"/>
    <mergeCell ref="B182:G182"/>
    <mergeCell ref="B183:G183"/>
    <mergeCell ref="B184:G184"/>
    <mergeCell ref="B185:G185"/>
    <mergeCell ref="B186:G186"/>
    <mergeCell ref="B187:G187"/>
    <mergeCell ref="B188:M189"/>
    <mergeCell ref="B191:D192"/>
    <mergeCell ref="E191:G191"/>
    <mergeCell ref="H191:J191"/>
    <mergeCell ref="K191:M191"/>
    <mergeCell ref="K267:K268"/>
    <mergeCell ref="L267:L268"/>
    <mergeCell ref="M267:M268"/>
    <mergeCell ref="B267:D268"/>
    <mergeCell ref="E267:E268"/>
    <mergeCell ref="F267:F268"/>
    <mergeCell ref="G267:G268"/>
    <mergeCell ref="H267:H268"/>
    <mergeCell ref="I267:I268"/>
    <mergeCell ref="J267:J268"/>
    <mergeCell ref="K265:K266"/>
    <mergeCell ref="L265:L266"/>
    <mergeCell ref="M265:M266"/>
    <mergeCell ref="B265:D266"/>
    <mergeCell ref="E265:E266"/>
    <mergeCell ref="F265:F266"/>
    <mergeCell ref="G265:G266"/>
    <mergeCell ref="H265:H266"/>
    <mergeCell ref="I265:I266"/>
    <mergeCell ref="J265:J266"/>
    <mergeCell ref="M258:M259"/>
    <mergeCell ref="J263:J264"/>
    <mergeCell ref="K263:K264"/>
    <mergeCell ref="L263:L264"/>
    <mergeCell ref="M263:M264"/>
    <mergeCell ref="B262:D262"/>
    <mergeCell ref="B263:D264"/>
    <mergeCell ref="E263:E264"/>
    <mergeCell ref="F263:F264"/>
    <mergeCell ref="G263:G264"/>
    <mergeCell ref="H263:H264"/>
    <mergeCell ref="I263:I264"/>
    <mergeCell ref="J260:J261"/>
    <mergeCell ref="K260:K261"/>
    <mergeCell ref="L260:L261"/>
    <mergeCell ref="M260:M261"/>
    <mergeCell ref="E258:E259"/>
    <mergeCell ref="F258:F259"/>
    <mergeCell ref="B260:D261"/>
    <mergeCell ref="E260:E261"/>
    <mergeCell ref="F260:F261"/>
    <mergeCell ref="G260:G261"/>
    <mergeCell ref="H260:H261"/>
    <mergeCell ref="G258:G259"/>
    <mergeCell ref="I260:I261"/>
    <mergeCell ref="B240:D240"/>
    <mergeCell ref="B255:D256"/>
    <mergeCell ref="E255:G255"/>
    <mergeCell ref="H255:J255"/>
    <mergeCell ref="K255:M255"/>
    <mergeCell ref="B257:D257"/>
    <mergeCell ref="B258:D259"/>
    <mergeCell ref="B216:G216"/>
    <mergeCell ref="B217:G217"/>
    <mergeCell ref="B218:G218"/>
    <mergeCell ref="H258:H259"/>
    <mergeCell ref="I258:I259"/>
    <mergeCell ref="J258:J259"/>
    <mergeCell ref="K258:K259"/>
    <mergeCell ref="L258:L259"/>
    <mergeCell ref="B233:D233"/>
    <mergeCell ref="B234:D234"/>
    <mergeCell ref="B235:D235"/>
    <mergeCell ref="B236:D236"/>
    <mergeCell ref="B237:D237"/>
    <mergeCell ref="B238:D238"/>
    <mergeCell ref="B239:D239"/>
    <mergeCell ref="B241:G245"/>
    <mergeCell ref="B165:D165"/>
    <mergeCell ref="B166:D166"/>
    <mergeCell ref="K208:K209"/>
    <mergeCell ref="L208:L209"/>
    <mergeCell ref="B200:D200"/>
    <mergeCell ref="B201:D201"/>
    <mergeCell ref="B202:D202"/>
    <mergeCell ref="B203:D203"/>
    <mergeCell ref="B204:M206"/>
    <mergeCell ref="B208:G209"/>
    <mergeCell ref="H208:H209"/>
    <mergeCell ref="M208:M209"/>
    <mergeCell ref="I208:I209"/>
    <mergeCell ref="J208:J209"/>
    <mergeCell ref="B167:G170"/>
    <mergeCell ref="B175:G176"/>
    <mergeCell ref="H175:I175"/>
    <mergeCell ref="J175:K175"/>
    <mergeCell ref="L175:M175"/>
    <mergeCell ref="B177:G177"/>
    <mergeCell ref="B178:G178"/>
    <mergeCell ref="B179:G179"/>
    <mergeCell ref="B180:G180"/>
    <mergeCell ref="B181:G181"/>
    <mergeCell ref="B136:D136"/>
    <mergeCell ref="B137:D137"/>
    <mergeCell ref="B138:D138"/>
    <mergeCell ref="B139:D139"/>
    <mergeCell ref="B140:D140"/>
    <mergeCell ref="B141:D141"/>
    <mergeCell ref="B142:D142"/>
    <mergeCell ref="B143:G146"/>
    <mergeCell ref="B164:D164"/>
    <mergeCell ref="B151:D153"/>
    <mergeCell ref="E151:E153"/>
    <mergeCell ref="F151:F153"/>
    <mergeCell ref="G151:G153"/>
    <mergeCell ref="B154:G154"/>
    <mergeCell ref="B155:D155"/>
    <mergeCell ref="B156:D156"/>
    <mergeCell ref="B157:G157"/>
    <mergeCell ref="B158:D158"/>
    <mergeCell ref="B159:D159"/>
    <mergeCell ref="B160:D160"/>
    <mergeCell ref="B161:D161"/>
    <mergeCell ref="B162:D162"/>
    <mergeCell ref="B163:D163"/>
    <mergeCell ref="B127:G127"/>
    <mergeCell ref="B128:D128"/>
    <mergeCell ref="B129:D129"/>
    <mergeCell ref="B130:G130"/>
    <mergeCell ref="B131:D131"/>
    <mergeCell ref="B132:D132"/>
    <mergeCell ref="B133:D133"/>
    <mergeCell ref="B134:D134"/>
    <mergeCell ref="B135:D135"/>
    <mergeCell ref="B111:G111"/>
    <mergeCell ref="B112:G112"/>
    <mergeCell ref="B113:M113"/>
    <mergeCell ref="B114:G114"/>
    <mergeCell ref="B115:G115"/>
    <mergeCell ref="B116:G116"/>
    <mergeCell ref="B117:G117"/>
    <mergeCell ref="B118:M120"/>
    <mergeCell ref="B125:D126"/>
    <mergeCell ref="E125:E126"/>
    <mergeCell ref="F125:F126"/>
    <mergeCell ref="G125:G126"/>
    <mergeCell ref="H104:I104"/>
    <mergeCell ref="J104:K104"/>
    <mergeCell ref="L104:M104"/>
    <mergeCell ref="B104:G105"/>
    <mergeCell ref="B106:M106"/>
    <mergeCell ref="B107:G107"/>
    <mergeCell ref="B108:G108"/>
    <mergeCell ref="B109:M109"/>
    <mergeCell ref="B110:G110"/>
    <mergeCell ref="B92:G92"/>
    <mergeCell ref="B93:G93"/>
    <mergeCell ref="B94:G94"/>
    <mergeCell ref="B95:M95"/>
    <mergeCell ref="B96:G96"/>
    <mergeCell ref="B97:G97"/>
    <mergeCell ref="B98:G98"/>
    <mergeCell ref="B99:G99"/>
    <mergeCell ref="B100:M102"/>
    <mergeCell ref="B80:G81"/>
    <mergeCell ref="B86:G87"/>
    <mergeCell ref="H86:I86"/>
    <mergeCell ref="J86:K86"/>
    <mergeCell ref="L86:M86"/>
    <mergeCell ref="B88:M88"/>
    <mergeCell ref="B89:G89"/>
    <mergeCell ref="B90:G90"/>
    <mergeCell ref="B91:M91"/>
    <mergeCell ref="B59:D59"/>
    <mergeCell ref="B60:D60"/>
    <mergeCell ref="B61:D61"/>
    <mergeCell ref="B62:D62"/>
    <mergeCell ref="B63:D63"/>
    <mergeCell ref="B64:M66"/>
    <mergeCell ref="B73:M75"/>
    <mergeCell ref="B78:D78"/>
    <mergeCell ref="B79:D79"/>
    <mergeCell ref="B50:D50"/>
    <mergeCell ref="B51:D51"/>
    <mergeCell ref="B52:D52"/>
    <mergeCell ref="B53:M53"/>
    <mergeCell ref="B54:D54"/>
    <mergeCell ref="B55:D55"/>
    <mergeCell ref="B56:D56"/>
    <mergeCell ref="B57:D57"/>
    <mergeCell ref="B58:M58"/>
    <mergeCell ref="F25:F26"/>
    <mergeCell ref="B27:D27"/>
    <mergeCell ref="B28:G29"/>
    <mergeCell ref="B34:M34"/>
    <mergeCell ref="B44:D47"/>
    <mergeCell ref="E44:G45"/>
    <mergeCell ref="M46:M47"/>
    <mergeCell ref="B48:M48"/>
    <mergeCell ref="B49:D49"/>
    <mergeCell ref="J1:J2"/>
    <mergeCell ref="K1:K2"/>
    <mergeCell ref="L1:L2"/>
    <mergeCell ref="M1:M2"/>
    <mergeCell ref="B10:M11"/>
    <mergeCell ref="H44:J45"/>
    <mergeCell ref="K44:M45"/>
    <mergeCell ref="E46:E47"/>
    <mergeCell ref="F46:F47"/>
    <mergeCell ref="G46:G47"/>
    <mergeCell ref="H46:H47"/>
    <mergeCell ref="I46:I47"/>
    <mergeCell ref="J46:J47"/>
    <mergeCell ref="K46:K47"/>
    <mergeCell ref="L46:L47"/>
    <mergeCell ref="B13:M20"/>
    <mergeCell ref="B22:D23"/>
    <mergeCell ref="E22:E23"/>
    <mergeCell ref="F22:F23"/>
    <mergeCell ref="G22:G23"/>
    <mergeCell ref="B24:D24"/>
    <mergeCell ref="B25:D26"/>
    <mergeCell ref="G25:G26"/>
    <mergeCell ref="E25:E26"/>
    <mergeCell ref="A1:A2"/>
    <mergeCell ref="B1:B2"/>
    <mergeCell ref="C1:C2"/>
    <mergeCell ref="D1:D2"/>
    <mergeCell ref="E1:E2"/>
    <mergeCell ref="F1:F2"/>
    <mergeCell ref="G1:G2"/>
    <mergeCell ref="H1:H2"/>
    <mergeCell ref="I1:I2"/>
  </mergeCells>
  <pageMargins left="0.25" right="0.25" top="0.75" bottom="0.75" header="0" footer="0"/>
  <pageSetup paperSize="9" orientation="landscape"/>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23"/>
  <sheetViews>
    <sheetView workbookViewId="0"/>
  </sheetViews>
  <sheetFormatPr defaultColWidth="11.19921875" defaultRowHeight="15" customHeight="1"/>
  <cols>
    <col min="1" max="1" width="8.796875" customWidth="1"/>
    <col min="2" max="2" width="10.09765625" customWidth="1"/>
    <col min="3" max="4" width="8.796875" customWidth="1"/>
    <col min="5" max="5" width="13.09765625" customWidth="1"/>
    <col min="6" max="6" width="10" customWidth="1"/>
    <col min="7" max="7" width="12.8984375" customWidth="1"/>
    <col min="8" max="9" width="8.796875" customWidth="1"/>
    <col min="10" max="10" width="18.8984375" customWidth="1"/>
    <col min="11" max="11" width="8.796875" customWidth="1"/>
    <col min="12" max="12" width="21.69921875" customWidth="1"/>
    <col min="13" max="26" width="8.796875" customWidth="1"/>
  </cols>
  <sheetData>
    <row r="1" spans="1:13" ht="14.25" customHeight="1">
      <c r="A1" s="3045" t="s">
        <v>1164</v>
      </c>
      <c r="B1" s="3992" t="s">
        <v>1165</v>
      </c>
      <c r="C1" s="3992" t="s">
        <v>50</v>
      </c>
      <c r="D1" s="3993" t="s">
        <v>1166</v>
      </c>
      <c r="E1" s="3994" t="s">
        <v>1167</v>
      </c>
      <c r="F1" s="3995" t="s">
        <v>1168</v>
      </c>
      <c r="G1" s="3996" t="s">
        <v>1169</v>
      </c>
      <c r="H1" s="3997" t="s">
        <v>1170</v>
      </c>
      <c r="I1" s="3208" t="s">
        <v>1171</v>
      </c>
      <c r="J1" s="3208" t="s">
        <v>1172</v>
      </c>
      <c r="K1" s="3080" t="s">
        <v>1173</v>
      </c>
      <c r="L1" s="3998" t="s">
        <v>1174</v>
      </c>
      <c r="M1" s="3998" t="s">
        <v>1175</v>
      </c>
    </row>
    <row r="2" spans="1:13" ht="13.5" customHeight="1">
      <c r="A2" s="3207"/>
      <c r="B2" s="3207"/>
      <c r="C2" s="3207"/>
      <c r="D2" s="3207"/>
      <c r="E2" s="3207"/>
      <c r="F2" s="3207"/>
      <c r="G2" s="3207"/>
      <c r="H2" s="3207"/>
      <c r="I2" s="3207"/>
      <c r="J2" s="3207"/>
      <c r="K2" s="3207"/>
      <c r="L2" s="3207"/>
      <c r="M2" s="3207"/>
    </row>
    <row r="3" spans="1:13" ht="13.5" customHeight="1">
      <c r="A3" s="745"/>
      <c r="B3" s="745"/>
      <c r="C3" s="745"/>
      <c r="D3" s="745"/>
      <c r="E3" s="745"/>
      <c r="F3" s="745"/>
      <c r="G3" s="745"/>
      <c r="H3" s="745"/>
      <c r="I3" s="745"/>
      <c r="J3" s="745"/>
      <c r="K3" s="745"/>
      <c r="L3" s="745"/>
      <c r="M3" s="745"/>
    </row>
    <row r="4" spans="1:13" ht="13.5" customHeight="1">
      <c r="A4" s="745"/>
      <c r="B4" s="745"/>
      <c r="C4" s="745"/>
      <c r="D4" s="745"/>
      <c r="E4" s="745"/>
      <c r="F4" s="745"/>
      <c r="G4" s="745"/>
      <c r="H4" s="745"/>
      <c r="I4" s="745"/>
      <c r="J4" s="745"/>
      <c r="K4" s="745"/>
      <c r="L4" s="745"/>
      <c r="M4" s="745"/>
    </row>
    <row r="5" spans="1:13" ht="13.5" customHeight="1">
      <c r="A5" s="1603"/>
      <c r="B5" s="1604" t="s">
        <v>945</v>
      </c>
      <c r="C5" s="1604"/>
      <c r="D5" s="1604"/>
      <c r="E5" s="1604"/>
      <c r="F5" s="1605"/>
      <c r="G5" s="1605"/>
      <c r="H5" s="1605"/>
      <c r="I5" s="1605"/>
      <c r="J5" s="1605"/>
      <c r="K5" s="1605"/>
      <c r="L5" s="1605"/>
      <c r="M5" s="1605"/>
    </row>
    <row r="6" spans="1:13" ht="13.5" customHeight="1">
      <c r="A6" s="745"/>
      <c r="B6" s="745"/>
      <c r="C6" s="745"/>
      <c r="D6" s="745"/>
      <c r="E6" s="745"/>
      <c r="F6" s="745"/>
      <c r="G6" s="745"/>
      <c r="H6" s="745"/>
      <c r="I6" s="745"/>
      <c r="J6" s="745"/>
      <c r="K6" s="745"/>
      <c r="L6" s="745"/>
      <c r="M6" s="745"/>
    </row>
    <row r="7" spans="1:13" ht="13.5" customHeight="1">
      <c r="A7" s="745"/>
      <c r="B7" s="745"/>
      <c r="C7" s="745"/>
      <c r="D7" s="745"/>
      <c r="E7" s="745"/>
      <c r="F7" s="745"/>
      <c r="G7" s="745"/>
      <c r="H7" s="745"/>
      <c r="I7" s="745"/>
      <c r="J7" s="745"/>
      <c r="K7" s="745"/>
      <c r="L7" s="745"/>
      <c r="M7" s="745"/>
    </row>
    <row r="8" spans="1:13" ht="13.5" customHeight="1">
      <c r="A8" s="2187" t="s">
        <v>203</v>
      </c>
      <c r="B8" s="2187" t="s">
        <v>14</v>
      </c>
      <c r="C8" s="2187"/>
      <c r="D8" s="2187"/>
      <c r="E8" s="2187"/>
      <c r="F8" s="2187"/>
      <c r="G8" s="2187" t="s">
        <v>203</v>
      </c>
      <c r="H8" s="2187" t="s">
        <v>203</v>
      </c>
      <c r="I8" s="2187" t="s">
        <v>203</v>
      </c>
      <c r="J8" s="2187" t="s">
        <v>203</v>
      </c>
      <c r="K8" s="2187" t="s">
        <v>203</v>
      </c>
      <c r="L8" s="2187" t="s">
        <v>203</v>
      </c>
      <c r="M8" s="2187" t="s">
        <v>203</v>
      </c>
    </row>
    <row r="9" spans="1:13" ht="13.5" customHeight="1">
      <c r="A9" s="2187" t="s">
        <v>203</v>
      </c>
      <c r="B9" s="2187" t="s">
        <v>15</v>
      </c>
      <c r="C9" s="2187"/>
      <c r="D9" s="2187"/>
      <c r="E9" s="2187"/>
      <c r="F9" s="2187"/>
      <c r="G9" s="2187"/>
      <c r="H9" s="2187"/>
      <c r="I9" s="2187"/>
      <c r="J9" s="2187" t="s">
        <v>203</v>
      </c>
      <c r="K9" s="2187" t="s">
        <v>203</v>
      </c>
      <c r="L9" s="2187" t="s">
        <v>203</v>
      </c>
      <c r="M9" s="2187" t="s">
        <v>203</v>
      </c>
    </row>
    <row r="10" spans="1:13" ht="13.5" customHeight="1">
      <c r="A10" s="2187" t="s">
        <v>203</v>
      </c>
      <c r="B10" s="3679" t="s">
        <v>946</v>
      </c>
      <c r="C10" s="3207"/>
      <c r="D10" s="3207"/>
      <c r="E10" s="3207"/>
      <c r="F10" s="3207"/>
      <c r="G10" s="3207"/>
      <c r="H10" s="3207"/>
      <c r="I10" s="3207"/>
      <c r="J10" s="3207"/>
      <c r="K10" s="3207"/>
      <c r="L10" s="3207"/>
      <c r="M10" s="3207"/>
    </row>
    <row r="11" spans="1:13" ht="13.5" customHeight="1">
      <c r="A11" s="2187" t="s">
        <v>203</v>
      </c>
      <c r="B11" s="3207"/>
      <c r="C11" s="3207"/>
      <c r="D11" s="3207"/>
      <c r="E11" s="3207"/>
      <c r="F11" s="3207"/>
      <c r="G11" s="3207"/>
      <c r="H11" s="3207"/>
      <c r="I11" s="3207"/>
      <c r="J11" s="3207"/>
      <c r="K11" s="3207"/>
      <c r="L11" s="3207"/>
      <c r="M11" s="3207"/>
    </row>
    <row r="12" spans="1:13" ht="13.5" customHeight="1">
      <c r="A12" s="745"/>
      <c r="B12" s="745"/>
      <c r="C12" s="745"/>
      <c r="D12" s="745"/>
      <c r="E12" s="745"/>
      <c r="F12" s="745"/>
      <c r="G12" s="745"/>
      <c r="H12" s="745"/>
      <c r="I12" s="745"/>
      <c r="J12" s="745"/>
      <c r="K12" s="745"/>
      <c r="L12" s="745"/>
      <c r="M12" s="745"/>
    </row>
    <row r="13" spans="1:13" ht="15" hidden="1" customHeight="1">
      <c r="A13" s="745"/>
      <c r="B13" s="2996" t="s">
        <v>1334</v>
      </c>
      <c r="C13" s="2992"/>
      <c r="D13" s="2992"/>
      <c r="E13" s="2992"/>
      <c r="F13" s="2992"/>
      <c r="G13" s="2992"/>
      <c r="H13" s="2992"/>
      <c r="I13" s="2992"/>
      <c r="J13" s="2992"/>
      <c r="K13" s="2992"/>
      <c r="L13" s="2992"/>
      <c r="M13" s="2992"/>
    </row>
    <row r="14" spans="1:13" ht="13.5" hidden="1" customHeight="1">
      <c r="A14" s="745"/>
      <c r="B14" s="2992"/>
      <c r="C14" s="2992"/>
      <c r="D14" s="2992"/>
      <c r="E14" s="2992"/>
      <c r="F14" s="2992"/>
      <c r="G14" s="2992"/>
      <c r="H14" s="2992"/>
      <c r="I14" s="2992"/>
      <c r="J14" s="2992"/>
      <c r="K14" s="2992"/>
      <c r="L14" s="2992"/>
      <c r="M14" s="2992"/>
    </row>
    <row r="15" spans="1:13" ht="13.5" customHeight="1">
      <c r="A15" s="745"/>
      <c r="B15" s="2992"/>
      <c r="C15" s="2992"/>
      <c r="D15" s="2992"/>
      <c r="E15" s="2992"/>
      <c r="F15" s="2992"/>
      <c r="G15" s="2992"/>
      <c r="H15" s="2992"/>
      <c r="I15" s="2992"/>
      <c r="J15" s="2992"/>
      <c r="K15" s="2992"/>
      <c r="L15" s="2992"/>
      <c r="M15" s="2992"/>
    </row>
    <row r="16" spans="1:13" ht="13.5" hidden="1" customHeight="1">
      <c r="A16" s="745"/>
      <c r="B16" s="2992"/>
      <c r="C16" s="2992"/>
      <c r="D16" s="2992"/>
      <c r="E16" s="2992"/>
      <c r="F16" s="2992"/>
      <c r="G16" s="2992"/>
      <c r="H16" s="2992"/>
      <c r="I16" s="2992"/>
      <c r="J16" s="2992"/>
      <c r="K16" s="2992"/>
      <c r="L16" s="2992"/>
      <c r="M16" s="2992"/>
    </row>
    <row r="17" spans="1:13" ht="13.5" hidden="1" customHeight="1">
      <c r="A17" s="745"/>
      <c r="B17" s="2992"/>
      <c r="C17" s="2992"/>
      <c r="D17" s="2992"/>
      <c r="E17" s="2992"/>
      <c r="F17" s="2992"/>
      <c r="G17" s="2992"/>
      <c r="H17" s="2992"/>
      <c r="I17" s="2992"/>
      <c r="J17" s="2992"/>
      <c r="K17" s="2992"/>
      <c r="L17" s="2992"/>
      <c r="M17" s="2992"/>
    </row>
    <row r="18" spans="1:13" ht="13.5" customHeight="1">
      <c r="A18" s="745"/>
      <c r="B18" s="2992"/>
      <c r="C18" s="2992"/>
      <c r="D18" s="2992"/>
      <c r="E18" s="2992"/>
      <c r="F18" s="2992"/>
      <c r="G18" s="2992"/>
      <c r="H18" s="2992"/>
      <c r="I18" s="2992"/>
      <c r="J18" s="2992"/>
      <c r="K18" s="2992"/>
      <c r="L18" s="2992"/>
      <c r="M18" s="2992"/>
    </row>
    <row r="19" spans="1:13" ht="15" hidden="1" customHeight="1">
      <c r="A19" s="745"/>
      <c r="B19" s="2992"/>
      <c r="C19" s="2992"/>
      <c r="D19" s="2992"/>
      <c r="E19" s="2992"/>
      <c r="F19" s="2992"/>
      <c r="G19" s="2992"/>
      <c r="H19" s="2992"/>
      <c r="I19" s="2992"/>
      <c r="J19" s="2992"/>
      <c r="K19" s="2992"/>
      <c r="L19" s="2992"/>
      <c r="M19" s="2992"/>
    </row>
    <row r="20" spans="1:13" ht="13.5" customHeight="1">
      <c r="A20" s="745"/>
      <c r="B20" s="2992"/>
      <c r="C20" s="2992"/>
      <c r="D20" s="2992"/>
      <c r="E20" s="2992"/>
      <c r="F20" s="2992"/>
      <c r="G20" s="2992"/>
      <c r="H20" s="2992"/>
      <c r="I20" s="2992"/>
      <c r="J20" s="2992"/>
      <c r="K20" s="2992"/>
      <c r="L20" s="2992"/>
      <c r="M20" s="2992"/>
    </row>
    <row r="21" spans="1:13" ht="13.5" customHeight="1">
      <c r="A21" s="745"/>
      <c r="B21" s="745"/>
      <c r="C21" s="745"/>
      <c r="D21" s="745"/>
      <c r="E21" s="745"/>
      <c r="F21" s="745"/>
      <c r="G21" s="745"/>
      <c r="H21" s="745"/>
      <c r="I21" s="745"/>
      <c r="J21" s="745"/>
      <c r="K21" s="745"/>
      <c r="L21" s="745"/>
      <c r="M21" s="745"/>
    </row>
    <row r="22" spans="1:13" ht="14.25" customHeight="1">
      <c r="A22" s="745"/>
      <c r="B22" s="4079" t="s">
        <v>1180</v>
      </c>
      <c r="C22" s="3207"/>
      <c r="D22" s="3247"/>
      <c r="E22" s="4083">
        <v>2022</v>
      </c>
      <c r="F22" s="4084">
        <v>2023</v>
      </c>
      <c r="G22" s="4084">
        <v>2024</v>
      </c>
      <c r="H22" s="745"/>
      <c r="I22" s="745"/>
      <c r="J22" s="745"/>
      <c r="K22" s="745"/>
      <c r="L22" s="745"/>
      <c r="M22" s="745"/>
    </row>
    <row r="23" spans="1:13" ht="13.5" customHeight="1">
      <c r="A23" s="745"/>
      <c r="B23" s="3248"/>
      <c r="C23" s="3248"/>
      <c r="D23" s="3279"/>
      <c r="E23" s="3325"/>
      <c r="F23" s="3296"/>
      <c r="G23" s="3296"/>
      <c r="H23" s="745"/>
      <c r="I23" s="745"/>
      <c r="J23" s="745"/>
      <c r="K23" s="745"/>
      <c r="L23" s="745"/>
      <c r="M23" s="745"/>
    </row>
    <row r="24" spans="1:13" ht="14.25" customHeight="1">
      <c r="A24" s="745"/>
      <c r="B24" s="4085" t="s">
        <v>1335</v>
      </c>
      <c r="C24" s="4086"/>
      <c r="D24" s="4087"/>
      <c r="E24" s="2731">
        <v>1</v>
      </c>
      <c r="F24" s="56">
        <v>0</v>
      </c>
      <c r="G24" s="56">
        <v>0</v>
      </c>
      <c r="H24" s="745"/>
      <c r="I24" s="745"/>
      <c r="J24" s="745"/>
      <c r="K24" s="745"/>
      <c r="L24" s="745"/>
      <c r="M24" s="745"/>
    </row>
    <row r="25" spans="1:13" ht="14.25" customHeight="1">
      <c r="A25" s="745"/>
      <c r="B25" s="4088" t="s">
        <v>1336</v>
      </c>
      <c r="C25" s="3465"/>
      <c r="D25" s="4089"/>
      <c r="E25" s="1606">
        <v>1384.6</v>
      </c>
      <c r="F25" s="4081">
        <v>0</v>
      </c>
      <c r="G25" s="4081">
        <v>0</v>
      </c>
      <c r="H25" s="745"/>
      <c r="I25" s="745"/>
      <c r="J25" s="745"/>
      <c r="K25" s="745"/>
      <c r="L25" s="745"/>
      <c r="M25" s="745"/>
    </row>
    <row r="26" spans="1:13" ht="13.5" customHeight="1">
      <c r="A26" s="745"/>
      <c r="B26" s="3523"/>
      <c r="C26" s="3523"/>
      <c r="D26" s="4090"/>
      <c r="E26" s="1607"/>
      <c r="F26" s="4082"/>
      <c r="G26" s="4082"/>
      <c r="H26" s="745"/>
      <c r="I26" s="745"/>
      <c r="J26" s="745"/>
      <c r="K26" s="745"/>
      <c r="L26" s="745"/>
      <c r="M26" s="745"/>
    </row>
    <row r="27" spans="1:13" ht="14.25" customHeight="1">
      <c r="A27" s="745"/>
      <c r="B27" s="4069" t="s">
        <v>363</v>
      </c>
      <c r="C27" s="4070"/>
      <c r="D27" s="4071"/>
      <c r="E27" s="2732">
        <v>3</v>
      </c>
      <c r="F27" s="2733">
        <v>3</v>
      </c>
      <c r="G27" s="2733">
        <v>0</v>
      </c>
      <c r="H27" s="745"/>
      <c r="I27" s="745"/>
      <c r="J27" s="745"/>
      <c r="K27" s="745"/>
      <c r="L27" s="745"/>
      <c r="M27" s="745"/>
    </row>
    <row r="28" spans="1:13" ht="18.75" customHeight="1">
      <c r="A28" s="745"/>
      <c r="B28" s="4072" t="s">
        <v>1337</v>
      </c>
      <c r="C28" s="3254"/>
      <c r="D28" s="3254"/>
      <c r="E28" s="3254"/>
      <c r="F28" s="3254"/>
      <c r="G28" s="3254"/>
      <c r="H28" s="745"/>
      <c r="I28" s="745"/>
      <c r="J28" s="745"/>
      <c r="K28" s="745"/>
      <c r="L28" s="745"/>
      <c r="M28" s="745"/>
    </row>
    <row r="29" spans="1:13" ht="13.5" customHeight="1">
      <c r="A29" s="745"/>
      <c r="B29" s="3277"/>
      <c r="C29" s="3277"/>
      <c r="D29" s="3277"/>
      <c r="E29" s="3277"/>
      <c r="F29" s="3277"/>
      <c r="G29" s="3277"/>
      <c r="H29" s="745"/>
      <c r="I29" s="745"/>
      <c r="J29" s="745"/>
      <c r="K29" s="745"/>
      <c r="L29" s="745"/>
      <c r="M29" s="745"/>
    </row>
    <row r="30" spans="1:13" ht="13.5" customHeight="1">
      <c r="A30" s="745"/>
      <c r="B30" s="1608"/>
      <c r="C30" s="1608"/>
      <c r="D30" s="1608"/>
      <c r="E30" s="1608"/>
      <c r="F30" s="1608"/>
      <c r="G30" s="1608"/>
      <c r="H30" s="1608"/>
      <c r="I30" s="1608"/>
      <c r="J30" s="1608"/>
      <c r="K30" s="1608"/>
      <c r="L30" s="1608"/>
      <c r="M30" s="1608"/>
    </row>
    <row r="31" spans="1:13" ht="13.5" customHeight="1">
      <c r="A31" s="745"/>
      <c r="B31" s="745"/>
      <c r="C31" s="745"/>
      <c r="D31" s="745"/>
      <c r="E31" s="745"/>
      <c r="F31" s="745"/>
      <c r="G31" s="745"/>
      <c r="H31" s="745"/>
      <c r="I31" s="745"/>
      <c r="J31" s="745"/>
      <c r="K31" s="745"/>
      <c r="L31" s="745"/>
      <c r="M31" s="745"/>
    </row>
    <row r="32" spans="1:13" ht="13.5" customHeight="1">
      <c r="A32" s="2187" t="s">
        <v>203</v>
      </c>
      <c r="B32" s="2187" t="s">
        <v>78</v>
      </c>
      <c r="C32" s="2187"/>
      <c r="D32" s="2187"/>
      <c r="E32" s="2187"/>
      <c r="F32" s="2187" t="s">
        <v>203</v>
      </c>
      <c r="G32" s="2187" t="s">
        <v>203</v>
      </c>
      <c r="H32" s="2187" t="s">
        <v>203</v>
      </c>
      <c r="I32" s="2187" t="s">
        <v>203</v>
      </c>
      <c r="J32" s="2187" t="s">
        <v>203</v>
      </c>
      <c r="K32" s="2187" t="s">
        <v>203</v>
      </c>
      <c r="L32" s="2187" t="s">
        <v>203</v>
      </c>
      <c r="M32" s="2187" t="s">
        <v>203</v>
      </c>
    </row>
    <row r="33" spans="1:13" ht="13.5" customHeight="1">
      <c r="A33" s="745"/>
      <c r="B33" s="4073" t="s">
        <v>1338</v>
      </c>
      <c r="C33" s="2992"/>
      <c r="D33" s="2992"/>
      <c r="E33" s="2992"/>
      <c r="F33" s="2992"/>
      <c r="G33" s="2992"/>
      <c r="H33" s="2992"/>
      <c r="I33" s="2992"/>
      <c r="J33" s="2992"/>
      <c r="K33" s="745"/>
      <c r="L33" s="745"/>
      <c r="M33" s="745"/>
    </row>
    <row r="34" spans="1:13" ht="14.25" customHeight="1">
      <c r="A34" s="745"/>
      <c r="B34" s="4074"/>
      <c r="C34" s="2992"/>
      <c r="D34" s="2992"/>
      <c r="E34" s="2992"/>
      <c r="F34" s="2992"/>
      <c r="G34" s="2992"/>
      <c r="H34" s="2992"/>
      <c r="I34" s="2992"/>
      <c r="J34" s="2992"/>
      <c r="K34" s="2992"/>
      <c r="L34" s="2992"/>
      <c r="M34" s="2992"/>
    </row>
    <row r="35" spans="1:13" ht="13.5" customHeight="1">
      <c r="A35" s="745"/>
      <c r="B35" s="4075" t="s">
        <v>1339</v>
      </c>
      <c r="C35" s="3207"/>
      <c r="D35" s="3207"/>
      <c r="E35" s="3207"/>
      <c r="F35" s="3207"/>
      <c r="G35" s="3207"/>
      <c r="H35" s="745"/>
      <c r="I35" s="745"/>
      <c r="J35" s="745"/>
      <c r="K35" s="745"/>
      <c r="L35" s="745"/>
      <c r="M35" s="745"/>
    </row>
    <row r="36" spans="1:13" ht="13.5" customHeight="1">
      <c r="A36" s="745"/>
      <c r="B36" s="745"/>
      <c r="C36" s="745"/>
      <c r="D36" s="745"/>
      <c r="E36" s="745"/>
      <c r="F36" s="745"/>
      <c r="G36" s="745"/>
      <c r="H36" s="745"/>
      <c r="I36" s="745"/>
      <c r="J36" s="745"/>
      <c r="K36" s="745"/>
      <c r="L36" s="745"/>
      <c r="M36" s="745"/>
    </row>
    <row r="37" spans="1:13" ht="13.5" customHeight="1">
      <c r="A37" s="745"/>
      <c r="B37" s="745"/>
      <c r="C37" s="745"/>
      <c r="D37" s="745"/>
      <c r="E37" s="745"/>
      <c r="F37" s="745"/>
      <c r="G37" s="745"/>
      <c r="H37" s="745"/>
      <c r="I37" s="745"/>
      <c r="J37" s="745"/>
      <c r="K37" s="745"/>
      <c r="L37" s="745"/>
      <c r="M37" s="745"/>
    </row>
    <row r="38" spans="1:13" ht="13.5" customHeight="1">
      <c r="A38" s="745"/>
      <c r="B38" s="745"/>
      <c r="C38" s="745"/>
      <c r="D38" s="745"/>
      <c r="E38" s="745"/>
      <c r="F38" s="745"/>
      <c r="G38" s="745"/>
      <c r="H38" s="745"/>
      <c r="I38" s="745"/>
      <c r="J38" s="745"/>
      <c r="K38" s="745"/>
      <c r="L38" s="745"/>
      <c r="M38" s="745"/>
    </row>
    <row r="39" spans="1:13" ht="13.5" customHeight="1">
      <c r="A39" s="1605"/>
      <c r="B39" s="1604" t="s">
        <v>80</v>
      </c>
      <c r="C39" s="1604"/>
      <c r="D39" s="1604"/>
      <c r="E39" s="1605"/>
      <c r="F39" s="1605"/>
      <c r="G39" s="1605"/>
      <c r="H39" s="1605"/>
      <c r="I39" s="1605"/>
      <c r="J39" s="1605"/>
      <c r="K39" s="1605"/>
      <c r="L39" s="1605"/>
      <c r="M39" s="1605"/>
    </row>
    <row r="40" spans="1:13" ht="13.5" customHeight="1">
      <c r="A40" s="745"/>
      <c r="B40" s="745"/>
      <c r="C40" s="745"/>
      <c r="D40" s="745"/>
      <c r="E40" s="745"/>
      <c r="F40" s="745"/>
      <c r="G40" s="745"/>
      <c r="H40" s="745"/>
      <c r="I40" s="745"/>
      <c r="J40" s="745"/>
      <c r="K40" s="745"/>
      <c r="L40" s="745"/>
      <c r="M40" s="745"/>
    </row>
    <row r="41" spans="1:13" ht="13.5" customHeight="1">
      <c r="A41" s="745"/>
      <c r="B41" s="745"/>
      <c r="C41" s="745"/>
      <c r="D41" s="745"/>
      <c r="E41" s="745"/>
      <c r="F41" s="745"/>
      <c r="G41" s="745"/>
      <c r="H41" s="745"/>
      <c r="I41" s="745"/>
      <c r="J41" s="745"/>
      <c r="K41" s="745"/>
      <c r="L41" s="745"/>
      <c r="M41" s="745"/>
    </row>
    <row r="42" spans="1:13" ht="13.5" customHeight="1">
      <c r="A42" s="2187" t="s">
        <v>203</v>
      </c>
      <c r="B42" s="2187" t="s">
        <v>81</v>
      </c>
      <c r="C42" s="2187"/>
      <c r="D42" s="2187"/>
      <c r="E42" s="2187" t="s">
        <v>203</v>
      </c>
      <c r="F42" s="2187" t="s">
        <v>203</v>
      </c>
      <c r="G42" s="2187" t="s">
        <v>203</v>
      </c>
      <c r="H42" s="2187" t="s">
        <v>203</v>
      </c>
      <c r="I42" s="2187" t="s">
        <v>203</v>
      </c>
      <c r="J42" s="2187" t="s">
        <v>203</v>
      </c>
      <c r="K42" s="2187" t="s">
        <v>203</v>
      </c>
      <c r="L42" s="2187" t="s">
        <v>203</v>
      </c>
      <c r="M42" s="2187" t="s">
        <v>203</v>
      </c>
    </row>
    <row r="43" spans="1:13" ht="13.5" customHeight="1">
      <c r="A43" s="745"/>
      <c r="B43" s="745"/>
      <c r="C43" s="745"/>
      <c r="D43" s="745"/>
      <c r="E43" s="745"/>
      <c r="F43" s="745"/>
      <c r="G43" s="745"/>
      <c r="H43" s="745"/>
      <c r="I43" s="745"/>
      <c r="J43" s="745"/>
      <c r="K43" s="745"/>
      <c r="L43" s="745"/>
      <c r="M43" s="745"/>
    </row>
    <row r="44" spans="1:13" ht="14.25" customHeight="1">
      <c r="A44" s="745"/>
      <c r="B44" s="4079" t="s">
        <v>1340</v>
      </c>
      <c r="C44" s="3207"/>
      <c r="D44" s="3247"/>
      <c r="E44" s="4076">
        <v>2021</v>
      </c>
      <c r="F44" s="3277"/>
      <c r="G44" s="3420"/>
      <c r="H44" s="4076">
        <v>2022</v>
      </c>
      <c r="I44" s="3277"/>
      <c r="J44" s="3420"/>
      <c r="K44" s="4076">
        <v>2023</v>
      </c>
      <c r="L44" s="3277"/>
      <c r="M44" s="3420"/>
    </row>
    <row r="45" spans="1:13" ht="13.5" customHeight="1">
      <c r="A45" s="745"/>
      <c r="B45" s="3207"/>
      <c r="C45" s="3207"/>
      <c r="D45" s="3247"/>
      <c r="E45" s="2734" t="s">
        <v>83</v>
      </c>
      <c r="F45" s="2734" t="s">
        <v>84</v>
      </c>
      <c r="G45" s="1609" t="s">
        <v>42</v>
      </c>
      <c r="H45" s="2734" t="s">
        <v>83</v>
      </c>
      <c r="I45" s="2734" t="s">
        <v>84</v>
      </c>
      <c r="J45" s="1609" t="s">
        <v>42</v>
      </c>
      <c r="K45" s="2734" t="s">
        <v>83</v>
      </c>
      <c r="L45" s="2734" t="s">
        <v>84</v>
      </c>
      <c r="M45" s="1610" t="s">
        <v>42</v>
      </c>
    </row>
    <row r="46" spans="1:13" ht="14.25" customHeight="1">
      <c r="A46" s="745"/>
      <c r="B46" s="4077" t="s">
        <v>85</v>
      </c>
      <c r="C46" s="3283"/>
      <c r="D46" s="3283"/>
      <c r="E46" s="3283"/>
      <c r="F46" s="3283"/>
      <c r="G46" s="3283"/>
      <c r="H46" s="3283"/>
      <c r="I46" s="3283"/>
      <c r="J46" s="3283"/>
      <c r="K46" s="3283"/>
      <c r="L46" s="3283"/>
      <c r="M46" s="3283"/>
    </row>
    <row r="47" spans="1:13" ht="14.25" customHeight="1">
      <c r="A47" s="745"/>
      <c r="B47" s="4065" t="s">
        <v>24</v>
      </c>
      <c r="C47" s="4066"/>
      <c r="D47" s="4067"/>
      <c r="E47" s="2735" t="s">
        <v>46</v>
      </c>
      <c r="F47" s="2735" t="s">
        <v>46</v>
      </c>
      <c r="G47" s="1611" t="s">
        <v>46</v>
      </c>
      <c r="H47" s="2735">
        <v>267</v>
      </c>
      <c r="I47" s="2735">
        <v>45</v>
      </c>
      <c r="J47" s="1611">
        <v>312</v>
      </c>
      <c r="K47" s="2735">
        <v>501</v>
      </c>
      <c r="L47" s="2735">
        <v>70</v>
      </c>
      <c r="M47" s="2736">
        <v>571</v>
      </c>
    </row>
    <row r="48" spans="1:13" ht="14.25" customHeight="1">
      <c r="A48" s="745"/>
      <c r="B48" s="3852" t="s">
        <v>25</v>
      </c>
      <c r="C48" s="3461"/>
      <c r="D48" s="4068"/>
      <c r="E48" s="2735" t="s">
        <v>46</v>
      </c>
      <c r="F48" s="2735" t="s">
        <v>46</v>
      </c>
      <c r="G48" s="1611" t="s">
        <v>46</v>
      </c>
      <c r="H48" s="2735" t="s">
        <v>46</v>
      </c>
      <c r="I48" s="2735" t="s">
        <v>46</v>
      </c>
      <c r="J48" s="1611" t="s">
        <v>46</v>
      </c>
      <c r="K48" s="2735">
        <v>50</v>
      </c>
      <c r="L48" s="2735">
        <v>6</v>
      </c>
      <c r="M48" s="2736">
        <v>56</v>
      </c>
    </row>
    <row r="49" spans="2:13" ht="14.25" customHeight="1">
      <c r="B49" s="3852" t="s">
        <v>26</v>
      </c>
      <c r="C49" s="3461"/>
      <c r="D49" s="4068"/>
      <c r="E49" s="2735">
        <v>719</v>
      </c>
      <c r="F49" s="2735">
        <v>173</v>
      </c>
      <c r="G49" s="1611">
        <v>892</v>
      </c>
      <c r="H49" s="2735">
        <v>723</v>
      </c>
      <c r="I49" s="2735">
        <v>201</v>
      </c>
      <c r="J49" s="1611">
        <v>924</v>
      </c>
      <c r="K49" s="2737">
        <v>1789</v>
      </c>
      <c r="L49" s="2735">
        <v>473</v>
      </c>
      <c r="M49" s="1957">
        <v>2262</v>
      </c>
    </row>
    <row r="50" spans="2:13" ht="14.25" customHeight="1">
      <c r="B50" s="4080" t="s">
        <v>42</v>
      </c>
      <c r="C50" s="4070"/>
      <c r="D50" s="4071"/>
      <c r="E50" s="1612">
        <v>719</v>
      </c>
      <c r="F50" s="1612">
        <v>173</v>
      </c>
      <c r="G50" s="2738">
        <v>892</v>
      </c>
      <c r="H50" s="1612">
        <v>990</v>
      </c>
      <c r="I50" s="1612">
        <v>246</v>
      </c>
      <c r="J50" s="2739">
        <v>1236</v>
      </c>
      <c r="K50" s="1613">
        <v>2340</v>
      </c>
      <c r="L50" s="1612">
        <v>549</v>
      </c>
      <c r="M50" s="2740">
        <v>2889</v>
      </c>
    </row>
    <row r="51" spans="2:13" ht="14.25" customHeight="1">
      <c r="B51" s="4078" t="s">
        <v>87</v>
      </c>
      <c r="C51" s="3231"/>
      <c r="D51" s="3231"/>
      <c r="E51" s="3231"/>
      <c r="F51" s="3231"/>
      <c r="G51" s="3231"/>
      <c r="H51" s="3231"/>
      <c r="I51" s="3231"/>
      <c r="J51" s="3231"/>
      <c r="K51" s="3231"/>
      <c r="L51" s="3231"/>
      <c r="M51" s="3231"/>
    </row>
    <row r="52" spans="2:13" ht="14.25" customHeight="1">
      <c r="B52" s="4065" t="s">
        <v>24</v>
      </c>
      <c r="C52" s="4066"/>
      <c r="D52" s="4067"/>
      <c r="E52" s="2735" t="s">
        <v>46</v>
      </c>
      <c r="F52" s="2735" t="s">
        <v>46</v>
      </c>
      <c r="G52" s="1611" t="s">
        <v>46</v>
      </c>
      <c r="H52" s="2735">
        <v>2</v>
      </c>
      <c r="I52" s="2735">
        <v>2</v>
      </c>
      <c r="J52" s="1611">
        <v>4</v>
      </c>
      <c r="K52" s="2735">
        <v>0</v>
      </c>
      <c r="L52" s="2735">
        <v>12</v>
      </c>
      <c r="M52" s="2736">
        <v>12</v>
      </c>
    </row>
    <row r="53" spans="2:13" ht="14.25" customHeight="1">
      <c r="B53" s="3852" t="s">
        <v>25</v>
      </c>
      <c r="C53" s="3461"/>
      <c r="D53" s="4068"/>
      <c r="E53" s="2735" t="s">
        <v>46</v>
      </c>
      <c r="F53" s="2735" t="s">
        <v>46</v>
      </c>
      <c r="G53" s="1611" t="s">
        <v>46</v>
      </c>
      <c r="H53" s="2735" t="s">
        <v>46</v>
      </c>
      <c r="I53" s="2735" t="s">
        <v>46</v>
      </c>
      <c r="J53" s="1611" t="s">
        <v>46</v>
      </c>
      <c r="K53" s="2735">
        <v>0</v>
      </c>
      <c r="L53" s="2735">
        <v>0</v>
      </c>
      <c r="M53" s="2736">
        <v>0</v>
      </c>
    </row>
    <row r="54" spans="2:13" ht="14.25" customHeight="1">
      <c r="B54" s="3852" t="s">
        <v>26</v>
      </c>
      <c r="C54" s="3461"/>
      <c r="D54" s="4068"/>
      <c r="E54" s="2735">
        <v>7</v>
      </c>
      <c r="F54" s="2735">
        <v>4</v>
      </c>
      <c r="G54" s="1611">
        <v>11</v>
      </c>
      <c r="H54" s="2735">
        <v>9</v>
      </c>
      <c r="I54" s="2735">
        <v>0</v>
      </c>
      <c r="J54" s="1611">
        <v>9</v>
      </c>
      <c r="K54" s="2735">
        <v>15</v>
      </c>
      <c r="L54" s="2735">
        <v>13</v>
      </c>
      <c r="M54" s="2736">
        <v>28</v>
      </c>
    </row>
    <row r="55" spans="2:13" ht="14.25" customHeight="1">
      <c r="B55" s="4080" t="s">
        <v>42</v>
      </c>
      <c r="C55" s="4070"/>
      <c r="D55" s="4071"/>
      <c r="E55" s="1612">
        <v>7</v>
      </c>
      <c r="F55" s="1612">
        <v>4</v>
      </c>
      <c r="G55" s="2738">
        <v>11</v>
      </c>
      <c r="H55" s="1612">
        <v>11</v>
      </c>
      <c r="I55" s="1612">
        <v>2</v>
      </c>
      <c r="J55" s="2738">
        <v>13</v>
      </c>
      <c r="K55" s="1612">
        <v>15</v>
      </c>
      <c r="L55" s="1612">
        <v>25</v>
      </c>
      <c r="M55" s="2741">
        <v>40</v>
      </c>
    </row>
    <row r="56" spans="2:13" ht="14.25" customHeight="1">
      <c r="B56" s="4078" t="s">
        <v>88</v>
      </c>
      <c r="C56" s="3231"/>
      <c r="D56" s="3231"/>
      <c r="E56" s="3231"/>
      <c r="F56" s="3231"/>
      <c r="G56" s="3231"/>
      <c r="H56" s="3231"/>
      <c r="I56" s="3231"/>
      <c r="J56" s="3231"/>
      <c r="K56" s="3231"/>
      <c r="L56" s="3231"/>
      <c r="M56" s="3231"/>
    </row>
    <row r="57" spans="2:13" ht="14.25" customHeight="1">
      <c r="B57" s="4065" t="s">
        <v>24</v>
      </c>
      <c r="C57" s="4066"/>
      <c r="D57" s="4067"/>
      <c r="E57" s="2735" t="s">
        <v>46</v>
      </c>
      <c r="F57" s="2735" t="s">
        <v>46</v>
      </c>
      <c r="G57" s="1611" t="s">
        <v>46</v>
      </c>
      <c r="H57" s="2735">
        <v>3</v>
      </c>
      <c r="I57" s="2735">
        <v>8</v>
      </c>
      <c r="J57" s="1611">
        <v>11</v>
      </c>
      <c r="K57" s="2735">
        <v>3</v>
      </c>
      <c r="L57" s="2735">
        <v>17</v>
      </c>
      <c r="M57" s="2736">
        <v>20</v>
      </c>
    </row>
    <row r="58" spans="2:13" ht="14.25" customHeight="1">
      <c r="B58" s="3852" t="s">
        <v>25</v>
      </c>
      <c r="C58" s="3461"/>
      <c r="D58" s="4068"/>
      <c r="E58" s="2735" t="s">
        <v>46</v>
      </c>
      <c r="F58" s="2735" t="s">
        <v>46</v>
      </c>
      <c r="G58" s="1611" t="s">
        <v>46</v>
      </c>
      <c r="H58" s="2735" t="s">
        <v>46</v>
      </c>
      <c r="I58" s="2735" t="s">
        <v>46</v>
      </c>
      <c r="J58" s="1611" t="s">
        <v>46</v>
      </c>
      <c r="K58" s="2735">
        <v>1</v>
      </c>
      <c r="L58" s="2735">
        <v>0</v>
      </c>
      <c r="M58" s="2736">
        <v>1</v>
      </c>
    </row>
    <row r="59" spans="2:13" ht="14.25" customHeight="1">
      <c r="B59" s="3852" t="s">
        <v>26</v>
      </c>
      <c r="C59" s="3461"/>
      <c r="D59" s="4068"/>
      <c r="E59" s="2735">
        <v>0</v>
      </c>
      <c r="F59" s="2735">
        <v>6</v>
      </c>
      <c r="G59" s="1611">
        <v>6</v>
      </c>
      <c r="H59" s="2735">
        <v>13</v>
      </c>
      <c r="I59" s="2735">
        <v>18</v>
      </c>
      <c r="J59" s="1611">
        <v>31</v>
      </c>
      <c r="K59" s="2735">
        <v>13</v>
      </c>
      <c r="L59" s="2735">
        <v>26</v>
      </c>
      <c r="M59" s="2736">
        <v>39</v>
      </c>
    </row>
    <row r="60" spans="2:13" ht="14.25" customHeight="1">
      <c r="B60" s="4091" t="s">
        <v>42</v>
      </c>
      <c r="C60" s="3465"/>
      <c r="D60" s="4089"/>
      <c r="E60" s="2742">
        <v>0</v>
      </c>
      <c r="F60" s="2742">
        <v>6</v>
      </c>
      <c r="G60" s="2743">
        <v>6</v>
      </c>
      <c r="H60" s="2742">
        <v>16</v>
      </c>
      <c r="I60" s="2742">
        <v>26</v>
      </c>
      <c r="J60" s="2743">
        <v>42</v>
      </c>
      <c r="K60" s="2742">
        <v>17</v>
      </c>
      <c r="L60" s="2742">
        <v>43</v>
      </c>
      <c r="M60" s="60">
        <v>60</v>
      </c>
    </row>
    <row r="61" spans="2:13" ht="14.25" customHeight="1">
      <c r="B61" s="4092" t="s">
        <v>1186</v>
      </c>
      <c r="C61" s="4070"/>
      <c r="D61" s="4071"/>
      <c r="E61" s="2744">
        <v>726</v>
      </c>
      <c r="F61" s="2744">
        <v>183</v>
      </c>
      <c r="G61" s="2745">
        <v>909</v>
      </c>
      <c r="H61" s="2746">
        <v>1017</v>
      </c>
      <c r="I61" s="2744">
        <v>274</v>
      </c>
      <c r="J61" s="2747">
        <v>1291</v>
      </c>
      <c r="K61" s="2746">
        <v>2372</v>
      </c>
      <c r="L61" s="2744">
        <v>617</v>
      </c>
      <c r="M61" s="2748">
        <v>2989</v>
      </c>
    </row>
    <row r="62" spans="2:13" ht="14.25" customHeight="1">
      <c r="B62" s="4093" t="s">
        <v>1341</v>
      </c>
      <c r="C62" s="3254"/>
      <c r="D62" s="3254"/>
      <c r="E62" s="3254"/>
      <c r="F62" s="3254"/>
      <c r="G62" s="3254"/>
      <c r="H62" s="3254"/>
      <c r="I62" s="3254"/>
      <c r="J62" s="3254"/>
      <c r="K62" s="3254"/>
      <c r="L62" s="3254"/>
      <c r="M62" s="3254"/>
    </row>
    <row r="63" spans="2:13" ht="13.5" customHeight="1">
      <c r="B63" s="2992"/>
      <c r="C63" s="2992"/>
      <c r="D63" s="2992"/>
      <c r="E63" s="2992"/>
      <c r="F63" s="2992"/>
      <c r="G63" s="2992"/>
      <c r="H63" s="2992"/>
      <c r="I63" s="2992"/>
      <c r="J63" s="2992"/>
      <c r="K63" s="2992"/>
      <c r="L63" s="2992"/>
      <c r="M63" s="2992"/>
    </row>
    <row r="64" spans="2:13" ht="13.5" customHeight="1">
      <c r="B64" s="3277"/>
      <c r="C64" s="3277"/>
      <c r="D64" s="3277"/>
      <c r="E64" s="3277"/>
      <c r="F64" s="3277"/>
      <c r="G64" s="3277"/>
      <c r="H64" s="3277"/>
      <c r="I64" s="3277"/>
      <c r="J64" s="3277"/>
      <c r="K64" s="3277"/>
      <c r="L64" s="3277"/>
      <c r="M64" s="3277"/>
    </row>
    <row r="67" spans="1:13" ht="13.5" customHeight="1">
      <c r="A67" s="2187" t="s">
        <v>203</v>
      </c>
      <c r="B67" s="2187" t="s">
        <v>91</v>
      </c>
      <c r="C67" s="2187"/>
      <c r="D67" s="2187"/>
      <c r="E67" s="2187"/>
      <c r="F67" s="2187"/>
      <c r="G67" s="2187" t="s">
        <v>203</v>
      </c>
      <c r="H67" s="2187" t="s">
        <v>203</v>
      </c>
      <c r="I67" s="2187" t="s">
        <v>203</v>
      </c>
      <c r="J67" s="2187" t="s">
        <v>203</v>
      </c>
      <c r="K67" s="2187" t="s">
        <v>203</v>
      </c>
      <c r="L67" s="2187" t="s">
        <v>203</v>
      </c>
      <c r="M67" s="2187" t="s">
        <v>203</v>
      </c>
    </row>
    <row r="68" spans="1:13" ht="13.5" customHeight="1">
      <c r="A68" s="745"/>
      <c r="B68" s="745"/>
      <c r="C68" s="745"/>
      <c r="D68" s="745"/>
      <c r="E68" s="745"/>
      <c r="F68" s="745"/>
      <c r="G68" s="745"/>
      <c r="H68" s="745"/>
      <c r="I68" s="745"/>
      <c r="J68" s="745"/>
      <c r="K68" s="745"/>
      <c r="L68" s="745"/>
      <c r="M68" s="745"/>
    </row>
    <row r="69" spans="1:13" ht="14.25" customHeight="1">
      <c r="A69" s="745"/>
      <c r="B69" s="4094" t="s">
        <v>1342</v>
      </c>
      <c r="C69" s="2992"/>
      <c r="D69" s="2992"/>
      <c r="E69" s="2992"/>
      <c r="F69" s="2992"/>
      <c r="G69" s="2992"/>
      <c r="H69" s="2992"/>
      <c r="I69" s="2992"/>
      <c r="J69" s="2992"/>
      <c r="K69" s="2992"/>
      <c r="L69" s="2992"/>
      <c r="M69" s="2992"/>
    </row>
    <row r="70" spans="1:13" ht="13.5" customHeight="1">
      <c r="A70" s="745"/>
      <c r="B70" s="2992"/>
      <c r="C70" s="2992"/>
      <c r="D70" s="2992"/>
      <c r="E70" s="2992"/>
      <c r="F70" s="2992"/>
      <c r="G70" s="2992"/>
      <c r="H70" s="2992"/>
      <c r="I70" s="2992"/>
      <c r="J70" s="2992"/>
      <c r="K70" s="2992"/>
      <c r="L70" s="2992"/>
      <c r="M70" s="2992"/>
    </row>
    <row r="71" spans="1:13" ht="13.5" customHeight="1">
      <c r="A71" s="745"/>
      <c r="B71" s="2992"/>
      <c r="C71" s="2992"/>
      <c r="D71" s="2992"/>
      <c r="E71" s="2992"/>
      <c r="F71" s="2992"/>
      <c r="G71" s="2992"/>
      <c r="H71" s="2992"/>
      <c r="I71" s="2992"/>
      <c r="J71" s="2992"/>
      <c r="K71" s="2992"/>
      <c r="L71" s="2992"/>
      <c r="M71" s="2992"/>
    </row>
    <row r="72" spans="1:13" ht="13.5" customHeight="1">
      <c r="A72" s="745"/>
      <c r="B72" s="56"/>
      <c r="C72" s="56"/>
      <c r="D72" s="56"/>
      <c r="E72" s="56"/>
      <c r="F72" s="56"/>
      <c r="G72" s="56"/>
      <c r="H72" s="56"/>
      <c r="I72" s="56"/>
      <c r="J72" s="56"/>
      <c r="K72" s="56"/>
      <c r="L72" s="56"/>
      <c r="M72" s="56"/>
    </row>
    <row r="73" spans="1:13" ht="14.25" customHeight="1">
      <c r="A73" s="745"/>
      <c r="B73" s="4098" t="s">
        <v>1190</v>
      </c>
      <c r="C73" s="3248"/>
      <c r="D73" s="3279"/>
      <c r="E73" s="1614">
        <v>2022</v>
      </c>
      <c r="F73" s="2750" t="s">
        <v>1343</v>
      </c>
      <c r="G73" s="2750" t="s">
        <v>131</v>
      </c>
      <c r="H73" s="56"/>
      <c r="I73" s="56"/>
      <c r="J73" s="56"/>
      <c r="K73" s="56"/>
      <c r="L73" s="56"/>
      <c r="M73" s="56"/>
    </row>
    <row r="74" spans="1:13" ht="14.25" customHeight="1">
      <c r="A74" s="745"/>
      <c r="B74" s="4099" t="s">
        <v>955</v>
      </c>
      <c r="C74" s="3283"/>
      <c r="D74" s="3946"/>
      <c r="E74" s="2732">
        <v>650</v>
      </c>
      <c r="F74" s="2751">
        <v>3004</v>
      </c>
      <c r="G74" s="2751">
        <v>3790</v>
      </c>
      <c r="H74" s="56"/>
      <c r="I74" s="56"/>
      <c r="J74" s="56"/>
      <c r="K74" s="56"/>
      <c r="L74" s="56"/>
      <c r="M74" s="56"/>
    </row>
    <row r="75" spans="1:13" ht="45" customHeight="1">
      <c r="A75" s="745"/>
      <c r="B75" s="3338" t="s">
        <v>1344</v>
      </c>
      <c r="C75" s="2992"/>
      <c r="D75" s="2992"/>
      <c r="E75" s="2992"/>
      <c r="F75" s="2992"/>
      <c r="G75" s="2992"/>
      <c r="H75" s="2992"/>
      <c r="I75" s="2992"/>
      <c r="J75" s="2992"/>
      <c r="K75" s="2992"/>
      <c r="L75" s="2992"/>
      <c r="M75" s="56"/>
    </row>
    <row r="76" spans="1:13" ht="13.5" customHeight="1">
      <c r="A76" s="745"/>
      <c r="B76" s="2992"/>
      <c r="C76" s="2992"/>
      <c r="D76" s="2992"/>
      <c r="E76" s="2992"/>
      <c r="F76" s="2992"/>
      <c r="G76" s="2992"/>
      <c r="H76" s="2992"/>
      <c r="I76" s="2992"/>
      <c r="J76" s="2992"/>
      <c r="K76" s="2992"/>
      <c r="L76" s="2992"/>
      <c r="M76" s="56"/>
    </row>
    <row r="77" spans="1:13" ht="13.5" customHeight="1">
      <c r="A77" s="745"/>
      <c r="B77" s="745"/>
      <c r="C77" s="745"/>
      <c r="D77" s="745"/>
      <c r="E77" s="745"/>
      <c r="F77" s="745"/>
      <c r="G77" s="745"/>
      <c r="H77" s="745"/>
      <c r="I77" s="745"/>
      <c r="J77" s="745"/>
      <c r="K77" s="745"/>
      <c r="L77" s="745"/>
      <c r="M77" s="745"/>
    </row>
    <row r="78" spans="1:13" ht="13.5" customHeight="1">
      <c r="A78" s="745"/>
      <c r="B78" s="745"/>
      <c r="C78" s="745"/>
      <c r="D78" s="745"/>
      <c r="E78" s="745"/>
      <c r="F78" s="745"/>
      <c r="G78" s="745"/>
      <c r="H78" s="745"/>
      <c r="I78" s="745"/>
      <c r="J78" s="745"/>
      <c r="K78" s="745"/>
      <c r="L78" s="745"/>
      <c r="M78" s="745"/>
    </row>
    <row r="79" spans="1:13" ht="13.5" customHeight="1">
      <c r="A79" s="2187" t="s">
        <v>203</v>
      </c>
      <c r="B79" s="2187" t="s">
        <v>101</v>
      </c>
      <c r="C79" s="2187"/>
      <c r="D79" s="2187"/>
      <c r="E79" s="2187"/>
      <c r="F79" s="2187"/>
      <c r="G79" s="2187"/>
      <c r="H79" s="2187" t="s">
        <v>203</v>
      </c>
      <c r="I79" s="2187" t="s">
        <v>203</v>
      </c>
      <c r="J79" s="2187" t="s">
        <v>203</v>
      </c>
      <c r="K79" s="2187" t="s">
        <v>203</v>
      </c>
      <c r="L79" s="2187" t="s">
        <v>203</v>
      </c>
      <c r="M79" s="2187" t="s">
        <v>203</v>
      </c>
    </row>
    <row r="81" spans="2:13" ht="13.5" customHeight="1">
      <c r="B81" s="4079" t="s">
        <v>1345</v>
      </c>
      <c r="C81" s="3207"/>
      <c r="D81" s="3207"/>
      <c r="E81" s="3207"/>
      <c r="F81" s="3207"/>
      <c r="G81" s="3247"/>
      <c r="H81" s="4100" t="s">
        <v>1346</v>
      </c>
      <c r="I81" s="3247"/>
      <c r="J81" s="4097" t="s">
        <v>1347</v>
      </c>
      <c r="K81" s="3247"/>
      <c r="L81" s="4096">
        <v>2024</v>
      </c>
      <c r="M81" s="3247"/>
    </row>
    <row r="82" spans="2:13" ht="13.5" customHeight="1">
      <c r="B82" s="3248"/>
      <c r="C82" s="3248"/>
      <c r="D82" s="3248"/>
      <c r="E82" s="3248"/>
      <c r="F82" s="3248"/>
      <c r="G82" s="3279"/>
      <c r="H82" s="2753" t="s">
        <v>103</v>
      </c>
      <c r="I82" s="1615" t="s">
        <v>104</v>
      </c>
      <c r="J82" s="2753" t="s">
        <v>103</v>
      </c>
      <c r="K82" s="1615" t="s">
        <v>104</v>
      </c>
      <c r="L82" s="2753" t="s">
        <v>103</v>
      </c>
      <c r="M82" s="2754" t="s">
        <v>104</v>
      </c>
    </row>
    <row r="83" spans="2:13" ht="13.5" customHeight="1">
      <c r="B83" s="4077" t="s">
        <v>105</v>
      </c>
      <c r="C83" s="3283"/>
      <c r="D83" s="3283"/>
      <c r="E83" s="3283"/>
      <c r="F83" s="3283"/>
      <c r="G83" s="3283"/>
      <c r="H83" s="3283"/>
      <c r="I83" s="3283"/>
      <c r="J83" s="3283"/>
      <c r="K83" s="3283"/>
      <c r="L83" s="3283"/>
      <c r="M83" s="3283"/>
    </row>
    <row r="84" spans="2:13" ht="13.5" customHeight="1">
      <c r="B84" s="4065" t="s">
        <v>83</v>
      </c>
      <c r="C84" s="4066"/>
      <c r="D84" s="4066"/>
      <c r="E84" s="4066"/>
      <c r="F84" s="4066"/>
      <c r="G84" s="4067"/>
      <c r="H84" s="2735">
        <v>160</v>
      </c>
      <c r="I84" s="1616">
        <v>157</v>
      </c>
      <c r="J84" s="2735">
        <v>198</v>
      </c>
      <c r="K84" s="1937">
        <v>157</v>
      </c>
      <c r="L84" s="1617">
        <v>833</v>
      </c>
      <c r="M84" s="1618">
        <v>367</v>
      </c>
    </row>
    <row r="85" spans="2:13" ht="13.5" customHeight="1">
      <c r="B85" s="4069" t="s">
        <v>84</v>
      </c>
      <c r="C85" s="4070"/>
      <c r="D85" s="4070"/>
      <c r="E85" s="4070"/>
      <c r="F85" s="4070"/>
      <c r="G85" s="4071"/>
      <c r="H85" s="1619">
        <v>98</v>
      </c>
      <c r="I85" s="2732">
        <v>58</v>
      </c>
      <c r="J85" s="1619">
        <v>144</v>
      </c>
      <c r="K85" s="2733">
        <v>83</v>
      </c>
      <c r="L85" s="2755">
        <v>320</v>
      </c>
      <c r="M85" s="1620">
        <v>167</v>
      </c>
    </row>
    <row r="86" spans="2:13" ht="13.5" customHeight="1">
      <c r="B86" s="4078" t="s">
        <v>106</v>
      </c>
      <c r="C86" s="3231"/>
      <c r="D86" s="3231"/>
      <c r="E86" s="3231"/>
      <c r="F86" s="3231"/>
      <c r="G86" s="3231"/>
      <c r="H86" s="3231"/>
      <c r="I86" s="3231"/>
      <c r="J86" s="3231"/>
      <c r="K86" s="3231"/>
      <c r="L86" s="3231"/>
      <c r="M86" s="3231"/>
    </row>
    <row r="87" spans="2:13" ht="13.5" customHeight="1">
      <c r="B87" s="4065" t="s">
        <v>107</v>
      </c>
      <c r="C87" s="4066"/>
      <c r="D87" s="4066"/>
      <c r="E87" s="4066"/>
      <c r="F87" s="4066"/>
      <c r="G87" s="4067"/>
      <c r="H87" s="2735">
        <v>131</v>
      </c>
      <c r="I87" s="1616">
        <v>79</v>
      </c>
      <c r="J87" s="2735">
        <v>159</v>
      </c>
      <c r="K87" s="1937">
        <v>94</v>
      </c>
      <c r="L87" s="1617">
        <v>425</v>
      </c>
      <c r="M87" s="1618">
        <v>181</v>
      </c>
    </row>
    <row r="88" spans="2:13" ht="13.5" customHeight="1">
      <c r="B88" s="3852" t="s">
        <v>108</v>
      </c>
      <c r="C88" s="3461"/>
      <c r="D88" s="3461"/>
      <c r="E88" s="3461"/>
      <c r="F88" s="3461"/>
      <c r="G88" s="4068"/>
      <c r="H88" s="2735">
        <v>112</v>
      </c>
      <c r="I88" s="1616">
        <v>123</v>
      </c>
      <c r="J88" s="2735">
        <v>172</v>
      </c>
      <c r="K88" s="1937">
        <v>133</v>
      </c>
      <c r="L88" s="1617">
        <v>622</v>
      </c>
      <c r="M88" s="1618">
        <v>287</v>
      </c>
    </row>
    <row r="89" spans="2:13" ht="13.5" customHeight="1">
      <c r="B89" s="4069" t="s">
        <v>109</v>
      </c>
      <c r="C89" s="4070"/>
      <c r="D89" s="4070"/>
      <c r="E89" s="4070"/>
      <c r="F89" s="4070"/>
      <c r="G89" s="4071"/>
      <c r="H89" s="1619">
        <v>15</v>
      </c>
      <c r="I89" s="2732">
        <v>13</v>
      </c>
      <c r="J89" s="1619">
        <v>11</v>
      </c>
      <c r="K89" s="2733">
        <v>13</v>
      </c>
      <c r="L89" s="2755">
        <v>106</v>
      </c>
      <c r="M89" s="1620">
        <v>66</v>
      </c>
    </row>
    <row r="90" spans="2:13" ht="13.5" customHeight="1">
      <c r="B90" s="4078" t="s">
        <v>22</v>
      </c>
      <c r="C90" s="3231"/>
      <c r="D90" s="3231"/>
      <c r="E90" s="3231"/>
      <c r="F90" s="3231"/>
      <c r="G90" s="3231"/>
      <c r="H90" s="3231"/>
      <c r="I90" s="3231"/>
      <c r="J90" s="3231"/>
      <c r="K90" s="3231"/>
      <c r="L90" s="3231"/>
      <c r="M90" s="3231"/>
    </row>
    <row r="91" spans="2:13" ht="13.5" customHeight="1">
      <c r="B91" s="4065" t="s">
        <v>24</v>
      </c>
      <c r="C91" s="4066"/>
      <c r="D91" s="4066"/>
      <c r="E91" s="4066"/>
      <c r="F91" s="4066"/>
      <c r="G91" s="4067"/>
      <c r="H91" s="2735">
        <v>35</v>
      </c>
      <c r="I91" s="1616">
        <v>29</v>
      </c>
      <c r="J91" s="2735">
        <v>58</v>
      </c>
      <c r="K91" s="1937">
        <v>36</v>
      </c>
      <c r="L91" s="1617">
        <v>157</v>
      </c>
      <c r="M91" s="1618">
        <v>79</v>
      </c>
    </row>
    <row r="92" spans="2:13" ht="13.5" customHeight="1">
      <c r="B92" s="3852" t="s">
        <v>25</v>
      </c>
      <c r="C92" s="3461"/>
      <c r="D92" s="3461"/>
      <c r="E92" s="3461"/>
      <c r="F92" s="3461"/>
      <c r="G92" s="4068"/>
      <c r="H92" s="2756" t="s">
        <v>46</v>
      </c>
      <c r="I92" s="1621" t="s">
        <v>46</v>
      </c>
      <c r="J92" s="2735">
        <v>2</v>
      </c>
      <c r="K92" s="1937">
        <v>1</v>
      </c>
      <c r="L92" s="1617">
        <v>22</v>
      </c>
      <c r="M92" s="1618">
        <v>5</v>
      </c>
    </row>
    <row r="93" spans="2:13" ht="13.5" customHeight="1">
      <c r="B93" s="3852" t="s">
        <v>26</v>
      </c>
      <c r="C93" s="3461"/>
      <c r="D93" s="3461"/>
      <c r="E93" s="3461"/>
      <c r="F93" s="3461"/>
      <c r="G93" s="4068"/>
      <c r="H93" s="2735">
        <v>223</v>
      </c>
      <c r="I93" s="1616">
        <v>186</v>
      </c>
      <c r="J93" s="2735">
        <v>282</v>
      </c>
      <c r="K93" s="1937">
        <v>203</v>
      </c>
      <c r="L93" s="1617">
        <v>974</v>
      </c>
      <c r="M93" s="1618">
        <v>450</v>
      </c>
    </row>
    <row r="94" spans="2:13" ht="13.5" customHeight="1">
      <c r="B94" s="4080" t="s">
        <v>42</v>
      </c>
      <c r="C94" s="4070"/>
      <c r="D94" s="4070"/>
      <c r="E94" s="4070"/>
      <c r="F94" s="4070"/>
      <c r="G94" s="4071"/>
      <c r="H94" s="1612">
        <v>258</v>
      </c>
      <c r="I94" s="2738">
        <v>215</v>
      </c>
      <c r="J94" s="1612">
        <v>342</v>
      </c>
      <c r="K94" s="2741">
        <v>240</v>
      </c>
      <c r="L94" s="2757">
        <v>1153</v>
      </c>
      <c r="M94" s="1622">
        <v>534</v>
      </c>
    </row>
    <row r="95" spans="2:13" ht="13.5" customHeight="1">
      <c r="B95" s="4093" t="s">
        <v>1348</v>
      </c>
      <c r="C95" s="3254"/>
      <c r="D95" s="3254"/>
      <c r="E95" s="3254"/>
      <c r="F95" s="3254"/>
      <c r="G95" s="3254"/>
      <c r="H95" s="3254"/>
      <c r="I95" s="3254"/>
      <c r="J95" s="3254"/>
      <c r="K95" s="3254"/>
      <c r="L95" s="3254"/>
      <c r="M95" s="3254"/>
    </row>
    <row r="96" spans="2:13" ht="13.5" customHeight="1">
      <c r="B96" s="2992"/>
      <c r="C96" s="2992"/>
      <c r="D96" s="2992"/>
      <c r="E96" s="2992"/>
      <c r="F96" s="2992"/>
      <c r="G96" s="2992"/>
      <c r="H96" s="2992"/>
      <c r="I96" s="2992"/>
      <c r="J96" s="2992"/>
      <c r="K96" s="2992"/>
      <c r="L96" s="2992"/>
      <c r="M96" s="2992"/>
    </row>
    <row r="97" spans="2:13" ht="13.5" customHeight="1">
      <c r="B97" s="3277"/>
      <c r="C97" s="3277"/>
      <c r="D97" s="3277"/>
      <c r="E97" s="3277"/>
      <c r="F97" s="3277"/>
      <c r="G97" s="3277"/>
      <c r="H97" s="3277"/>
      <c r="I97" s="3277"/>
      <c r="J97" s="3277"/>
      <c r="K97" s="3277"/>
      <c r="L97" s="3277"/>
      <c r="M97" s="3277"/>
    </row>
    <row r="98" spans="2:13" ht="13.5" customHeight="1">
      <c r="B98" s="56"/>
      <c r="C98" s="56"/>
      <c r="D98" s="56"/>
      <c r="E98" s="56"/>
      <c r="F98" s="56"/>
      <c r="G98" s="56"/>
      <c r="H98" s="56"/>
      <c r="I98" s="56"/>
      <c r="J98" s="56"/>
      <c r="K98" s="56"/>
      <c r="L98" s="56"/>
      <c r="M98" s="56"/>
    </row>
    <row r="99" spans="2:13" ht="13.5" customHeight="1">
      <c r="B99" s="4079" t="s">
        <v>1349</v>
      </c>
      <c r="C99" s="3207"/>
      <c r="D99" s="3207"/>
      <c r="E99" s="3207"/>
      <c r="F99" s="3207"/>
      <c r="G99" s="3247"/>
      <c r="H99" s="4096" t="s">
        <v>1346</v>
      </c>
      <c r="I99" s="3247"/>
      <c r="J99" s="4097" t="s">
        <v>1347</v>
      </c>
      <c r="K99" s="3247"/>
      <c r="L99" s="4096">
        <v>2024</v>
      </c>
      <c r="M99" s="3247"/>
    </row>
    <row r="100" spans="2:13" ht="13.5" customHeight="1">
      <c r="B100" s="3248"/>
      <c r="C100" s="3248"/>
      <c r="D100" s="3248"/>
      <c r="E100" s="3248"/>
      <c r="F100" s="3248"/>
      <c r="G100" s="3279"/>
      <c r="H100" s="2758" t="s">
        <v>1350</v>
      </c>
      <c r="I100" s="1623" t="s">
        <v>1351</v>
      </c>
      <c r="J100" s="2758" t="s">
        <v>1350</v>
      </c>
      <c r="K100" s="1623" t="s">
        <v>1351</v>
      </c>
      <c r="L100" s="2758" t="s">
        <v>1350</v>
      </c>
      <c r="M100" s="2759" t="s">
        <v>1351</v>
      </c>
    </row>
    <row r="101" spans="2:13" ht="13.5" customHeight="1">
      <c r="B101" s="4077" t="s">
        <v>105</v>
      </c>
      <c r="C101" s="3283"/>
      <c r="D101" s="3283"/>
      <c r="E101" s="3283"/>
      <c r="F101" s="3283"/>
      <c r="G101" s="3283"/>
      <c r="H101" s="3283"/>
      <c r="I101" s="3283"/>
      <c r="J101" s="3283"/>
      <c r="K101" s="3283"/>
      <c r="L101" s="3283"/>
      <c r="M101" s="3283"/>
    </row>
    <row r="102" spans="2:13" ht="13.5" customHeight="1">
      <c r="B102" s="3852" t="s">
        <v>83</v>
      </c>
      <c r="C102" s="3461"/>
      <c r="D102" s="3461"/>
      <c r="E102" s="3461"/>
      <c r="F102" s="3461"/>
      <c r="G102" s="4068"/>
      <c r="H102" s="2760">
        <v>0.187</v>
      </c>
      <c r="I102" s="1624">
        <v>0.188</v>
      </c>
      <c r="J102" s="2760">
        <v>0.14799999999999999</v>
      </c>
      <c r="K102" s="2761">
        <v>0.11799999999999999</v>
      </c>
      <c r="L102" s="1625">
        <v>0.316</v>
      </c>
      <c r="M102" s="1626">
        <v>0.14099999999999999</v>
      </c>
    </row>
    <row r="103" spans="2:13" ht="13.5" customHeight="1">
      <c r="B103" s="3852" t="s">
        <v>84</v>
      </c>
      <c r="C103" s="3461"/>
      <c r="D103" s="3461"/>
      <c r="E103" s="3461"/>
      <c r="F103" s="3461"/>
      <c r="G103" s="4068"/>
      <c r="H103" s="2762">
        <v>0.42199999999999999</v>
      </c>
      <c r="I103" s="2763">
        <v>0.247</v>
      </c>
      <c r="J103" s="2762">
        <v>0.371</v>
      </c>
      <c r="K103" s="1627">
        <v>0.223</v>
      </c>
      <c r="L103" s="1628">
        <v>0.47099999999999997</v>
      </c>
      <c r="M103" s="2764">
        <v>0.252</v>
      </c>
    </row>
    <row r="104" spans="2:13" ht="13.5" customHeight="1">
      <c r="B104" s="4078" t="s">
        <v>106</v>
      </c>
      <c r="C104" s="3231"/>
      <c r="D104" s="3231"/>
      <c r="E104" s="3231"/>
      <c r="F104" s="3231"/>
      <c r="G104" s="3231"/>
      <c r="H104" s="3231"/>
      <c r="I104" s="3231"/>
      <c r="J104" s="3231"/>
      <c r="K104" s="3231"/>
      <c r="L104" s="3231"/>
      <c r="M104" s="3231"/>
    </row>
    <row r="105" spans="2:13" ht="13.5" customHeight="1">
      <c r="B105" s="3852" t="s">
        <v>107</v>
      </c>
      <c r="C105" s="3461"/>
      <c r="D105" s="3461"/>
      <c r="E105" s="3461"/>
      <c r="F105" s="3461"/>
      <c r="G105" s="4068"/>
      <c r="H105" s="2760">
        <v>0.46200000000000002</v>
      </c>
      <c r="I105" s="1624">
        <v>0.27100000000000002</v>
      </c>
      <c r="J105" s="2760">
        <v>0.39400000000000002</v>
      </c>
      <c r="K105" s="2761">
        <v>0.24299999999999999</v>
      </c>
      <c r="L105" s="1625">
        <v>0.64200000000000002</v>
      </c>
      <c r="M105" s="1626">
        <v>0.27800000000000002</v>
      </c>
    </row>
    <row r="106" spans="2:13" ht="13.5" customHeight="1">
      <c r="B106" s="3852" t="s">
        <v>108</v>
      </c>
      <c r="C106" s="3461"/>
      <c r="D106" s="3461"/>
      <c r="E106" s="3461"/>
      <c r="F106" s="3461"/>
      <c r="G106" s="4068"/>
      <c r="H106" s="2760">
        <v>0.161</v>
      </c>
      <c r="I106" s="1624">
        <v>0.19</v>
      </c>
      <c r="J106" s="2760">
        <v>0.157</v>
      </c>
      <c r="K106" s="2761">
        <v>0.123</v>
      </c>
      <c r="L106" s="1625">
        <v>0.29499999999999998</v>
      </c>
      <c r="M106" s="1626">
        <v>0.13900000000000001</v>
      </c>
    </row>
    <row r="107" spans="2:13" ht="13.5" customHeight="1">
      <c r="B107" s="3852" t="s">
        <v>109</v>
      </c>
      <c r="C107" s="3461"/>
      <c r="D107" s="3461"/>
      <c r="E107" s="3461"/>
      <c r="F107" s="3461"/>
      <c r="G107" s="4068"/>
      <c r="H107" s="2762">
        <v>0.10299999999999999</v>
      </c>
      <c r="I107" s="2763">
        <v>9.4E-2</v>
      </c>
      <c r="J107" s="2762">
        <v>0.05</v>
      </c>
      <c r="K107" s="1627">
        <v>4.4999999999999998E-2</v>
      </c>
      <c r="L107" s="1628">
        <v>0.19500000000000001</v>
      </c>
      <c r="M107" s="2764">
        <v>0.123</v>
      </c>
    </row>
    <row r="108" spans="2:13" ht="13.5" customHeight="1">
      <c r="B108" s="4078" t="s">
        <v>22</v>
      </c>
      <c r="C108" s="3231"/>
      <c r="D108" s="3231"/>
      <c r="E108" s="3231"/>
      <c r="F108" s="3231"/>
      <c r="G108" s="3231"/>
      <c r="H108" s="3231"/>
      <c r="I108" s="3231"/>
      <c r="J108" s="3231"/>
      <c r="K108" s="3231"/>
      <c r="L108" s="3231"/>
      <c r="M108" s="3231"/>
    </row>
    <row r="109" spans="2:13" ht="13.5" customHeight="1">
      <c r="B109" s="3852" t="s">
        <v>24</v>
      </c>
      <c r="C109" s="3461"/>
      <c r="D109" s="3461"/>
      <c r="E109" s="3461"/>
      <c r="F109" s="3461"/>
      <c r="G109" s="4068"/>
      <c r="H109" s="2760">
        <v>0.153</v>
      </c>
      <c r="I109" s="1624">
        <v>9.0999999999999998E-2</v>
      </c>
      <c r="J109" s="2760">
        <v>0.14399999999999999</v>
      </c>
      <c r="K109" s="2761">
        <v>9.6000000000000002E-2</v>
      </c>
      <c r="L109" s="1625">
        <v>0.24299999999999999</v>
      </c>
      <c r="M109" s="1626">
        <v>0.125</v>
      </c>
    </row>
    <row r="110" spans="2:13" ht="13.5" customHeight="1">
      <c r="B110" s="3852" t="s">
        <v>25</v>
      </c>
      <c r="C110" s="3461"/>
      <c r="D110" s="3461"/>
      <c r="E110" s="3461"/>
      <c r="F110" s="3461"/>
      <c r="G110" s="4068"/>
      <c r="H110" s="2756" t="s">
        <v>46</v>
      </c>
      <c r="I110" s="1621" t="s">
        <v>46</v>
      </c>
      <c r="J110" s="2760">
        <v>3.5000000000000003E-2</v>
      </c>
      <c r="K110" s="2761">
        <v>1.7999999999999999E-2</v>
      </c>
      <c r="L110" s="1625">
        <v>0.33400000000000002</v>
      </c>
      <c r="M110" s="1626">
        <v>7.9000000000000001E-2</v>
      </c>
    </row>
    <row r="111" spans="2:13" ht="13.5" customHeight="1">
      <c r="B111" s="3852" t="s">
        <v>26</v>
      </c>
      <c r="C111" s="3461"/>
      <c r="D111" s="3461"/>
      <c r="E111" s="3461"/>
      <c r="F111" s="3461"/>
      <c r="G111" s="4068"/>
      <c r="H111" s="2760">
        <v>0.24</v>
      </c>
      <c r="I111" s="1624">
        <v>0.20100000000000001</v>
      </c>
      <c r="J111" s="2760">
        <v>0.21299999999999999</v>
      </c>
      <c r="K111" s="2761">
        <v>0.154</v>
      </c>
      <c r="L111" s="1625">
        <v>0.375</v>
      </c>
      <c r="M111" s="1626">
        <v>0.17599999999999999</v>
      </c>
    </row>
    <row r="112" spans="2:13" ht="13.5" customHeight="1">
      <c r="B112" s="4101" t="s">
        <v>42</v>
      </c>
      <c r="C112" s="3461"/>
      <c r="D112" s="3461"/>
      <c r="E112" s="3461"/>
      <c r="F112" s="3461"/>
      <c r="G112" s="4068"/>
      <c r="H112" s="2765">
        <v>0.23599999999999999</v>
      </c>
      <c r="I112" s="2766">
        <v>0.2</v>
      </c>
      <c r="J112" s="2765">
        <v>0.19600000000000001</v>
      </c>
      <c r="K112" s="1629">
        <v>0.14000000000000001</v>
      </c>
      <c r="L112" s="1630"/>
      <c r="M112" s="2767"/>
    </row>
    <row r="113" spans="1:13" ht="13.5" customHeight="1">
      <c r="A113" s="56"/>
      <c r="B113" s="4093" t="s">
        <v>1352</v>
      </c>
      <c r="C113" s="3254"/>
      <c r="D113" s="3254"/>
      <c r="E113" s="3254"/>
      <c r="F113" s="3254"/>
      <c r="G113" s="3254"/>
      <c r="H113" s="3254"/>
      <c r="I113" s="3254"/>
      <c r="J113" s="3254"/>
      <c r="K113" s="3254"/>
      <c r="L113" s="3254"/>
      <c r="M113" s="3254"/>
    </row>
    <row r="114" spans="1:13" ht="13.5" customHeight="1">
      <c r="A114" s="56"/>
      <c r="B114" s="2992"/>
      <c r="C114" s="2992"/>
      <c r="D114" s="2992"/>
      <c r="E114" s="2992"/>
      <c r="F114" s="2992"/>
      <c r="G114" s="2992"/>
      <c r="H114" s="2992"/>
      <c r="I114" s="2992"/>
      <c r="J114" s="2992"/>
      <c r="K114" s="2992"/>
      <c r="L114" s="2992"/>
      <c r="M114" s="2992"/>
    </row>
    <row r="115" spans="1:13" ht="13.5" customHeight="1">
      <c r="A115" s="56"/>
      <c r="B115" s="3277"/>
      <c r="C115" s="3277"/>
      <c r="D115" s="3277"/>
      <c r="E115" s="3277"/>
      <c r="F115" s="3277"/>
      <c r="G115" s="3277"/>
      <c r="H115" s="3277"/>
      <c r="I115" s="3277"/>
      <c r="J115" s="3277"/>
      <c r="K115" s="3277"/>
      <c r="L115" s="3277"/>
      <c r="M115" s="3277"/>
    </row>
    <row r="116" spans="1:13" ht="13.5" customHeight="1">
      <c r="A116" s="745"/>
      <c r="B116" s="745"/>
      <c r="C116" s="745"/>
      <c r="D116" s="745"/>
      <c r="E116" s="745"/>
      <c r="F116" s="745"/>
      <c r="G116" s="745"/>
      <c r="H116" s="745"/>
      <c r="I116" s="745"/>
      <c r="J116" s="745"/>
      <c r="K116" s="745"/>
      <c r="L116" s="745"/>
      <c r="M116" s="745"/>
    </row>
    <row r="117" spans="1:13" ht="13.5" customHeight="1">
      <c r="A117" s="745"/>
      <c r="B117" s="745"/>
      <c r="C117" s="745"/>
      <c r="D117" s="745"/>
      <c r="E117" s="745"/>
      <c r="F117" s="745"/>
      <c r="G117" s="745"/>
      <c r="H117" s="745"/>
      <c r="I117" s="745"/>
      <c r="J117" s="745"/>
      <c r="K117" s="745"/>
      <c r="L117" s="745"/>
      <c r="M117" s="745"/>
    </row>
    <row r="118" spans="1:13" ht="13.5" customHeight="1">
      <c r="A118" s="2187" t="s">
        <v>203</v>
      </c>
      <c r="B118" s="2187" t="s">
        <v>124</v>
      </c>
      <c r="C118" s="2187"/>
      <c r="D118" s="2187"/>
      <c r="E118" s="2187"/>
      <c r="F118" s="2187"/>
      <c r="G118" s="2187"/>
      <c r="H118" s="2187" t="s">
        <v>203</v>
      </c>
      <c r="I118" s="2187" t="s">
        <v>203</v>
      </c>
      <c r="J118" s="2187" t="s">
        <v>203</v>
      </c>
      <c r="K118" s="2187" t="s">
        <v>203</v>
      </c>
      <c r="L118" s="2187" t="s">
        <v>203</v>
      </c>
      <c r="M118" s="2187" t="s">
        <v>203</v>
      </c>
    </row>
    <row r="119" spans="1:13" ht="13.5" customHeight="1">
      <c r="A119" s="745"/>
      <c r="B119" s="745"/>
      <c r="C119" s="745"/>
      <c r="D119" s="745"/>
      <c r="E119" s="745"/>
      <c r="F119" s="745"/>
      <c r="G119" s="745"/>
      <c r="H119" s="745"/>
      <c r="I119" s="745"/>
      <c r="J119" s="745"/>
      <c r="K119" s="745"/>
      <c r="L119" s="745"/>
      <c r="M119" s="745"/>
    </row>
    <row r="120" spans="1:13" ht="14.25" customHeight="1">
      <c r="A120" s="745"/>
      <c r="B120" s="4079" t="s">
        <v>1353</v>
      </c>
      <c r="C120" s="3207"/>
      <c r="D120" s="3247"/>
      <c r="E120" s="4083">
        <v>2022</v>
      </c>
      <c r="F120" s="4095">
        <v>2023</v>
      </c>
      <c r="G120" s="4084">
        <v>2024</v>
      </c>
      <c r="H120" s="745"/>
      <c r="I120" s="745"/>
      <c r="J120" s="745"/>
      <c r="K120" s="745"/>
      <c r="L120" s="745"/>
      <c r="M120" s="745"/>
    </row>
    <row r="121" spans="1:13" ht="13.5" customHeight="1">
      <c r="A121" s="745"/>
      <c r="B121" s="3248"/>
      <c r="C121" s="3248"/>
      <c r="D121" s="3279"/>
      <c r="E121" s="3325"/>
      <c r="F121" s="3296"/>
      <c r="G121" s="3296"/>
      <c r="H121" s="745"/>
      <c r="I121" s="745"/>
      <c r="J121" s="745"/>
      <c r="K121" s="745"/>
      <c r="L121" s="745"/>
      <c r="M121" s="745"/>
    </row>
    <row r="122" spans="1:13" ht="14.25" customHeight="1">
      <c r="A122" s="745"/>
      <c r="B122" s="4077" t="s">
        <v>105</v>
      </c>
      <c r="C122" s="3283"/>
      <c r="D122" s="3283"/>
      <c r="E122" s="3283"/>
      <c r="F122" s="3283"/>
      <c r="G122" s="3283"/>
      <c r="H122" s="745"/>
      <c r="I122" s="745"/>
      <c r="J122" s="745"/>
      <c r="K122" s="745"/>
      <c r="L122" s="745"/>
      <c r="M122" s="745"/>
    </row>
    <row r="123" spans="1:13" ht="14.25" customHeight="1">
      <c r="A123" s="745"/>
      <c r="B123" s="4065" t="s">
        <v>83</v>
      </c>
      <c r="C123" s="4066"/>
      <c r="D123" s="4067"/>
      <c r="E123" s="1616">
        <v>11.4</v>
      </c>
      <c r="F123" s="1937">
        <v>8.1999999999999993</v>
      </c>
      <c r="G123" s="1937">
        <v>18.3</v>
      </c>
      <c r="H123" s="745"/>
      <c r="I123" s="745"/>
      <c r="J123" s="745"/>
      <c r="K123" s="745"/>
      <c r="L123" s="745"/>
      <c r="M123" s="745"/>
    </row>
    <row r="124" spans="1:13" ht="14.25" customHeight="1">
      <c r="A124" s="745"/>
      <c r="B124" s="4069" t="s">
        <v>84</v>
      </c>
      <c r="C124" s="4070"/>
      <c r="D124" s="4071"/>
      <c r="E124" s="2732">
        <v>10.8</v>
      </c>
      <c r="F124" s="2733">
        <v>10.1</v>
      </c>
      <c r="G124" s="2733">
        <v>20.13</v>
      </c>
      <c r="H124" s="745"/>
      <c r="I124" s="745"/>
      <c r="J124" s="745"/>
      <c r="K124" s="745"/>
      <c r="L124" s="745"/>
      <c r="M124" s="745"/>
    </row>
    <row r="125" spans="1:13" ht="14.25" customHeight="1">
      <c r="A125" s="745"/>
      <c r="B125" s="4078" t="s">
        <v>28</v>
      </c>
      <c r="C125" s="3231"/>
      <c r="D125" s="3231"/>
      <c r="E125" s="3231"/>
      <c r="F125" s="3231"/>
      <c r="G125" s="3231"/>
      <c r="H125" s="745"/>
      <c r="I125" s="745"/>
      <c r="J125" s="745"/>
      <c r="K125" s="745"/>
      <c r="L125" s="745"/>
      <c r="M125" s="745"/>
    </row>
    <row r="126" spans="1:13" ht="14.25" customHeight="1">
      <c r="A126" s="745"/>
      <c r="B126" s="4065" t="s">
        <v>29</v>
      </c>
      <c r="C126" s="4066"/>
      <c r="D126" s="4067"/>
      <c r="E126" s="1616">
        <v>0.5</v>
      </c>
      <c r="F126" s="1937">
        <v>1</v>
      </c>
      <c r="G126" s="1937">
        <v>15.31</v>
      </c>
      <c r="H126" s="745"/>
      <c r="I126" s="745"/>
      <c r="J126" s="745"/>
      <c r="K126" s="745"/>
      <c r="L126" s="745"/>
      <c r="M126" s="745"/>
    </row>
    <row r="127" spans="1:13" ht="14.25" customHeight="1">
      <c r="A127" s="745"/>
      <c r="B127" s="3852" t="s">
        <v>30</v>
      </c>
      <c r="C127" s="3461"/>
      <c r="D127" s="4068"/>
      <c r="E127" s="1616">
        <v>6.9</v>
      </c>
      <c r="F127" s="1937">
        <v>10.6</v>
      </c>
      <c r="G127" s="1937">
        <v>36.6</v>
      </c>
      <c r="H127" s="745"/>
      <c r="I127" s="745"/>
      <c r="J127" s="745"/>
      <c r="K127" s="745"/>
      <c r="L127" s="745"/>
      <c r="M127" s="745"/>
    </row>
    <row r="128" spans="1:13" ht="14.25" customHeight="1">
      <c r="A128" s="745"/>
      <c r="B128" s="3852" t="s">
        <v>31</v>
      </c>
      <c r="C128" s="3461"/>
      <c r="D128" s="4068"/>
      <c r="E128" s="1616">
        <v>5.9</v>
      </c>
      <c r="F128" s="1937">
        <v>16.2</v>
      </c>
      <c r="G128" s="1937">
        <v>31.53</v>
      </c>
      <c r="H128" s="745"/>
      <c r="I128" s="745"/>
      <c r="J128" s="745"/>
      <c r="K128" s="745"/>
      <c r="L128" s="745"/>
      <c r="M128" s="745"/>
    </row>
    <row r="129" spans="1:13" ht="14.25" customHeight="1">
      <c r="A129" s="745"/>
      <c r="B129" s="3852" t="s">
        <v>32</v>
      </c>
      <c r="C129" s="3461"/>
      <c r="D129" s="4068"/>
      <c r="E129" s="1616">
        <v>5.2</v>
      </c>
      <c r="F129" s="1937">
        <v>12.5</v>
      </c>
      <c r="G129" s="1937">
        <v>52.35</v>
      </c>
      <c r="H129" s="745"/>
      <c r="I129" s="745"/>
      <c r="J129" s="745"/>
      <c r="K129" s="745"/>
      <c r="L129" s="745"/>
      <c r="M129" s="745"/>
    </row>
    <row r="130" spans="1:13" ht="14.25" customHeight="1">
      <c r="A130" s="745"/>
      <c r="B130" s="3852" t="s">
        <v>33</v>
      </c>
      <c r="C130" s="3461"/>
      <c r="D130" s="4068"/>
      <c r="E130" s="1616">
        <v>3.5</v>
      </c>
      <c r="F130" s="1937">
        <v>6</v>
      </c>
      <c r="G130" s="1937">
        <v>19.510000000000002</v>
      </c>
      <c r="H130" s="745"/>
      <c r="I130" s="745"/>
      <c r="J130" s="745"/>
      <c r="K130" s="745"/>
      <c r="L130" s="745"/>
      <c r="M130" s="745"/>
    </row>
    <row r="131" spans="1:13" ht="14.25" customHeight="1">
      <c r="A131" s="745"/>
      <c r="B131" s="3852" t="s">
        <v>34</v>
      </c>
      <c r="C131" s="3461"/>
      <c r="D131" s="4068"/>
      <c r="E131" s="1616">
        <v>11.4</v>
      </c>
      <c r="F131" s="1937">
        <v>10</v>
      </c>
      <c r="G131" s="1937">
        <v>22.6</v>
      </c>
      <c r="H131" s="745"/>
      <c r="I131" s="745"/>
      <c r="J131" s="745"/>
      <c r="K131" s="745"/>
      <c r="L131" s="745"/>
      <c r="M131" s="745"/>
    </row>
    <row r="132" spans="1:13" ht="14.25" customHeight="1">
      <c r="A132" s="745"/>
      <c r="B132" s="3852" t="s">
        <v>35</v>
      </c>
      <c r="C132" s="3461"/>
      <c r="D132" s="4068"/>
      <c r="E132" s="1616">
        <v>6.4</v>
      </c>
      <c r="F132" s="1937">
        <v>8.6999999999999993</v>
      </c>
      <c r="G132" s="1937">
        <v>12.17</v>
      </c>
      <c r="H132" s="745"/>
      <c r="I132" s="745"/>
      <c r="J132" s="745"/>
      <c r="K132" s="745"/>
      <c r="L132" s="745"/>
      <c r="M132" s="745"/>
    </row>
    <row r="133" spans="1:13" ht="14.25" customHeight="1">
      <c r="A133" s="745"/>
      <c r="B133" s="3852" t="s">
        <v>36</v>
      </c>
      <c r="C133" s="3461"/>
      <c r="D133" s="4068"/>
      <c r="E133" s="1616">
        <v>13.8</v>
      </c>
      <c r="F133" s="1937">
        <v>7.1</v>
      </c>
      <c r="G133" s="1937">
        <v>12.17</v>
      </c>
      <c r="H133" s="745"/>
      <c r="I133" s="745"/>
      <c r="J133" s="745"/>
      <c r="K133" s="745"/>
      <c r="L133" s="745"/>
      <c r="M133" s="745"/>
    </row>
    <row r="134" spans="1:13" ht="14.25" customHeight="1">
      <c r="A134" s="745"/>
      <c r="B134" s="3852" t="s">
        <v>127</v>
      </c>
      <c r="C134" s="3461"/>
      <c r="D134" s="4068"/>
      <c r="E134" s="1616">
        <v>31</v>
      </c>
      <c r="F134" s="1937">
        <v>12.9</v>
      </c>
      <c r="G134" s="1937">
        <v>40.58</v>
      </c>
      <c r="H134" s="745"/>
      <c r="I134" s="745"/>
      <c r="J134" s="745"/>
      <c r="K134" s="745"/>
      <c r="L134" s="745"/>
      <c r="M134" s="745"/>
    </row>
    <row r="135" spans="1:13" ht="14.25" customHeight="1">
      <c r="A135" s="745"/>
      <c r="B135" s="3852" t="s">
        <v>37</v>
      </c>
      <c r="C135" s="3461"/>
      <c r="D135" s="4068"/>
      <c r="E135" s="1621" t="s">
        <v>41</v>
      </c>
      <c r="F135" s="1937">
        <v>34.1</v>
      </c>
      <c r="G135" s="1937">
        <v>11.05</v>
      </c>
      <c r="H135" s="745"/>
      <c r="I135" s="745"/>
      <c r="J135" s="745"/>
      <c r="K135" s="745"/>
      <c r="L135" s="745"/>
      <c r="M135" s="745"/>
    </row>
    <row r="136" spans="1:13" ht="14.25" customHeight="1">
      <c r="A136" s="745"/>
      <c r="B136" s="3852" t="s">
        <v>38</v>
      </c>
      <c r="C136" s="3461"/>
      <c r="D136" s="4068"/>
      <c r="E136" s="1616">
        <v>4.5</v>
      </c>
      <c r="F136" s="1937">
        <v>13.4</v>
      </c>
      <c r="G136" s="1937">
        <v>9.49</v>
      </c>
      <c r="H136" s="745"/>
      <c r="I136" s="745"/>
      <c r="J136" s="745"/>
      <c r="K136" s="745"/>
      <c r="L136" s="745"/>
      <c r="M136" s="745"/>
    </row>
    <row r="137" spans="1:13" ht="14.25" customHeight="1">
      <c r="A137" s="745"/>
      <c r="B137" s="4080" t="s">
        <v>42</v>
      </c>
      <c r="C137" s="4070"/>
      <c r="D137" s="4071"/>
      <c r="E137" s="2738">
        <v>11.3</v>
      </c>
      <c r="F137" s="2741">
        <v>8.6</v>
      </c>
      <c r="G137" s="1622"/>
      <c r="H137" s="745"/>
      <c r="I137" s="745"/>
      <c r="J137" s="745"/>
      <c r="K137" s="745"/>
      <c r="L137" s="745"/>
      <c r="M137" s="745"/>
    </row>
    <row r="138" spans="1:13" ht="14.25" customHeight="1">
      <c r="A138" s="745"/>
      <c r="B138" s="4093" t="s">
        <v>1354</v>
      </c>
      <c r="C138" s="3254"/>
      <c r="D138" s="3254"/>
      <c r="E138" s="3254"/>
      <c r="F138" s="3254"/>
      <c r="G138" s="3254"/>
      <c r="H138" s="745"/>
      <c r="I138" s="745"/>
      <c r="J138" s="745"/>
      <c r="K138" s="745"/>
      <c r="L138" s="745"/>
      <c r="M138" s="745"/>
    </row>
    <row r="139" spans="1:13" ht="13.5" customHeight="1">
      <c r="A139" s="745"/>
      <c r="B139" s="2992"/>
      <c r="C139" s="2992"/>
      <c r="D139" s="2992"/>
      <c r="E139" s="2992"/>
      <c r="F139" s="2992"/>
      <c r="G139" s="2992"/>
      <c r="H139" s="745"/>
      <c r="I139" s="745"/>
      <c r="J139" s="745"/>
      <c r="K139" s="745"/>
      <c r="L139" s="745"/>
      <c r="M139" s="745"/>
    </row>
    <row r="140" spans="1:13" ht="13.5" customHeight="1">
      <c r="A140" s="745"/>
      <c r="B140" s="2992"/>
      <c r="C140" s="2992"/>
      <c r="D140" s="2992"/>
      <c r="E140" s="2992"/>
      <c r="F140" s="2992"/>
      <c r="G140" s="2992"/>
      <c r="H140" s="1608"/>
      <c r="I140" s="745"/>
      <c r="J140" s="745"/>
      <c r="K140" s="745"/>
      <c r="L140" s="745"/>
      <c r="M140" s="745"/>
    </row>
    <row r="141" spans="1:13" ht="13.5" customHeight="1">
      <c r="A141" s="745"/>
      <c r="B141" s="3277"/>
      <c r="C141" s="3277"/>
      <c r="D141" s="3277"/>
      <c r="E141" s="3277"/>
      <c r="F141" s="3277"/>
      <c r="G141" s="3277"/>
      <c r="H141" s="745"/>
      <c r="I141" s="745"/>
      <c r="J141" s="745"/>
      <c r="K141" s="745"/>
      <c r="L141" s="745"/>
      <c r="M141" s="745"/>
    </row>
    <row r="142" spans="1:13" ht="50.25" customHeight="1">
      <c r="A142" s="745"/>
      <c r="B142" s="4102" t="s">
        <v>1355</v>
      </c>
      <c r="C142" s="3254"/>
      <c r="D142" s="3254"/>
      <c r="E142" s="3254"/>
      <c r="F142" s="3254"/>
      <c r="G142" s="3254"/>
      <c r="H142" s="745"/>
      <c r="I142" s="745"/>
      <c r="J142" s="745"/>
      <c r="K142" s="745"/>
      <c r="L142" s="745"/>
      <c r="M142" s="745"/>
    </row>
    <row r="143" spans="1:13" ht="13.5" customHeight="1">
      <c r="A143" s="745"/>
      <c r="B143" s="3207"/>
      <c r="C143" s="3207"/>
      <c r="D143" s="3207"/>
      <c r="E143" s="3207"/>
      <c r="F143" s="3207"/>
      <c r="G143" s="3207"/>
      <c r="H143" s="745"/>
      <c r="I143" s="745"/>
      <c r="J143" s="745"/>
      <c r="K143" s="745"/>
      <c r="L143" s="745"/>
      <c r="M143" s="745"/>
    </row>
    <row r="144" spans="1:13" ht="13.5" customHeight="1">
      <c r="A144" s="2187" t="s">
        <v>203</v>
      </c>
      <c r="B144" s="2187" t="s">
        <v>129</v>
      </c>
      <c r="C144" s="2187"/>
      <c r="D144" s="2187"/>
      <c r="E144" s="2187"/>
      <c r="F144" s="2187"/>
      <c r="G144" s="2187"/>
      <c r="H144" s="2187"/>
      <c r="I144" s="2187"/>
      <c r="J144" s="2187"/>
      <c r="K144" s="2187"/>
      <c r="L144" s="2187"/>
      <c r="M144" s="2187" t="s">
        <v>203</v>
      </c>
    </row>
    <row r="146" spans="2:7" ht="14.25" customHeight="1">
      <c r="B146" s="4079" t="s">
        <v>1356</v>
      </c>
      <c r="C146" s="3207"/>
      <c r="D146" s="3247"/>
      <c r="E146" s="4083">
        <v>2022</v>
      </c>
      <c r="F146" s="4084">
        <v>2023</v>
      </c>
      <c r="G146" s="4084">
        <v>2024</v>
      </c>
    </row>
    <row r="147" spans="2:7" ht="13.5" customHeight="1">
      <c r="B147" s="3207"/>
      <c r="C147" s="2992"/>
      <c r="D147" s="3247"/>
      <c r="E147" s="3403"/>
      <c r="F147" s="3295"/>
      <c r="G147" s="3295"/>
    </row>
    <row r="148" spans="2:7" ht="13.5" customHeight="1">
      <c r="B148" s="3248"/>
      <c r="C148" s="3248"/>
      <c r="D148" s="3279"/>
      <c r="E148" s="3325"/>
      <c r="F148" s="3296"/>
      <c r="G148" s="3296"/>
    </row>
    <row r="149" spans="2:7" ht="14.25" customHeight="1">
      <c r="B149" s="4077" t="s">
        <v>105</v>
      </c>
      <c r="C149" s="3283"/>
      <c r="D149" s="3283"/>
      <c r="E149" s="3283"/>
      <c r="F149" s="3283"/>
      <c r="G149" s="3283"/>
    </row>
    <row r="150" spans="2:7" ht="14.25" customHeight="1">
      <c r="B150" s="3852" t="s">
        <v>83</v>
      </c>
      <c r="C150" s="3461"/>
      <c r="D150" s="4068"/>
      <c r="E150" s="1624">
        <v>0.90400000000000003</v>
      </c>
      <c r="F150" s="2761">
        <v>0.99199999999999999</v>
      </c>
      <c r="G150" s="1631"/>
    </row>
    <row r="151" spans="2:7" ht="14.25" customHeight="1">
      <c r="B151" s="3852" t="s">
        <v>84</v>
      </c>
      <c r="C151" s="3461"/>
      <c r="D151" s="4068"/>
      <c r="E151" s="2768">
        <v>0.93</v>
      </c>
      <c r="F151" s="2769">
        <v>0.96799999999999997</v>
      </c>
      <c r="G151" s="1632"/>
    </row>
    <row r="152" spans="2:7" ht="14.25" customHeight="1">
      <c r="B152" s="4078" t="s">
        <v>28</v>
      </c>
      <c r="C152" s="3231"/>
      <c r="D152" s="3231"/>
      <c r="E152" s="3231"/>
      <c r="F152" s="3231"/>
      <c r="G152" s="3231"/>
    </row>
    <row r="153" spans="2:7" ht="14.25" customHeight="1">
      <c r="B153" s="3852" t="s">
        <v>29</v>
      </c>
      <c r="C153" s="3461"/>
      <c r="D153" s="4068"/>
      <c r="E153" s="1621" t="s">
        <v>46</v>
      </c>
      <c r="F153" s="2761">
        <v>1</v>
      </c>
      <c r="G153" s="1631"/>
    </row>
    <row r="154" spans="2:7" ht="14.25" customHeight="1">
      <c r="B154" s="3852" t="s">
        <v>30</v>
      </c>
      <c r="C154" s="3461"/>
      <c r="D154" s="4068"/>
      <c r="E154" s="1624">
        <v>1</v>
      </c>
      <c r="F154" s="2761">
        <v>0.98</v>
      </c>
      <c r="G154" s="1631"/>
    </row>
    <row r="155" spans="2:7" ht="14.25" customHeight="1">
      <c r="B155" s="3852" t="s">
        <v>31</v>
      </c>
      <c r="C155" s="3461"/>
      <c r="D155" s="4068"/>
      <c r="E155" s="1624">
        <v>1</v>
      </c>
      <c r="F155" s="2761">
        <v>0.98199999999999998</v>
      </c>
      <c r="G155" s="1631"/>
    </row>
    <row r="156" spans="2:7" ht="14.25" customHeight="1">
      <c r="B156" s="3852" t="s">
        <v>32</v>
      </c>
      <c r="C156" s="3461"/>
      <c r="D156" s="4068"/>
      <c r="E156" s="1624">
        <v>0.95199999999999996</v>
      </c>
      <c r="F156" s="2761">
        <v>0.97699999999999998</v>
      </c>
      <c r="G156" s="1631"/>
    </row>
    <row r="157" spans="2:7" ht="14.25" customHeight="1">
      <c r="B157" s="3852" t="s">
        <v>33</v>
      </c>
      <c r="C157" s="3461"/>
      <c r="D157" s="4068"/>
      <c r="E157" s="1624">
        <v>0.96599999999999997</v>
      </c>
      <c r="F157" s="2761">
        <v>0.98399999999999999</v>
      </c>
      <c r="G157" s="1631"/>
    </row>
    <row r="158" spans="2:7" ht="14.25" customHeight="1">
      <c r="B158" s="3852" t="s">
        <v>34</v>
      </c>
      <c r="C158" s="3461"/>
      <c r="D158" s="4068"/>
      <c r="E158" s="1624">
        <v>0.95199999999999996</v>
      </c>
      <c r="F158" s="2761">
        <v>0.998</v>
      </c>
      <c r="G158" s="1631"/>
    </row>
    <row r="159" spans="2:7" ht="14.25" customHeight="1">
      <c r="B159" s="3852" t="s">
        <v>35</v>
      </c>
      <c r="C159" s="3461"/>
      <c r="D159" s="4068"/>
      <c r="E159" s="1624">
        <v>0.95299999999999996</v>
      </c>
      <c r="F159" s="2761">
        <v>0.98199999999999998</v>
      </c>
      <c r="G159" s="1631"/>
    </row>
    <row r="160" spans="2:7" ht="14.25" customHeight="1">
      <c r="B160" s="3852" t="s">
        <v>36</v>
      </c>
      <c r="C160" s="3461"/>
      <c r="D160" s="4068"/>
      <c r="E160" s="1624">
        <v>0.85599999999999998</v>
      </c>
      <c r="F160" s="2761">
        <v>0.99</v>
      </c>
      <c r="G160" s="1631"/>
    </row>
    <row r="161" spans="1:13" ht="14.25" customHeight="1">
      <c r="A161" s="745"/>
      <c r="B161" s="4101" t="s">
        <v>42</v>
      </c>
      <c r="C161" s="3461"/>
      <c r="D161" s="4068"/>
      <c r="E161" s="2770">
        <v>0.90800000000000003</v>
      </c>
      <c r="F161" s="2771">
        <v>0.98799999999999999</v>
      </c>
      <c r="G161" s="1633"/>
      <c r="H161" s="745"/>
      <c r="I161" s="745"/>
      <c r="J161" s="745"/>
      <c r="K161" s="745"/>
      <c r="L161" s="745"/>
      <c r="M161" s="745"/>
    </row>
    <row r="162" spans="1:13" ht="14.25" customHeight="1">
      <c r="A162" s="745"/>
      <c r="B162" s="4093" t="s">
        <v>1357</v>
      </c>
      <c r="C162" s="3254"/>
      <c r="D162" s="3254"/>
      <c r="E162" s="3254"/>
      <c r="F162" s="3254"/>
      <c r="G162" s="3254"/>
      <c r="H162" s="745"/>
      <c r="I162" s="745"/>
      <c r="J162" s="745"/>
      <c r="K162" s="745"/>
      <c r="L162" s="745"/>
      <c r="M162" s="745"/>
    </row>
    <row r="163" spans="1:13" ht="13.5" customHeight="1">
      <c r="A163" s="745"/>
      <c r="B163" s="2992"/>
      <c r="C163" s="2992"/>
      <c r="D163" s="2992"/>
      <c r="E163" s="2992"/>
      <c r="F163" s="2992"/>
      <c r="G163" s="2992"/>
      <c r="H163" s="745"/>
      <c r="I163" s="745"/>
      <c r="J163" s="745"/>
      <c r="K163" s="745"/>
      <c r="L163" s="745"/>
      <c r="M163" s="745"/>
    </row>
    <row r="164" spans="1:13" ht="13.5" customHeight="1">
      <c r="A164" s="745"/>
      <c r="B164" s="2992"/>
      <c r="C164" s="2992"/>
      <c r="D164" s="2992"/>
      <c r="E164" s="2992"/>
      <c r="F164" s="2992"/>
      <c r="G164" s="2992"/>
      <c r="H164" s="745"/>
      <c r="I164" s="745"/>
      <c r="J164" s="745"/>
      <c r="K164" s="745"/>
      <c r="L164" s="745"/>
      <c r="M164" s="745"/>
    </row>
    <row r="165" spans="1:13" ht="13.5" customHeight="1">
      <c r="A165" s="745"/>
      <c r="B165" s="3277"/>
      <c r="C165" s="3277"/>
      <c r="D165" s="3277"/>
      <c r="E165" s="3277"/>
      <c r="F165" s="3277"/>
      <c r="G165" s="3277"/>
      <c r="H165" s="745"/>
      <c r="I165" s="745"/>
      <c r="J165" s="745"/>
      <c r="K165" s="745"/>
      <c r="L165" s="745"/>
      <c r="M165" s="745"/>
    </row>
    <row r="166" spans="1:13" ht="13.5" customHeight="1">
      <c r="A166" s="745"/>
      <c r="B166" s="1608"/>
      <c r="C166" s="1608"/>
      <c r="D166" s="1608"/>
      <c r="E166" s="1608"/>
      <c r="F166" s="1608"/>
      <c r="G166" s="1608"/>
      <c r="H166" s="745"/>
      <c r="I166" s="745"/>
      <c r="J166" s="745"/>
      <c r="K166" s="745"/>
      <c r="L166" s="745"/>
      <c r="M166" s="745"/>
    </row>
    <row r="167" spans="1:13" ht="36" customHeight="1">
      <c r="A167" s="745"/>
      <c r="B167" s="4103" t="s">
        <v>1358</v>
      </c>
      <c r="C167" s="3207"/>
      <c r="D167" s="3207"/>
      <c r="E167" s="3207"/>
      <c r="F167" s="3207"/>
      <c r="G167" s="3207"/>
      <c r="H167" s="1608"/>
      <c r="I167" s="745"/>
      <c r="J167" s="745"/>
      <c r="K167" s="745"/>
      <c r="L167" s="745"/>
      <c r="M167" s="745"/>
    </row>
    <row r="168" spans="1:13" ht="13.5" customHeight="1">
      <c r="A168" s="2187" t="s">
        <v>203</v>
      </c>
      <c r="B168" s="2187" t="s">
        <v>133</v>
      </c>
      <c r="C168" s="2187"/>
      <c r="D168" s="2187"/>
      <c r="E168" s="2187"/>
      <c r="F168" s="2187"/>
      <c r="G168" s="2187"/>
      <c r="H168" s="2187" t="s">
        <v>203</v>
      </c>
      <c r="I168" s="2187" t="s">
        <v>203</v>
      </c>
      <c r="J168" s="2187" t="s">
        <v>203</v>
      </c>
      <c r="K168" s="2187" t="s">
        <v>203</v>
      </c>
      <c r="L168" s="2187" t="s">
        <v>203</v>
      </c>
      <c r="M168" s="2187" t="s">
        <v>203</v>
      </c>
    </row>
    <row r="169" spans="1:13" ht="13.5" customHeight="1">
      <c r="A169" s="745"/>
      <c r="B169" s="745"/>
      <c r="C169" s="745"/>
      <c r="D169" s="745"/>
      <c r="E169" s="745"/>
      <c r="F169" s="745"/>
      <c r="G169" s="745"/>
      <c r="H169" s="745"/>
      <c r="I169" s="745"/>
      <c r="J169" s="745"/>
      <c r="K169" s="745"/>
      <c r="L169" s="745"/>
      <c r="M169" s="745"/>
    </row>
    <row r="170" spans="1:13" ht="14.25" customHeight="1">
      <c r="A170" s="745"/>
      <c r="B170" s="4079" t="s">
        <v>1359</v>
      </c>
      <c r="C170" s="3207"/>
      <c r="D170" s="3207"/>
      <c r="E170" s="3207"/>
      <c r="F170" s="3207"/>
      <c r="G170" s="3247"/>
      <c r="H170" s="4095">
        <v>2022</v>
      </c>
      <c r="I170" s="3247"/>
      <c r="J170" s="4096">
        <v>2023</v>
      </c>
      <c r="K170" s="3207"/>
      <c r="L170" s="4096">
        <v>2024</v>
      </c>
      <c r="M170" s="3207"/>
    </row>
    <row r="171" spans="1:13" ht="13.5" customHeight="1">
      <c r="A171" s="745"/>
      <c r="B171" s="3248"/>
      <c r="C171" s="3248"/>
      <c r="D171" s="3248"/>
      <c r="E171" s="3248"/>
      <c r="F171" s="3248"/>
      <c r="G171" s="3279"/>
      <c r="H171" s="2772" t="s">
        <v>83</v>
      </c>
      <c r="I171" s="1614" t="s">
        <v>84</v>
      </c>
      <c r="J171" s="2772" t="s">
        <v>83</v>
      </c>
      <c r="K171" s="2749" t="s">
        <v>84</v>
      </c>
      <c r="L171" s="2772" t="s">
        <v>83</v>
      </c>
      <c r="M171" s="2749" t="s">
        <v>84</v>
      </c>
    </row>
    <row r="172" spans="1:13" ht="14.25" customHeight="1">
      <c r="A172" s="745"/>
      <c r="B172" s="4085" t="s">
        <v>29</v>
      </c>
      <c r="C172" s="4086"/>
      <c r="D172" s="4086"/>
      <c r="E172" s="4086"/>
      <c r="F172" s="4086"/>
      <c r="G172" s="4087"/>
      <c r="H172" s="1634" t="s">
        <v>46</v>
      </c>
      <c r="I172" s="1635" t="s">
        <v>46</v>
      </c>
      <c r="J172" s="1636">
        <v>0.83299999999999996</v>
      </c>
      <c r="K172" s="1637">
        <v>0.16700000000000001</v>
      </c>
      <c r="L172" s="1638">
        <v>0.75</v>
      </c>
      <c r="M172" s="1639">
        <v>0.25</v>
      </c>
    </row>
    <row r="173" spans="1:13" ht="14.25" customHeight="1">
      <c r="A173" s="745"/>
      <c r="B173" s="3852" t="s">
        <v>30</v>
      </c>
      <c r="C173" s="3461"/>
      <c r="D173" s="3461"/>
      <c r="E173" s="3461"/>
      <c r="F173" s="3461"/>
      <c r="G173" s="4068"/>
      <c r="H173" s="2773">
        <v>0.83699999999999997</v>
      </c>
      <c r="I173" s="1640">
        <v>0.16300000000000001</v>
      </c>
      <c r="J173" s="2773">
        <v>0.79600000000000004</v>
      </c>
      <c r="K173" s="2774">
        <v>0.20399999999999999</v>
      </c>
      <c r="L173" s="2760">
        <v>0.79800000000000004</v>
      </c>
      <c r="M173" s="2761">
        <v>0.20200000000000001</v>
      </c>
    </row>
    <row r="174" spans="1:13" ht="14.25" customHeight="1">
      <c r="A174" s="745"/>
      <c r="B174" s="3852" t="s">
        <v>31</v>
      </c>
      <c r="C174" s="3461"/>
      <c r="D174" s="3461"/>
      <c r="E174" s="3461"/>
      <c r="F174" s="3461"/>
      <c r="G174" s="4068"/>
      <c r="H174" s="2773">
        <v>1</v>
      </c>
      <c r="I174" s="1640">
        <v>0</v>
      </c>
      <c r="J174" s="2773">
        <v>0.64100000000000001</v>
      </c>
      <c r="K174" s="2774">
        <v>0.35899999999999999</v>
      </c>
      <c r="L174" s="2760">
        <v>0.69099999999999995</v>
      </c>
      <c r="M174" s="2761">
        <v>0.309</v>
      </c>
    </row>
    <row r="175" spans="1:13" ht="14.25" customHeight="1">
      <c r="A175" s="745"/>
      <c r="B175" s="3852" t="s">
        <v>32</v>
      </c>
      <c r="C175" s="3461"/>
      <c r="D175" s="3461"/>
      <c r="E175" s="3461"/>
      <c r="F175" s="3461"/>
      <c r="G175" s="4068"/>
      <c r="H175" s="2773">
        <v>0.87</v>
      </c>
      <c r="I175" s="1640">
        <v>0.13</v>
      </c>
      <c r="J175" s="2773">
        <v>0.7</v>
      </c>
      <c r="K175" s="2774">
        <v>0.3</v>
      </c>
      <c r="L175" s="2760">
        <v>0.67400000000000004</v>
      </c>
      <c r="M175" s="2761">
        <v>0.32600000000000001</v>
      </c>
    </row>
    <row r="176" spans="1:13" ht="14.25" customHeight="1">
      <c r="A176" s="745"/>
      <c r="B176" s="3852" t="s">
        <v>33</v>
      </c>
      <c r="C176" s="3461"/>
      <c r="D176" s="3461"/>
      <c r="E176" s="3461"/>
      <c r="F176" s="3461"/>
      <c r="G176" s="4068"/>
      <c r="H176" s="2773">
        <v>0.52800000000000002</v>
      </c>
      <c r="I176" s="1640">
        <v>0.47199999999999998</v>
      </c>
      <c r="J176" s="2773">
        <v>0.50900000000000001</v>
      </c>
      <c r="K176" s="2774">
        <v>0.49099999999999999</v>
      </c>
      <c r="L176" s="2760">
        <v>0.51700000000000002</v>
      </c>
      <c r="M176" s="2761">
        <v>0.48299999999999998</v>
      </c>
    </row>
    <row r="177" spans="2:13" ht="14.25" customHeight="1">
      <c r="B177" s="3852" t="s">
        <v>34</v>
      </c>
      <c r="C177" s="3461"/>
      <c r="D177" s="3461"/>
      <c r="E177" s="3461"/>
      <c r="F177" s="3461"/>
      <c r="G177" s="4068"/>
      <c r="H177" s="2773">
        <v>0.93799999999999994</v>
      </c>
      <c r="I177" s="1640">
        <v>6.2E-2</v>
      </c>
      <c r="J177" s="2773">
        <v>0.93200000000000005</v>
      </c>
      <c r="K177" s="2774">
        <v>6.8000000000000005E-2</v>
      </c>
      <c r="L177" s="2760">
        <v>0.91100000000000003</v>
      </c>
      <c r="M177" s="2761">
        <v>8.8999999999999996E-2</v>
      </c>
    </row>
    <row r="178" spans="2:13" ht="14.25" customHeight="1">
      <c r="B178" s="3852" t="s">
        <v>35</v>
      </c>
      <c r="C178" s="3461"/>
      <c r="D178" s="3461"/>
      <c r="E178" s="3461"/>
      <c r="F178" s="3461"/>
      <c r="G178" s="4068"/>
      <c r="H178" s="2773">
        <v>0.34799999999999998</v>
      </c>
      <c r="I178" s="1640">
        <v>0.65200000000000002</v>
      </c>
      <c r="J178" s="2773">
        <v>0.34100000000000003</v>
      </c>
      <c r="K178" s="2774">
        <v>0.65900000000000003</v>
      </c>
      <c r="L178" s="2760">
        <v>0.47899999999999998</v>
      </c>
      <c r="M178" s="2761">
        <v>0.52100000000000002</v>
      </c>
    </row>
    <row r="179" spans="2:13" ht="14.25" customHeight="1">
      <c r="B179" s="3852" t="s">
        <v>36</v>
      </c>
      <c r="C179" s="3461"/>
      <c r="D179" s="3461"/>
      <c r="E179" s="3461"/>
      <c r="F179" s="3461"/>
      <c r="G179" s="4068"/>
      <c r="H179" s="2773">
        <v>0.878</v>
      </c>
      <c r="I179" s="1640">
        <v>0.122</v>
      </c>
      <c r="J179" s="2773">
        <v>0.91100000000000003</v>
      </c>
      <c r="K179" s="2774">
        <v>8.8999999999999996E-2</v>
      </c>
      <c r="L179" s="2760">
        <v>0.92400000000000004</v>
      </c>
      <c r="M179" s="2761">
        <v>7.5999999999999998E-2</v>
      </c>
    </row>
    <row r="180" spans="2:13" ht="14.25" customHeight="1">
      <c r="B180" s="3852" t="s">
        <v>37</v>
      </c>
      <c r="C180" s="3461"/>
      <c r="D180" s="3461"/>
      <c r="E180" s="3461"/>
      <c r="F180" s="3461"/>
      <c r="G180" s="4068"/>
      <c r="H180" s="2756" t="s">
        <v>46</v>
      </c>
      <c r="I180" s="1621" t="s">
        <v>46</v>
      </c>
      <c r="J180" s="2773">
        <v>0</v>
      </c>
      <c r="K180" s="2774">
        <v>1</v>
      </c>
      <c r="L180" s="2760">
        <v>0</v>
      </c>
      <c r="M180" s="2761">
        <v>1</v>
      </c>
    </row>
    <row r="181" spans="2:13" ht="14.25" customHeight="1">
      <c r="B181" s="3852" t="s">
        <v>38</v>
      </c>
      <c r="C181" s="3461"/>
      <c r="D181" s="3461"/>
      <c r="E181" s="3461"/>
      <c r="F181" s="3461"/>
      <c r="G181" s="4068"/>
      <c r="H181" s="2773">
        <v>0.38100000000000001</v>
      </c>
      <c r="I181" s="1640">
        <v>0.61899999999999999</v>
      </c>
      <c r="J181" s="2773">
        <v>0.28299999999999997</v>
      </c>
      <c r="K181" s="2774">
        <v>0.71699999999999997</v>
      </c>
      <c r="L181" s="2760">
        <v>0.13</v>
      </c>
      <c r="M181" s="2761">
        <v>0.87</v>
      </c>
    </row>
    <row r="182" spans="2:13" ht="14.25" customHeight="1">
      <c r="B182" s="4080" t="s">
        <v>42</v>
      </c>
      <c r="C182" s="4070"/>
      <c r="D182" s="4070"/>
      <c r="E182" s="4070"/>
      <c r="F182" s="4070"/>
      <c r="G182" s="4071"/>
      <c r="H182" s="1641">
        <v>0.78800000000000003</v>
      </c>
      <c r="I182" s="2775">
        <v>0.21199999999999999</v>
      </c>
      <c r="J182" s="1641">
        <v>0.79400000000000004</v>
      </c>
      <c r="K182" s="2776">
        <v>0.20599999999999999</v>
      </c>
      <c r="L182" s="1642">
        <v>0.79</v>
      </c>
      <c r="M182" s="2771">
        <v>0.21</v>
      </c>
    </row>
    <row r="183" spans="2:13" ht="14.25" customHeight="1">
      <c r="B183" s="4093" t="s">
        <v>1360</v>
      </c>
      <c r="C183" s="3254"/>
      <c r="D183" s="3254"/>
      <c r="E183" s="3254"/>
      <c r="F183" s="3254"/>
      <c r="G183" s="3254"/>
      <c r="H183" s="3254"/>
      <c r="I183" s="3254"/>
      <c r="J183" s="3254"/>
      <c r="K183" s="3254"/>
      <c r="L183" s="3254"/>
      <c r="M183" s="3254"/>
    </row>
    <row r="184" spans="2:13" ht="13.5" customHeight="1">
      <c r="B184" s="3277"/>
      <c r="C184" s="3277"/>
      <c r="D184" s="3277"/>
      <c r="E184" s="3277"/>
      <c r="F184" s="3277"/>
      <c r="G184" s="3277"/>
      <c r="H184" s="3277"/>
      <c r="I184" s="3277"/>
      <c r="J184" s="3277"/>
      <c r="K184" s="3277"/>
      <c r="L184" s="3277"/>
      <c r="M184" s="3277"/>
    </row>
    <row r="185" spans="2:13" ht="13.5" customHeight="1">
      <c r="B185" s="745"/>
      <c r="C185" s="745"/>
      <c r="D185" s="745"/>
      <c r="E185" s="745"/>
      <c r="F185" s="745"/>
      <c r="G185" s="745"/>
      <c r="H185" s="745"/>
      <c r="I185" s="745"/>
      <c r="J185" s="745"/>
      <c r="K185" s="745"/>
      <c r="L185" s="745"/>
      <c r="M185" s="745"/>
    </row>
    <row r="186" spans="2:13" ht="14.25" customHeight="1">
      <c r="B186" s="4079" t="s">
        <v>1361</v>
      </c>
      <c r="C186" s="3207"/>
      <c r="D186" s="3247"/>
      <c r="E186" s="4096">
        <v>2022</v>
      </c>
      <c r="F186" s="3207"/>
      <c r="G186" s="3247"/>
      <c r="H186" s="4096">
        <v>2023</v>
      </c>
      <c r="I186" s="3207"/>
      <c r="J186" s="3247"/>
      <c r="K186" s="4096">
        <v>2024</v>
      </c>
      <c r="L186" s="3207"/>
      <c r="M186" s="3247"/>
    </row>
    <row r="187" spans="2:13" ht="13.5" customHeight="1">
      <c r="B187" s="3207"/>
      <c r="C187" s="3207"/>
      <c r="D187" s="3247"/>
      <c r="E187" s="2777" t="s">
        <v>107</v>
      </c>
      <c r="F187" s="2777" t="s">
        <v>108</v>
      </c>
      <c r="G187" s="1643" t="s">
        <v>109</v>
      </c>
      <c r="H187" s="2777" t="s">
        <v>107</v>
      </c>
      <c r="I187" s="2777" t="s">
        <v>108</v>
      </c>
      <c r="J187" s="1643" t="s">
        <v>109</v>
      </c>
      <c r="K187" s="2777" t="s">
        <v>107</v>
      </c>
      <c r="L187" s="2777" t="s">
        <v>108</v>
      </c>
      <c r="M187" s="1644" t="s">
        <v>109</v>
      </c>
    </row>
    <row r="188" spans="2:13" ht="14.25" customHeight="1">
      <c r="B188" s="4085" t="s">
        <v>29</v>
      </c>
      <c r="C188" s="4086"/>
      <c r="D188" s="4087"/>
      <c r="E188" s="1645" t="s">
        <v>46</v>
      </c>
      <c r="F188" s="1645" t="s">
        <v>46</v>
      </c>
      <c r="G188" s="1646" t="s">
        <v>46</v>
      </c>
      <c r="H188" s="1647">
        <v>0</v>
      </c>
      <c r="I188" s="1647">
        <v>1</v>
      </c>
      <c r="J188" s="1648">
        <v>0</v>
      </c>
      <c r="K188" s="1647">
        <v>0</v>
      </c>
      <c r="L188" s="1647">
        <v>1</v>
      </c>
      <c r="M188" s="1648">
        <v>0</v>
      </c>
    </row>
    <row r="189" spans="2:13" ht="14.25" customHeight="1">
      <c r="B189" s="3852" t="s">
        <v>30</v>
      </c>
      <c r="C189" s="3461"/>
      <c r="D189" s="4068"/>
      <c r="E189" s="2773">
        <v>5.0999999999999997E-2</v>
      </c>
      <c r="F189" s="2773">
        <v>0.70399999999999996</v>
      </c>
      <c r="G189" s="1640">
        <v>0.245</v>
      </c>
      <c r="H189" s="2773">
        <v>0.03</v>
      </c>
      <c r="I189" s="2773">
        <v>0.71899999999999997</v>
      </c>
      <c r="J189" s="2774">
        <v>0.251</v>
      </c>
      <c r="K189" s="2760">
        <v>2.4E-2</v>
      </c>
      <c r="L189" s="2760">
        <v>0.72399999999999998</v>
      </c>
      <c r="M189" s="2761">
        <v>0.252</v>
      </c>
    </row>
    <row r="190" spans="2:13" ht="14.25" customHeight="1">
      <c r="B190" s="3852" t="s">
        <v>31</v>
      </c>
      <c r="C190" s="3461"/>
      <c r="D190" s="4068"/>
      <c r="E190" s="2773">
        <v>0</v>
      </c>
      <c r="F190" s="2773">
        <v>0.73299999999999998</v>
      </c>
      <c r="G190" s="1640">
        <v>0.26700000000000002</v>
      </c>
      <c r="H190" s="2773">
        <v>1.6E-2</v>
      </c>
      <c r="I190" s="2773">
        <v>0.79700000000000004</v>
      </c>
      <c r="J190" s="2774">
        <v>0.188</v>
      </c>
      <c r="K190" s="2760">
        <v>8.5999999999999993E-2</v>
      </c>
      <c r="L190" s="2760">
        <v>0.72799999999999998</v>
      </c>
      <c r="M190" s="2761">
        <v>0.185</v>
      </c>
    </row>
    <row r="191" spans="2:13" ht="14.25" customHeight="1">
      <c r="B191" s="3852" t="s">
        <v>32</v>
      </c>
      <c r="C191" s="3461"/>
      <c r="D191" s="4068"/>
      <c r="E191" s="2773">
        <v>0.13</v>
      </c>
      <c r="F191" s="2773">
        <v>0.73899999999999999</v>
      </c>
      <c r="G191" s="1640">
        <v>0.13</v>
      </c>
      <c r="H191" s="2773">
        <v>0.34</v>
      </c>
      <c r="I191" s="2773">
        <v>0.57999999999999996</v>
      </c>
      <c r="J191" s="2774">
        <v>0.08</v>
      </c>
      <c r="K191" s="2760">
        <v>0.23300000000000001</v>
      </c>
      <c r="L191" s="2760">
        <v>0.67400000000000004</v>
      </c>
      <c r="M191" s="2761">
        <v>9.2999999999999999E-2</v>
      </c>
    </row>
    <row r="192" spans="2:13" ht="14.25" customHeight="1">
      <c r="B192" s="3852" t="s">
        <v>33</v>
      </c>
      <c r="C192" s="3461"/>
      <c r="D192" s="4068"/>
      <c r="E192" s="2773">
        <v>0.16500000000000001</v>
      </c>
      <c r="F192" s="2773">
        <v>0.70099999999999996</v>
      </c>
      <c r="G192" s="1640">
        <v>0.13400000000000001</v>
      </c>
      <c r="H192" s="2773">
        <v>0.25600000000000001</v>
      </c>
      <c r="I192" s="2773">
        <v>0.625</v>
      </c>
      <c r="J192" s="2774">
        <v>0.11899999999999999</v>
      </c>
      <c r="K192" s="2760">
        <v>0.23699999999999999</v>
      </c>
      <c r="L192" s="2760">
        <v>0.65100000000000002</v>
      </c>
      <c r="M192" s="2761">
        <v>0.111</v>
      </c>
    </row>
    <row r="193" spans="1:13" ht="14.25" customHeight="1">
      <c r="A193" s="745"/>
      <c r="B193" s="3852" t="s">
        <v>34</v>
      </c>
      <c r="C193" s="3461"/>
      <c r="D193" s="4068"/>
      <c r="E193" s="2773">
        <v>0.13500000000000001</v>
      </c>
      <c r="F193" s="2773">
        <v>0.74199999999999999</v>
      </c>
      <c r="G193" s="1640">
        <v>0.124</v>
      </c>
      <c r="H193" s="2773">
        <v>0.124</v>
      </c>
      <c r="I193" s="2773">
        <v>0.70599999999999996</v>
      </c>
      <c r="J193" s="2774">
        <v>0.17</v>
      </c>
      <c r="K193" s="2760">
        <v>0.16200000000000001</v>
      </c>
      <c r="L193" s="2760">
        <v>0.66400000000000003</v>
      </c>
      <c r="M193" s="2761">
        <v>0.17399999999999999</v>
      </c>
    </row>
    <row r="194" spans="1:13" ht="14.25" customHeight="1">
      <c r="A194" s="745"/>
      <c r="B194" s="3852" t="s">
        <v>35</v>
      </c>
      <c r="C194" s="3461"/>
      <c r="D194" s="4068"/>
      <c r="E194" s="2773">
        <v>0.33900000000000002</v>
      </c>
      <c r="F194" s="2773">
        <v>0.63400000000000001</v>
      </c>
      <c r="G194" s="1640">
        <v>2.7E-2</v>
      </c>
      <c r="H194" s="2773">
        <v>0.376</v>
      </c>
      <c r="I194" s="2773">
        <v>0.57099999999999995</v>
      </c>
      <c r="J194" s="2774">
        <v>5.3999999999999999E-2</v>
      </c>
      <c r="K194" s="2760">
        <v>0.34</v>
      </c>
      <c r="L194" s="2760">
        <v>0.61099999999999999</v>
      </c>
      <c r="M194" s="2761">
        <v>4.9000000000000002E-2</v>
      </c>
    </row>
    <row r="195" spans="1:13" ht="14.25" customHeight="1">
      <c r="A195" s="745"/>
      <c r="B195" s="3852" t="s">
        <v>36</v>
      </c>
      <c r="C195" s="3461"/>
      <c r="D195" s="4068"/>
      <c r="E195" s="2773">
        <v>0.28000000000000003</v>
      </c>
      <c r="F195" s="2773">
        <v>0.59099999999999997</v>
      </c>
      <c r="G195" s="1640">
        <v>0.129</v>
      </c>
      <c r="H195" s="2773">
        <v>0.192</v>
      </c>
      <c r="I195" s="2773">
        <v>0.63200000000000001</v>
      </c>
      <c r="J195" s="2774">
        <v>0.17599999999999999</v>
      </c>
      <c r="K195" s="2760">
        <v>0.186</v>
      </c>
      <c r="L195" s="2760">
        <v>0.629</v>
      </c>
      <c r="M195" s="2761">
        <v>0.185</v>
      </c>
    </row>
    <row r="196" spans="1:13" ht="14.25" customHeight="1">
      <c r="A196" s="745"/>
      <c r="B196" s="3852" t="s">
        <v>37</v>
      </c>
      <c r="C196" s="3461"/>
      <c r="D196" s="4068"/>
      <c r="E196" s="2756" t="s">
        <v>46</v>
      </c>
      <c r="F196" s="2756" t="s">
        <v>46</v>
      </c>
      <c r="G196" s="1621" t="s">
        <v>46</v>
      </c>
      <c r="H196" s="2773">
        <v>0.4</v>
      </c>
      <c r="I196" s="2773">
        <v>0.6</v>
      </c>
      <c r="J196" s="2774">
        <v>0</v>
      </c>
      <c r="K196" s="2760">
        <v>0.378</v>
      </c>
      <c r="L196" s="2760">
        <v>0.6</v>
      </c>
      <c r="M196" s="2761">
        <v>2.1999999999999999E-2</v>
      </c>
    </row>
    <row r="197" spans="1:13" ht="14.25" customHeight="1">
      <c r="A197" s="745"/>
      <c r="B197" s="3852" t="s">
        <v>38</v>
      </c>
      <c r="C197" s="3461"/>
      <c r="D197" s="4068"/>
      <c r="E197" s="2773">
        <v>1</v>
      </c>
      <c r="F197" s="2773">
        <v>0</v>
      </c>
      <c r="G197" s="1640">
        <v>0</v>
      </c>
      <c r="H197" s="2773">
        <v>1</v>
      </c>
      <c r="I197" s="2773">
        <v>0</v>
      </c>
      <c r="J197" s="2774">
        <v>0</v>
      </c>
      <c r="K197" s="2760">
        <v>1</v>
      </c>
      <c r="L197" s="2760">
        <v>0</v>
      </c>
      <c r="M197" s="2761">
        <v>0</v>
      </c>
    </row>
    <row r="198" spans="1:13" ht="14.25" customHeight="1">
      <c r="A198" s="745"/>
      <c r="B198" s="4080" t="s">
        <v>42</v>
      </c>
      <c r="C198" s="4070"/>
      <c r="D198" s="4071"/>
      <c r="E198" s="1641">
        <v>0.254</v>
      </c>
      <c r="F198" s="1641">
        <v>0.62</v>
      </c>
      <c r="G198" s="2775">
        <v>0.126</v>
      </c>
      <c r="H198" s="1641">
        <v>0.19700000000000001</v>
      </c>
      <c r="I198" s="1641">
        <v>0.64</v>
      </c>
      <c r="J198" s="2776">
        <v>0.16300000000000001</v>
      </c>
      <c r="K198" s="1642">
        <v>0.20399999999999999</v>
      </c>
      <c r="L198" s="1642">
        <v>0.63400000000000001</v>
      </c>
      <c r="M198" s="2771">
        <v>0.161</v>
      </c>
    </row>
    <row r="199" spans="1:13" ht="14.25" customHeight="1">
      <c r="A199" s="745"/>
      <c r="B199" s="4093" t="s">
        <v>1362</v>
      </c>
      <c r="C199" s="3254"/>
      <c r="D199" s="3254"/>
      <c r="E199" s="3254"/>
      <c r="F199" s="3254"/>
      <c r="G199" s="3254"/>
      <c r="H199" s="3254"/>
      <c r="I199" s="3254"/>
      <c r="J199" s="3254"/>
      <c r="K199" s="3254"/>
      <c r="L199" s="3254"/>
      <c r="M199" s="3254"/>
    </row>
    <row r="200" spans="1:13" ht="13.5" customHeight="1">
      <c r="A200" s="745"/>
      <c r="B200" s="2992"/>
      <c r="C200" s="2992"/>
      <c r="D200" s="2992"/>
      <c r="E200" s="2992"/>
      <c r="F200" s="2992"/>
      <c r="G200" s="2992"/>
      <c r="H200" s="2992"/>
      <c r="I200" s="2992"/>
      <c r="J200" s="2992"/>
      <c r="K200" s="2992"/>
      <c r="L200" s="2992"/>
      <c r="M200" s="2992"/>
    </row>
    <row r="201" spans="1:13" ht="13.5" customHeight="1">
      <c r="A201" s="745"/>
      <c r="B201" s="3277"/>
      <c r="C201" s="3277"/>
      <c r="D201" s="3277"/>
      <c r="E201" s="3277"/>
      <c r="F201" s="3277"/>
      <c r="G201" s="3277"/>
      <c r="H201" s="3277"/>
      <c r="I201" s="3277"/>
      <c r="J201" s="3277"/>
      <c r="K201" s="3277"/>
      <c r="L201" s="3277"/>
      <c r="M201" s="3277"/>
    </row>
    <row r="202" spans="1:13" ht="13.5" customHeight="1">
      <c r="A202" s="745"/>
      <c r="B202" s="745"/>
      <c r="C202" s="745"/>
      <c r="D202" s="745"/>
      <c r="E202" s="745"/>
      <c r="F202" s="745"/>
      <c r="G202" s="745"/>
      <c r="H202" s="745"/>
      <c r="I202" s="745"/>
      <c r="J202" s="745"/>
      <c r="K202" s="745"/>
      <c r="L202" s="745"/>
      <c r="M202" s="745"/>
    </row>
    <row r="203" spans="1:13" ht="13.5" customHeight="1">
      <c r="A203" s="745"/>
      <c r="B203" s="745"/>
      <c r="C203" s="745"/>
      <c r="D203" s="745"/>
      <c r="E203" s="745"/>
      <c r="F203" s="745"/>
      <c r="G203" s="745"/>
      <c r="H203" s="745"/>
      <c r="I203" s="745"/>
      <c r="J203" s="745"/>
      <c r="K203" s="745"/>
      <c r="L203" s="745"/>
      <c r="M203" s="745"/>
    </row>
    <row r="204" spans="1:13" ht="13.5" customHeight="1">
      <c r="A204" s="2187" t="s">
        <v>203</v>
      </c>
      <c r="B204" s="2187" t="s">
        <v>146</v>
      </c>
      <c r="C204" s="2187"/>
      <c r="D204" s="2187"/>
      <c r="E204" s="2187"/>
      <c r="F204" s="2187"/>
      <c r="G204" s="2187"/>
      <c r="H204" s="2187"/>
      <c r="I204" s="2187"/>
      <c r="J204" s="2187"/>
      <c r="K204" s="2187"/>
      <c r="L204" s="2187"/>
      <c r="M204" s="2187" t="s">
        <v>203</v>
      </c>
    </row>
    <row r="205" spans="1:13" ht="13.5" customHeight="1">
      <c r="A205" s="745"/>
      <c r="B205" s="745"/>
      <c r="C205" s="745"/>
      <c r="D205" s="745"/>
      <c r="E205" s="745"/>
      <c r="F205" s="745"/>
      <c r="G205" s="745"/>
      <c r="H205" s="745"/>
      <c r="I205" s="745"/>
      <c r="J205" s="745"/>
      <c r="K205" s="745"/>
      <c r="L205" s="745"/>
      <c r="M205" s="745"/>
    </row>
    <row r="206" spans="1:13" ht="14.25" customHeight="1">
      <c r="A206" s="745"/>
      <c r="B206" s="4079" t="s">
        <v>1363</v>
      </c>
      <c r="C206" s="3207"/>
      <c r="D206" s="3247"/>
      <c r="E206" s="4112">
        <v>2022</v>
      </c>
      <c r="F206" s="4112">
        <v>2023</v>
      </c>
      <c r="G206" s="4084">
        <v>2024</v>
      </c>
      <c r="H206" s="745"/>
      <c r="I206" s="745"/>
      <c r="J206" s="745"/>
      <c r="K206" s="745"/>
      <c r="L206" s="745"/>
      <c r="M206" s="745"/>
    </row>
    <row r="207" spans="1:13" ht="13.5" customHeight="1">
      <c r="A207" s="745"/>
      <c r="B207" s="3207"/>
      <c r="C207" s="2992"/>
      <c r="D207" s="3247"/>
      <c r="E207" s="3403"/>
      <c r="F207" s="3403"/>
      <c r="G207" s="3295"/>
      <c r="H207" s="745"/>
      <c r="I207" s="745"/>
      <c r="J207" s="745"/>
      <c r="K207" s="745"/>
      <c r="L207" s="745"/>
      <c r="M207" s="745"/>
    </row>
    <row r="208" spans="1:13" ht="13.5" customHeight="1">
      <c r="A208" s="745"/>
      <c r="B208" s="3207"/>
      <c r="C208" s="2992"/>
      <c r="D208" s="3247"/>
      <c r="E208" s="3403"/>
      <c r="F208" s="3403"/>
      <c r="G208" s="3295"/>
      <c r="H208" s="745"/>
      <c r="I208" s="745"/>
      <c r="J208" s="745"/>
      <c r="K208" s="745"/>
      <c r="L208" s="745"/>
      <c r="M208" s="745"/>
    </row>
    <row r="209" spans="2:7" ht="13.5" customHeight="1">
      <c r="B209" s="3248"/>
      <c r="C209" s="3248"/>
      <c r="D209" s="3279"/>
      <c r="E209" s="3325"/>
      <c r="F209" s="3325"/>
      <c r="G209" s="3296"/>
    </row>
    <row r="210" spans="2:7" ht="14.25" customHeight="1">
      <c r="B210" s="3852" t="s">
        <v>29</v>
      </c>
      <c r="C210" s="3461"/>
      <c r="D210" s="4068"/>
      <c r="E210" s="1621" t="s">
        <v>46</v>
      </c>
      <c r="F210" s="2774">
        <v>1.0640000000000001</v>
      </c>
      <c r="G210" s="2761">
        <v>1.246</v>
      </c>
    </row>
    <row r="211" spans="2:7" ht="14.25" customHeight="1">
      <c r="B211" s="3852" t="s">
        <v>30</v>
      </c>
      <c r="C211" s="3461"/>
      <c r="D211" s="4068"/>
      <c r="E211" s="1640">
        <v>0.69</v>
      </c>
      <c r="F211" s="2774">
        <v>0.83</v>
      </c>
      <c r="G211" s="2761">
        <v>0.83</v>
      </c>
    </row>
    <row r="212" spans="2:7" ht="14.25" customHeight="1">
      <c r="B212" s="3852" t="s">
        <v>31</v>
      </c>
      <c r="C212" s="3461"/>
      <c r="D212" s="4068"/>
      <c r="E212" s="1621" t="s">
        <v>46</v>
      </c>
      <c r="F212" s="2774">
        <v>0.96899999999999997</v>
      </c>
      <c r="G212" s="2761">
        <v>0.98199999999999998</v>
      </c>
    </row>
    <row r="213" spans="2:7" ht="14.25" customHeight="1">
      <c r="B213" s="3852" t="s">
        <v>32</v>
      </c>
      <c r="C213" s="3461"/>
      <c r="D213" s="4068"/>
      <c r="E213" s="1640">
        <v>0.99299999999999999</v>
      </c>
      <c r="F213" s="2774">
        <v>0.77100000000000002</v>
      </c>
      <c r="G213" s="2761">
        <v>0.97</v>
      </c>
    </row>
    <row r="214" spans="2:7" ht="14.25" customHeight="1">
      <c r="B214" s="3852" t="s">
        <v>33</v>
      </c>
      <c r="C214" s="3461"/>
      <c r="D214" s="4068"/>
      <c r="E214" s="1640">
        <v>0.94599999999999995</v>
      </c>
      <c r="F214" s="2774">
        <v>0.88600000000000001</v>
      </c>
      <c r="G214" s="2761">
        <v>0.90200000000000002</v>
      </c>
    </row>
    <row r="215" spans="2:7" ht="14.25" customHeight="1">
      <c r="B215" s="3852" t="s">
        <v>34</v>
      </c>
      <c r="C215" s="3461"/>
      <c r="D215" s="4068"/>
      <c r="E215" s="1640">
        <v>0.68300000000000005</v>
      </c>
      <c r="F215" s="2774">
        <v>0.74299999999999999</v>
      </c>
      <c r="G215" s="2761">
        <v>0.80400000000000005</v>
      </c>
    </row>
    <row r="216" spans="2:7" ht="14.25" customHeight="1">
      <c r="B216" s="3852" t="s">
        <v>35</v>
      </c>
      <c r="C216" s="3461"/>
      <c r="D216" s="4068"/>
      <c r="E216" s="1640">
        <v>1.042</v>
      </c>
      <c r="F216" s="2774">
        <v>1.0640000000000001</v>
      </c>
      <c r="G216" s="2761">
        <v>0.94</v>
      </c>
    </row>
    <row r="217" spans="2:7" ht="14.25" customHeight="1">
      <c r="B217" s="3852" t="s">
        <v>36</v>
      </c>
      <c r="C217" s="3461"/>
      <c r="D217" s="4068"/>
      <c r="E217" s="1640">
        <v>0.84199999999999997</v>
      </c>
      <c r="F217" s="2774">
        <v>0.71599999999999997</v>
      </c>
      <c r="G217" s="2761">
        <v>0.70799999999999996</v>
      </c>
    </row>
    <row r="218" spans="2:7" ht="14.25" customHeight="1">
      <c r="B218" s="3852" t="s">
        <v>38</v>
      </c>
      <c r="C218" s="3461"/>
      <c r="D218" s="4068"/>
      <c r="E218" s="1640">
        <v>0.73199999999999998</v>
      </c>
      <c r="F218" s="2774">
        <v>0.88200000000000001</v>
      </c>
      <c r="G218" s="2761">
        <v>1.0049999999999999</v>
      </c>
    </row>
    <row r="219" spans="2:7" ht="14.25" customHeight="1">
      <c r="B219" s="4101" t="s">
        <v>148</v>
      </c>
      <c r="C219" s="3461"/>
      <c r="D219" s="4068"/>
      <c r="E219" s="2775">
        <v>0.84199999999999997</v>
      </c>
      <c r="F219" s="2776">
        <v>0.94199999999999995</v>
      </c>
      <c r="G219" s="2771">
        <v>0.94</v>
      </c>
    </row>
    <row r="220" spans="2:7" ht="14.25" customHeight="1">
      <c r="B220" s="4093" t="s">
        <v>1364</v>
      </c>
      <c r="C220" s="3254"/>
      <c r="D220" s="3254"/>
      <c r="E220" s="3254"/>
      <c r="F220" s="3254"/>
      <c r="G220" s="3254"/>
    </row>
    <row r="221" spans="2:7" ht="24" customHeight="1">
      <c r="B221" s="2992"/>
      <c r="C221" s="2992"/>
      <c r="D221" s="2992"/>
      <c r="E221" s="2992"/>
      <c r="F221" s="2992"/>
      <c r="G221" s="2992"/>
    </row>
    <row r="222" spans="2:7" ht="13.5" customHeight="1">
      <c r="B222" s="2992"/>
      <c r="C222" s="2992"/>
      <c r="D222" s="2992"/>
      <c r="E222" s="2992"/>
      <c r="F222" s="2992"/>
      <c r="G222" s="2992"/>
    </row>
    <row r="223" spans="2:7" ht="13.5" customHeight="1">
      <c r="B223" s="2992"/>
      <c r="C223" s="2992"/>
      <c r="D223" s="2992"/>
      <c r="E223" s="2992"/>
      <c r="F223" s="2992"/>
      <c r="G223" s="2992"/>
    </row>
    <row r="224" spans="2:7" ht="13.5" customHeight="1">
      <c r="B224" s="3277"/>
      <c r="C224" s="3277"/>
      <c r="D224" s="3277"/>
      <c r="E224" s="3277"/>
      <c r="F224" s="3277"/>
      <c r="G224" s="3277"/>
    </row>
    <row r="229" spans="1:13" ht="13.5" customHeight="1">
      <c r="A229" s="1605"/>
      <c r="B229" s="1604" t="s">
        <v>155</v>
      </c>
      <c r="C229" s="1604"/>
      <c r="D229" s="1604"/>
      <c r="E229" s="1604"/>
      <c r="F229" s="1604"/>
      <c r="G229" s="1604"/>
      <c r="H229" s="1605"/>
      <c r="I229" s="1605"/>
      <c r="J229" s="1605"/>
      <c r="K229" s="1605"/>
      <c r="L229" s="1605"/>
      <c r="M229" s="1605"/>
    </row>
    <row r="230" spans="1:13" ht="13.5" customHeight="1">
      <c r="A230" s="745"/>
      <c r="B230" s="745"/>
      <c r="C230" s="745"/>
      <c r="D230" s="745"/>
      <c r="E230" s="745"/>
      <c r="F230" s="745"/>
      <c r="G230" s="745"/>
      <c r="H230" s="745"/>
      <c r="I230" s="745"/>
      <c r="J230" s="745"/>
      <c r="K230" s="745"/>
      <c r="L230" s="745"/>
      <c r="M230" s="745"/>
    </row>
    <row r="231" spans="1:13" ht="13.5" customHeight="1">
      <c r="A231" s="745"/>
      <c r="B231" s="745"/>
      <c r="C231" s="745"/>
      <c r="D231" s="745"/>
      <c r="E231" s="745"/>
      <c r="F231" s="745"/>
      <c r="G231" s="745"/>
      <c r="H231" s="745"/>
      <c r="I231" s="745"/>
      <c r="J231" s="745"/>
      <c r="K231" s="745"/>
      <c r="L231" s="745"/>
      <c r="M231" s="745"/>
    </row>
    <row r="232" spans="1:13" ht="13.5" customHeight="1">
      <c r="A232" s="2187" t="s">
        <v>203</v>
      </c>
      <c r="B232" s="2187" t="s">
        <v>156</v>
      </c>
      <c r="C232" s="2187"/>
      <c r="D232" s="2187"/>
      <c r="E232" s="2187"/>
      <c r="F232" s="2187" t="s">
        <v>203</v>
      </c>
      <c r="G232" s="2187" t="s">
        <v>203</v>
      </c>
      <c r="H232" s="2187" t="s">
        <v>203</v>
      </c>
      <c r="I232" s="2187" t="s">
        <v>203</v>
      </c>
      <c r="J232" s="2187" t="s">
        <v>203</v>
      </c>
      <c r="K232" s="2187" t="s">
        <v>203</v>
      </c>
      <c r="L232" s="2187" t="s">
        <v>203</v>
      </c>
      <c r="M232" s="2187" t="s">
        <v>203</v>
      </c>
    </row>
    <row r="233" spans="1:13" ht="13.5" customHeight="1">
      <c r="A233" s="745"/>
      <c r="B233" s="745"/>
      <c r="C233" s="745"/>
      <c r="D233" s="745"/>
      <c r="E233" s="745"/>
      <c r="F233" s="745"/>
      <c r="G233" s="745"/>
      <c r="H233" s="745"/>
      <c r="I233" s="745"/>
      <c r="J233" s="745"/>
      <c r="K233" s="745"/>
      <c r="L233" s="745"/>
      <c r="M233" s="745"/>
    </row>
    <row r="234" spans="1:13" ht="14.25" customHeight="1">
      <c r="A234" s="745"/>
      <c r="B234" s="4079" t="s">
        <v>1365</v>
      </c>
      <c r="C234" s="3207"/>
      <c r="D234" s="3247"/>
      <c r="E234" s="4096">
        <v>2022</v>
      </c>
      <c r="F234" s="3207"/>
      <c r="G234" s="3247"/>
      <c r="H234" s="4096">
        <v>2023</v>
      </c>
      <c r="I234" s="3207"/>
      <c r="J234" s="3247"/>
      <c r="K234" s="4096">
        <v>2024</v>
      </c>
      <c r="L234" s="3207"/>
      <c r="M234" s="3247"/>
    </row>
    <row r="235" spans="1:13" ht="13.5" customHeight="1">
      <c r="A235" s="745"/>
      <c r="B235" s="3248"/>
      <c r="C235" s="3248"/>
      <c r="D235" s="3279"/>
      <c r="E235" s="2753" t="s">
        <v>158</v>
      </c>
      <c r="F235" s="2753" t="s">
        <v>159</v>
      </c>
      <c r="G235" s="1615" t="s">
        <v>148</v>
      </c>
      <c r="H235" s="2753" t="s">
        <v>158</v>
      </c>
      <c r="I235" s="2753" t="s">
        <v>159</v>
      </c>
      <c r="J235" s="1615" t="s">
        <v>148</v>
      </c>
      <c r="K235" s="2753" t="s">
        <v>158</v>
      </c>
      <c r="L235" s="2753" t="s">
        <v>159</v>
      </c>
      <c r="M235" s="2754" t="s">
        <v>148</v>
      </c>
    </row>
    <row r="236" spans="1:13" ht="14.25" customHeight="1">
      <c r="A236" s="745"/>
      <c r="B236" s="4085" t="s">
        <v>160</v>
      </c>
      <c r="C236" s="4086"/>
      <c r="D236" s="4087"/>
      <c r="E236" s="2737">
        <v>3244222</v>
      </c>
      <c r="F236" s="2737">
        <v>1770995</v>
      </c>
      <c r="G236" s="1649">
        <v>5015216</v>
      </c>
      <c r="H236" s="2737">
        <v>5775718</v>
      </c>
      <c r="I236" s="2737">
        <v>7270805</v>
      </c>
      <c r="J236" s="1957">
        <v>13046523</v>
      </c>
      <c r="K236" s="1650"/>
      <c r="L236" s="1650"/>
      <c r="M236" s="1651"/>
    </row>
    <row r="237" spans="1:13" ht="14.25" customHeight="1">
      <c r="A237" s="745"/>
      <c r="B237" s="4088" t="s">
        <v>161</v>
      </c>
      <c r="C237" s="3465"/>
      <c r="D237" s="4089"/>
      <c r="E237" s="2778">
        <v>3</v>
      </c>
      <c r="F237" s="2779">
        <v>3</v>
      </c>
      <c r="G237" s="1652">
        <v>6</v>
      </c>
      <c r="H237" s="4155">
        <v>8</v>
      </c>
      <c r="I237" s="4156">
        <v>10</v>
      </c>
      <c r="J237" s="4110">
        <v>18</v>
      </c>
      <c r="K237" s="4104"/>
      <c r="L237" s="4106"/>
      <c r="M237" s="4108"/>
    </row>
    <row r="238" spans="1:13" ht="13.5" customHeight="1">
      <c r="A238" s="745"/>
      <c r="B238" s="3523"/>
      <c r="C238" s="3523"/>
      <c r="D238" s="4090"/>
      <c r="E238" s="1653"/>
      <c r="F238" s="1654"/>
      <c r="G238" s="1655"/>
      <c r="H238" s="4105"/>
      <c r="I238" s="4107"/>
      <c r="J238" s="4109"/>
      <c r="K238" s="4105"/>
      <c r="L238" s="4107"/>
      <c r="M238" s="4109"/>
    </row>
    <row r="239" spans="1:13" ht="14.25" customHeight="1">
      <c r="A239" s="745"/>
      <c r="B239" s="4088" t="s">
        <v>162</v>
      </c>
      <c r="C239" s="3465"/>
      <c r="D239" s="4089"/>
      <c r="E239" s="2778">
        <v>0</v>
      </c>
      <c r="F239" s="2779">
        <v>0</v>
      </c>
      <c r="G239" s="1652">
        <v>0</v>
      </c>
      <c r="H239" s="4155">
        <v>0</v>
      </c>
      <c r="I239" s="4156">
        <v>1</v>
      </c>
      <c r="J239" s="4110">
        <v>1</v>
      </c>
      <c r="K239" s="4104"/>
      <c r="L239" s="4106"/>
      <c r="M239" s="4108"/>
    </row>
    <row r="240" spans="1:13" ht="13.5" customHeight="1">
      <c r="A240" s="745"/>
      <c r="B240" s="3523"/>
      <c r="C240" s="3523"/>
      <c r="D240" s="4090"/>
      <c r="E240" s="1653"/>
      <c r="F240" s="1654"/>
      <c r="G240" s="1655"/>
      <c r="H240" s="4105"/>
      <c r="I240" s="4107"/>
      <c r="J240" s="4109"/>
      <c r="K240" s="4105"/>
      <c r="L240" s="4107"/>
      <c r="M240" s="4109"/>
    </row>
    <row r="241" spans="1:13" ht="14.25" customHeight="1">
      <c r="A241" s="745"/>
      <c r="B241" s="3852" t="s">
        <v>163</v>
      </c>
      <c r="C241" s="3461"/>
      <c r="D241" s="4068"/>
      <c r="E241" s="2735">
        <v>0</v>
      </c>
      <c r="F241" s="2735">
        <v>0</v>
      </c>
      <c r="G241" s="1611">
        <v>0</v>
      </c>
      <c r="H241" s="2735">
        <v>0</v>
      </c>
      <c r="I241" s="2735">
        <v>1</v>
      </c>
      <c r="J241" s="2736">
        <v>1</v>
      </c>
      <c r="K241" s="1617"/>
      <c r="L241" s="1617"/>
      <c r="M241" s="1656"/>
    </row>
    <row r="242" spans="1:13" ht="14.25" customHeight="1">
      <c r="A242" s="745"/>
      <c r="B242" s="4088" t="s">
        <v>164</v>
      </c>
      <c r="C242" s="3465"/>
      <c r="D242" s="4089"/>
      <c r="E242" s="2778">
        <v>72</v>
      </c>
      <c r="F242" s="2779">
        <v>236</v>
      </c>
      <c r="G242" s="1652">
        <v>308</v>
      </c>
      <c r="H242" s="4155">
        <v>0</v>
      </c>
      <c r="I242" s="4157">
        <v>6570</v>
      </c>
      <c r="J242" s="4158">
        <v>6570</v>
      </c>
      <c r="K242" s="4104"/>
      <c r="L242" s="4159"/>
      <c r="M242" s="4160"/>
    </row>
    <row r="243" spans="1:13" ht="13.5" customHeight="1">
      <c r="A243" s="745"/>
      <c r="B243" s="3523"/>
      <c r="C243" s="3523"/>
      <c r="D243" s="4090"/>
      <c r="E243" s="1653"/>
      <c r="F243" s="1654"/>
      <c r="G243" s="1655"/>
      <c r="H243" s="4105"/>
      <c r="I243" s="4107"/>
      <c r="J243" s="4109"/>
      <c r="K243" s="4105"/>
      <c r="L243" s="4107"/>
      <c r="M243" s="4109"/>
    </row>
    <row r="244" spans="1:13" ht="14.25" customHeight="1">
      <c r="A244" s="745"/>
      <c r="B244" s="4088" t="s">
        <v>1366</v>
      </c>
      <c r="C244" s="3465"/>
      <c r="D244" s="4089"/>
      <c r="E244" s="2778">
        <v>0.18</v>
      </c>
      <c r="F244" s="2779">
        <v>0.34</v>
      </c>
      <c r="G244" s="1652">
        <v>0.24</v>
      </c>
      <c r="H244" s="4155">
        <v>0.28000000000000003</v>
      </c>
      <c r="I244" s="4156">
        <v>0.28000000000000003</v>
      </c>
      <c r="J244" s="4110">
        <v>0.28000000000000003</v>
      </c>
      <c r="K244" s="4104"/>
      <c r="L244" s="4106"/>
      <c r="M244" s="4108"/>
    </row>
    <row r="245" spans="1:13" ht="13.5" customHeight="1">
      <c r="A245" s="745"/>
      <c r="B245" s="3523"/>
      <c r="C245" s="3523"/>
      <c r="D245" s="4090"/>
      <c r="E245" s="1653"/>
      <c r="F245" s="1654"/>
      <c r="G245" s="1655"/>
      <c r="H245" s="4105"/>
      <c r="I245" s="4107"/>
      <c r="J245" s="4109"/>
      <c r="K245" s="4105"/>
      <c r="L245" s="4107"/>
      <c r="M245" s="4109"/>
    </row>
    <row r="246" spans="1:13" ht="14.25" customHeight="1">
      <c r="A246" s="745"/>
      <c r="B246" s="4088" t="s">
        <v>1367</v>
      </c>
      <c r="C246" s="3465"/>
      <c r="D246" s="4089"/>
      <c r="E246" s="2778">
        <v>0</v>
      </c>
      <c r="F246" s="2779">
        <v>0</v>
      </c>
      <c r="G246" s="1652">
        <v>0</v>
      </c>
      <c r="H246" s="4155">
        <v>0</v>
      </c>
      <c r="I246" s="4156">
        <v>0.03</v>
      </c>
      <c r="J246" s="4110">
        <v>0.02</v>
      </c>
      <c r="K246" s="4104"/>
      <c r="L246" s="4106"/>
      <c r="M246" s="4108"/>
    </row>
    <row r="247" spans="1:13" ht="13.5" customHeight="1">
      <c r="A247" s="745"/>
      <c r="B247" s="3523"/>
      <c r="C247" s="3523"/>
      <c r="D247" s="4090"/>
      <c r="E247" s="1653"/>
      <c r="F247" s="1654"/>
      <c r="G247" s="1655"/>
      <c r="H247" s="4105"/>
      <c r="I247" s="4107"/>
      <c r="J247" s="4109"/>
      <c r="K247" s="4105"/>
      <c r="L247" s="4107"/>
      <c r="M247" s="4109"/>
    </row>
    <row r="248" spans="1:13" ht="14.25" customHeight="1">
      <c r="A248" s="745"/>
      <c r="B248" s="3852" t="s">
        <v>1368</v>
      </c>
      <c r="C248" s="3461"/>
      <c r="D248" s="4068"/>
      <c r="E248" s="2735">
        <v>0</v>
      </c>
      <c r="F248" s="2735">
        <v>0</v>
      </c>
      <c r="G248" s="1611">
        <v>0</v>
      </c>
      <c r="H248" s="2735">
        <v>0</v>
      </c>
      <c r="I248" s="2735">
        <v>0.03</v>
      </c>
      <c r="J248" s="2736">
        <v>0.02</v>
      </c>
      <c r="K248" s="1617"/>
      <c r="L248" s="1617"/>
      <c r="M248" s="1656"/>
    </row>
    <row r="249" spans="1:13" ht="14.25" customHeight="1">
      <c r="A249" s="745"/>
      <c r="B249" s="4069" t="s">
        <v>1369</v>
      </c>
      <c r="C249" s="4070"/>
      <c r="D249" s="4071"/>
      <c r="E249" s="1619">
        <v>4</v>
      </c>
      <c r="F249" s="1619">
        <v>27</v>
      </c>
      <c r="G249" s="2738">
        <v>12</v>
      </c>
      <c r="H249" s="1619">
        <v>0</v>
      </c>
      <c r="I249" s="1619">
        <v>181</v>
      </c>
      <c r="J249" s="2741">
        <v>101</v>
      </c>
      <c r="K249" s="2755"/>
      <c r="L249" s="2755"/>
      <c r="M249" s="1622"/>
    </row>
    <row r="250" spans="1:13" ht="14.25" customHeight="1">
      <c r="A250" s="745"/>
      <c r="B250" s="4093" t="s">
        <v>1216</v>
      </c>
      <c r="C250" s="3254"/>
      <c r="D250" s="3254"/>
      <c r="E250" s="3254"/>
      <c r="F250" s="3254"/>
      <c r="G250" s="3254"/>
      <c r="H250" s="3254"/>
      <c r="I250" s="3254"/>
      <c r="J250" s="3254"/>
      <c r="K250" s="3254"/>
      <c r="L250" s="3254"/>
      <c r="M250" s="3254"/>
    </row>
    <row r="251" spans="1:13" ht="13.5" customHeight="1">
      <c r="A251" s="745"/>
      <c r="B251" s="2992"/>
      <c r="C251" s="2992"/>
      <c r="D251" s="2992"/>
      <c r="E251" s="2992"/>
      <c r="F251" s="2992"/>
      <c r="G251" s="2992"/>
      <c r="H251" s="2992"/>
      <c r="I251" s="2992"/>
      <c r="J251" s="2992"/>
      <c r="K251" s="2992"/>
      <c r="L251" s="2992"/>
      <c r="M251" s="2992"/>
    </row>
    <row r="252" spans="1:13" ht="13.5" customHeight="1">
      <c r="A252" s="745"/>
      <c r="B252" s="3277"/>
      <c r="C252" s="3277"/>
      <c r="D252" s="3277"/>
      <c r="E252" s="3277"/>
      <c r="F252" s="3277"/>
      <c r="G252" s="3277"/>
      <c r="H252" s="3277"/>
      <c r="I252" s="3277"/>
      <c r="J252" s="3277"/>
      <c r="K252" s="3277"/>
      <c r="L252" s="3277"/>
      <c r="M252" s="3277"/>
    </row>
    <row r="253" spans="1:13" ht="13.5" customHeight="1">
      <c r="A253" s="56"/>
      <c r="B253" s="56"/>
      <c r="C253" s="56"/>
      <c r="D253" s="56"/>
      <c r="E253" s="56"/>
      <c r="F253" s="56"/>
      <c r="G253" s="56"/>
      <c r="H253" s="56"/>
      <c r="I253" s="56"/>
      <c r="J253" s="56"/>
      <c r="K253" s="56"/>
      <c r="L253" s="56"/>
      <c r="M253" s="56"/>
    </row>
    <row r="254" spans="1:13" ht="13.5" customHeight="1">
      <c r="A254" s="745"/>
      <c r="B254" s="745"/>
      <c r="C254" s="745"/>
      <c r="D254" s="745"/>
      <c r="E254" s="745"/>
      <c r="F254" s="745"/>
      <c r="G254" s="745"/>
      <c r="H254" s="745"/>
      <c r="I254" s="745"/>
      <c r="J254" s="745"/>
      <c r="K254" s="745"/>
      <c r="L254" s="745"/>
      <c r="M254" s="745"/>
    </row>
    <row r="255" spans="1:13" ht="13.5" customHeight="1">
      <c r="A255" s="2187" t="s">
        <v>203</v>
      </c>
      <c r="B255" s="3679" t="s">
        <v>977</v>
      </c>
      <c r="C255" s="3207"/>
      <c r="D255" s="3207"/>
      <c r="E255" s="3207"/>
      <c r="F255" s="3207"/>
      <c r="G255" s="3207"/>
      <c r="H255" s="3207"/>
      <c r="I255" s="3207"/>
      <c r="J255" s="3207"/>
      <c r="K255" s="3207"/>
      <c r="L255" s="2456" t="s">
        <v>203</v>
      </c>
      <c r="M255" s="2456" t="s">
        <v>203</v>
      </c>
    </row>
    <row r="256" spans="1:13" ht="13.5" customHeight="1">
      <c r="A256" s="2187" t="s">
        <v>203</v>
      </c>
      <c r="B256" s="3207"/>
      <c r="C256" s="3207"/>
      <c r="D256" s="3207"/>
      <c r="E256" s="3207"/>
      <c r="F256" s="3207"/>
      <c r="G256" s="3207"/>
      <c r="H256" s="3207"/>
      <c r="I256" s="3207"/>
      <c r="J256" s="3207"/>
      <c r="K256" s="3207"/>
      <c r="L256" s="2456" t="s">
        <v>203</v>
      </c>
      <c r="M256" s="2456" t="s">
        <v>203</v>
      </c>
    </row>
    <row r="258" spans="2:13" ht="14.25" customHeight="1">
      <c r="B258" s="4079" t="s">
        <v>1218</v>
      </c>
      <c r="C258" s="3207"/>
      <c r="D258" s="3207"/>
      <c r="E258" s="3207"/>
      <c r="F258" s="3207"/>
      <c r="G258" s="3247"/>
      <c r="H258" s="4096">
        <v>2022</v>
      </c>
      <c r="I258" s="3247"/>
      <c r="J258" s="4096">
        <v>2023</v>
      </c>
      <c r="K258" s="3247"/>
      <c r="L258" s="4096">
        <v>2024</v>
      </c>
      <c r="M258" s="3247"/>
    </row>
    <row r="259" spans="2:13" ht="13.5" customHeight="1">
      <c r="B259" s="3248"/>
      <c r="C259" s="3248"/>
      <c r="D259" s="3248"/>
      <c r="E259" s="3248"/>
      <c r="F259" s="3248"/>
      <c r="G259" s="3279"/>
      <c r="H259" s="2753" t="s">
        <v>158</v>
      </c>
      <c r="I259" s="1615" t="s">
        <v>159</v>
      </c>
      <c r="J259" s="2753" t="s">
        <v>158</v>
      </c>
      <c r="K259" s="1615" t="s">
        <v>159</v>
      </c>
      <c r="L259" s="2753" t="s">
        <v>158</v>
      </c>
      <c r="M259" s="2754" t="s">
        <v>159</v>
      </c>
    </row>
    <row r="260" spans="2:13" ht="14.25" customHeight="1">
      <c r="B260" s="4085" t="s">
        <v>1219</v>
      </c>
      <c r="C260" s="4086"/>
      <c r="D260" s="4086"/>
      <c r="E260" s="4086"/>
      <c r="F260" s="4086"/>
      <c r="G260" s="4087"/>
      <c r="H260" s="2737">
        <v>3244222</v>
      </c>
      <c r="I260" s="1657">
        <v>1770995</v>
      </c>
      <c r="J260" s="2737">
        <v>5775718</v>
      </c>
      <c r="K260" s="2737">
        <v>7270805</v>
      </c>
      <c r="L260" s="1650"/>
      <c r="M260" s="1650"/>
    </row>
    <row r="261" spans="2:13" ht="14.25" customHeight="1">
      <c r="B261" s="3852" t="s">
        <v>1220</v>
      </c>
      <c r="C261" s="3461"/>
      <c r="D261" s="3461"/>
      <c r="E261" s="3461"/>
      <c r="F261" s="3461"/>
      <c r="G261" s="4068"/>
      <c r="H261" s="2737">
        <v>1291</v>
      </c>
      <c r="I261" s="1616">
        <v>817</v>
      </c>
      <c r="J261" s="2737">
        <v>3411</v>
      </c>
      <c r="K261" s="1953">
        <v>3004</v>
      </c>
      <c r="L261" s="1650"/>
      <c r="M261" s="1658"/>
    </row>
    <row r="262" spans="2:13" ht="14.25" customHeight="1">
      <c r="B262" s="3852" t="s">
        <v>1221</v>
      </c>
      <c r="C262" s="3461"/>
      <c r="D262" s="3461"/>
      <c r="E262" s="3461"/>
      <c r="F262" s="3461"/>
      <c r="G262" s="4068"/>
      <c r="H262" s="2735">
        <v>18</v>
      </c>
      <c r="I262" s="1616">
        <v>19</v>
      </c>
      <c r="J262" s="2735">
        <v>84</v>
      </c>
      <c r="K262" s="1937">
        <v>62</v>
      </c>
      <c r="L262" s="1617"/>
      <c r="M262" s="1618"/>
    </row>
    <row r="263" spans="2:13" ht="14.25" customHeight="1">
      <c r="B263" s="3852" t="s">
        <v>1222</v>
      </c>
      <c r="C263" s="3461"/>
      <c r="D263" s="3461"/>
      <c r="E263" s="3461"/>
      <c r="F263" s="3461"/>
      <c r="G263" s="4068"/>
      <c r="H263" s="2735">
        <v>3</v>
      </c>
      <c r="I263" s="1616">
        <v>3</v>
      </c>
      <c r="J263" s="2735">
        <v>8</v>
      </c>
      <c r="K263" s="1937">
        <v>10</v>
      </c>
      <c r="L263" s="1617"/>
      <c r="M263" s="1618"/>
    </row>
    <row r="264" spans="2:13" ht="14.25" customHeight="1">
      <c r="B264" s="3852" t="s">
        <v>163</v>
      </c>
      <c r="C264" s="3461"/>
      <c r="D264" s="3461"/>
      <c r="E264" s="3461"/>
      <c r="F264" s="3461"/>
      <c r="G264" s="4068"/>
      <c r="H264" s="2735">
        <v>0</v>
      </c>
      <c r="I264" s="1616">
        <v>0</v>
      </c>
      <c r="J264" s="2735">
        <v>0</v>
      </c>
      <c r="K264" s="1937">
        <v>1</v>
      </c>
      <c r="L264" s="1617"/>
      <c r="M264" s="1618"/>
    </row>
    <row r="265" spans="2:13" ht="14.25" customHeight="1">
      <c r="B265" s="3852" t="s">
        <v>1370</v>
      </c>
      <c r="C265" s="3461"/>
      <c r="D265" s="3461"/>
      <c r="E265" s="3461"/>
      <c r="F265" s="3461"/>
      <c r="G265" s="4068"/>
      <c r="H265" s="2735">
        <v>1.1100000000000001</v>
      </c>
      <c r="I265" s="1616">
        <v>2.15</v>
      </c>
      <c r="J265" s="2735">
        <v>2.91</v>
      </c>
      <c r="K265" s="1937">
        <v>1.71</v>
      </c>
      <c r="L265" s="2735"/>
      <c r="M265" s="1937"/>
    </row>
    <row r="266" spans="2:13" ht="14.25" customHeight="1">
      <c r="B266" s="3852" t="s">
        <v>1371</v>
      </c>
      <c r="C266" s="3461"/>
      <c r="D266" s="3461"/>
      <c r="E266" s="3461"/>
      <c r="F266" s="3461"/>
      <c r="G266" s="4068"/>
      <c r="H266" s="2735">
        <v>0.18</v>
      </c>
      <c r="I266" s="1616">
        <v>0.34</v>
      </c>
      <c r="J266" s="2735">
        <v>0.28000000000000003</v>
      </c>
      <c r="K266" s="1937">
        <v>0.28000000000000003</v>
      </c>
      <c r="L266" s="2735"/>
      <c r="M266" s="1937"/>
    </row>
    <row r="267" spans="2:13" ht="14.25" customHeight="1">
      <c r="B267" s="4069" t="s">
        <v>1372</v>
      </c>
      <c r="C267" s="4070"/>
      <c r="D267" s="4070"/>
      <c r="E267" s="4070"/>
      <c r="F267" s="4070"/>
      <c r="G267" s="4071"/>
      <c r="H267" s="2780">
        <v>0</v>
      </c>
      <c r="I267" s="2731">
        <v>0</v>
      </c>
      <c r="J267" s="2780">
        <v>0</v>
      </c>
      <c r="K267" s="56">
        <v>0.03</v>
      </c>
      <c r="L267" s="2780"/>
      <c r="M267" s="56"/>
    </row>
    <row r="268" spans="2:13" ht="14.25" customHeight="1">
      <c r="B268" s="4093" t="s">
        <v>1226</v>
      </c>
      <c r="C268" s="3254"/>
      <c r="D268" s="3254"/>
      <c r="E268" s="3254"/>
      <c r="F268" s="3254"/>
      <c r="G268" s="3254"/>
      <c r="H268" s="3254"/>
      <c r="I268" s="3254"/>
      <c r="J268" s="3254"/>
      <c r="K268" s="3254"/>
      <c r="L268" s="3254"/>
      <c r="M268" s="3254"/>
    </row>
    <row r="269" spans="2:13" ht="13.5" customHeight="1">
      <c r="B269" s="2992"/>
      <c r="C269" s="2992"/>
      <c r="D269" s="2992"/>
      <c r="E269" s="2992"/>
      <c r="F269" s="2992"/>
      <c r="G269" s="2992"/>
      <c r="H269" s="2992"/>
      <c r="I269" s="2992"/>
      <c r="J269" s="2992"/>
      <c r="K269" s="2992"/>
      <c r="L269" s="2992"/>
      <c r="M269" s="2992"/>
    </row>
    <row r="270" spans="2:13" ht="13.5" customHeight="1">
      <c r="B270" s="3277"/>
      <c r="C270" s="3277"/>
      <c r="D270" s="3277"/>
      <c r="E270" s="3277"/>
      <c r="F270" s="3277"/>
      <c r="G270" s="3277"/>
      <c r="H270" s="3277"/>
      <c r="I270" s="3277"/>
      <c r="J270" s="3277"/>
      <c r="K270" s="3277"/>
      <c r="L270" s="3277"/>
      <c r="M270" s="3277"/>
    </row>
    <row r="273" spans="1:13" ht="13.5" customHeight="1">
      <c r="A273" s="2187" t="s">
        <v>203</v>
      </c>
      <c r="B273" s="2187" t="s">
        <v>983</v>
      </c>
      <c r="C273" s="2187"/>
      <c r="D273" s="2187"/>
      <c r="E273" s="2187"/>
      <c r="F273" s="2187"/>
      <c r="G273" s="2187"/>
      <c r="H273" s="2187" t="s">
        <v>203</v>
      </c>
      <c r="I273" s="2187" t="s">
        <v>203</v>
      </c>
      <c r="J273" s="2187" t="s">
        <v>203</v>
      </c>
      <c r="K273" s="2187" t="s">
        <v>203</v>
      </c>
      <c r="L273" s="2187" t="s">
        <v>203</v>
      </c>
      <c r="M273" s="2187" t="s">
        <v>203</v>
      </c>
    </row>
    <row r="274" spans="1:13" ht="13.5" customHeight="1">
      <c r="A274" s="745"/>
      <c r="B274" s="745"/>
      <c r="C274" s="745"/>
      <c r="D274" s="745"/>
      <c r="E274" s="745"/>
      <c r="F274" s="745"/>
      <c r="G274" s="745"/>
      <c r="H274" s="745"/>
      <c r="I274" s="745"/>
      <c r="J274" s="745"/>
      <c r="K274" s="745"/>
      <c r="L274" s="745"/>
      <c r="M274" s="745"/>
    </row>
    <row r="275" spans="1:13" ht="45" customHeight="1">
      <c r="A275" s="745"/>
      <c r="B275" s="3509" t="s">
        <v>1373</v>
      </c>
      <c r="C275" s="2992"/>
      <c r="D275" s="2992"/>
      <c r="E275" s="2992"/>
      <c r="F275" s="2992"/>
      <c r="G275" s="2992"/>
      <c r="H275" s="2992"/>
      <c r="I275" s="2992"/>
      <c r="J275" s="2992"/>
      <c r="K275" s="2992"/>
      <c r="L275" s="2992"/>
      <c r="M275" s="2992"/>
    </row>
    <row r="276" spans="1:13" ht="13.5" customHeight="1">
      <c r="A276" s="745"/>
      <c r="B276" s="745"/>
      <c r="C276" s="745"/>
      <c r="D276" s="745"/>
      <c r="E276" s="745"/>
      <c r="F276" s="745"/>
      <c r="G276" s="745"/>
      <c r="H276" s="745"/>
      <c r="I276" s="745"/>
      <c r="J276" s="745"/>
      <c r="K276" s="745"/>
      <c r="L276" s="745"/>
      <c r="M276" s="745"/>
    </row>
    <row r="277" spans="1:13" ht="13.5" customHeight="1">
      <c r="A277" s="745"/>
      <c r="B277" s="745"/>
      <c r="C277" s="745"/>
      <c r="D277" s="745"/>
      <c r="E277" s="745"/>
      <c r="F277" s="745"/>
      <c r="G277" s="745"/>
      <c r="H277" s="745"/>
      <c r="I277" s="745"/>
      <c r="J277" s="745"/>
      <c r="K277" s="745"/>
      <c r="L277" s="745"/>
      <c r="M277" s="745"/>
    </row>
    <row r="278" spans="1:13" ht="13.5" customHeight="1">
      <c r="A278" s="745"/>
      <c r="B278" s="745"/>
      <c r="C278" s="745"/>
      <c r="D278" s="745"/>
      <c r="E278" s="745"/>
      <c r="F278" s="745"/>
      <c r="G278" s="745"/>
      <c r="H278" s="745"/>
      <c r="I278" s="745"/>
      <c r="J278" s="745"/>
      <c r="K278" s="745"/>
      <c r="L278" s="745"/>
      <c r="M278" s="745"/>
    </row>
    <row r="279" spans="1:13" ht="13.5" customHeight="1">
      <c r="A279" s="745"/>
      <c r="B279" s="745"/>
      <c r="C279" s="745"/>
      <c r="D279" s="745"/>
      <c r="E279" s="745"/>
      <c r="F279" s="745"/>
      <c r="G279" s="745"/>
      <c r="H279" s="745"/>
      <c r="I279" s="745"/>
      <c r="J279" s="745"/>
      <c r="K279" s="745"/>
      <c r="L279" s="745"/>
      <c r="M279" s="745"/>
    </row>
    <row r="280" spans="1:13" ht="13.5" customHeight="1">
      <c r="A280" s="1605"/>
      <c r="B280" s="1604" t="s">
        <v>172</v>
      </c>
      <c r="C280" s="1604"/>
      <c r="D280" s="1604"/>
      <c r="E280" s="1605"/>
      <c r="F280" s="1605"/>
      <c r="G280" s="1605"/>
      <c r="H280" s="1605"/>
      <c r="I280" s="1605"/>
      <c r="J280" s="1605"/>
      <c r="K280" s="1605"/>
      <c r="L280" s="1605"/>
      <c r="M280" s="1605"/>
    </row>
    <row r="281" spans="1:13" ht="13.5" customHeight="1">
      <c r="A281" s="745"/>
      <c r="B281" s="745"/>
      <c r="C281" s="745"/>
      <c r="D281" s="745"/>
      <c r="E281" s="745"/>
      <c r="F281" s="745"/>
      <c r="G281" s="745"/>
      <c r="H281" s="745"/>
      <c r="I281" s="745"/>
      <c r="J281" s="745"/>
      <c r="K281" s="745"/>
      <c r="L281" s="745"/>
      <c r="M281" s="745"/>
    </row>
    <row r="282" spans="1:13" ht="13.5" customHeight="1">
      <c r="A282" s="745"/>
      <c r="B282" s="745"/>
      <c r="C282" s="745"/>
      <c r="D282" s="745"/>
      <c r="E282" s="745"/>
      <c r="F282" s="745"/>
      <c r="G282" s="745"/>
      <c r="H282" s="745"/>
      <c r="I282" s="745"/>
      <c r="J282" s="745"/>
      <c r="K282" s="745"/>
      <c r="L282" s="745"/>
      <c r="M282" s="745"/>
    </row>
    <row r="283" spans="1:13" ht="13.5" customHeight="1">
      <c r="A283" s="2187" t="s">
        <v>203</v>
      </c>
      <c r="B283" s="2187" t="s">
        <v>173</v>
      </c>
      <c r="C283" s="2187"/>
      <c r="D283" s="2187"/>
      <c r="E283" s="2187"/>
      <c r="F283" s="2187"/>
      <c r="G283" s="2187"/>
      <c r="H283" s="2187" t="s">
        <v>203</v>
      </c>
      <c r="I283" s="2187" t="s">
        <v>203</v>
      </c>
      <c r="J283" s="2187" t="s">
        <v>203</v>
      </c>
      <c r="K283" s="2187" t="s">
        <v>203</v>
      </c>
      <c r="L283" s="2187" t="s">
        <v>203</v>
      </c>
      <c r="M283" s="2187" t="s">
        <v>203</v>
      </c>
    </row>
    <row r="284" spans="1:13" ht="13.5" customHeight="1">
      <c r="A284" s="745"/>
      <c r="B284" s="745"/>
      <c r="C284" s="745"/>
      <c r="D284" s="745"/>
      <c r="E284" s="745"/>
      <c r="F284" s="745"/>
      <c r="G284" s="745"/>
      <c r="H284" s="745"/>
      <c r="I284" s="745"/>
      <c r="J284" s="745"/>
      <c r="K284" s="745"/>
      <c r="L284" s="745"/>
      <c r="M284" s="745"/>
    </row>
    <row r="285" spans="1:13" ht="14.25" customHeight="1">
      <c r="A285" s="745"/>
      <c r="B285" s="4079" t="s">
        <v>1374</v>
      </c>
      <c r="C285" s="3207"/>
      <c r="D285" s="3247"/>
      <c r="E285" s="4112">
        <v>2022</v>
      </c>
      <c r="F285" s="4112">
        <v>2023</v>
      </c>
      <c r="G285" s="4084">
        <v>2024</v>
      </c>
      <c r="H285" s="745"/>
      <c r="I285" s="745"/>
      <c r="J285" s="745"/>
      <c r="K285" s="745"/>
      <c r="L285" s="745"/>
      <c r="M285" s="745"/>
    </row>
    <row r="286" spans="1:13" ht="13.5" customHeight="1">
      <c r="A286" s="745"/>
      <c r="B286" s="3248"/>
      <c r="C286" s="3248"/>
      <c r="D286" s="3279"/>
      <c r="E286" s="3325"/>
      <c r="F286" s="3325"/>
      <c r="G286" s="3296"/>
      <c r="H286" s="745"/>
      <c r="I286" s="745"/>
      <c r="J286" s="745"/>
      <c r="K286" s="745"/>
      <c r="L286" s="745"/>
      <c r="M286" s="745"/>
    </row>
    <row r="287" spans="1:13" ht="14.25" customHeight="1">
      <c r="A287" s="745"/>
      <c r="B287" s="4085" t="s">
        <v>175</v>
      </c>
      <c r="C287" s="4086"/>
      <c r="D287" s="4087"/>
      <c r="E287" s="1657">
        <v>1230</v>
      </c>
      <c r="F287" s="1953">
        <v>2338</v>
      </c>
      <c r="G287" s="1953">
        <v>2484</v>
      </c>
      <c r="H287" s="745"/>
      <c r="I287" s="745"/>
      <c r="J287" s="745"/>
      <c r="K287" s="745"/>
      <c r="L287" s="745"/>
      <c r="M287" s="745"/>
    </row>
    <row r="288" spans="1:13" ht="14.25" customHeight="1">
      <c r="A288" s="745"/>
      <c r="B288" s="4069" t="s">
        <v>176</v>
      </c>
      <c r="C288" s="4070"/>
      <c r="D288" s="4071"/>
      <c r="E288" s="2781">
        <v>1270.5</v>
      </c>
      <c r="F288" s="2782">
        <v>2281.1</v>
      </c>
      <c r="G288" s="2782">
        <v>3893.79</v>
      </c>
      <c r="H288" s="745"/>
      <c r="I288" s="745"/>
      <c r="J288" s="745"/>
      <c r="K288" s="745"/>
      <c r="L288" s="745"/>
      <c r="M288" s="745"/>
    </row>
    <row r="289" spans="1:13" ht="14.25" customHeight="1">
      <c r="A289" s="745"/>
      <c r="B289" s="4093" t="s">
        <v>1375</v>
      </c>
      <c r="C289" s="3254"/>
      <c r="D289" s="3254"/>
      <c r="E289" s="3254"/>
      <c r="F289" s="3254"/>
      <c r="G289" s="3254"/>
      <c r="H289" s="745"/>
      <c r="I289" s="745"/>
      <c r="J289" s="745"/>
      <c r="K289" s="745"/>
      <c r="L289" s="745"/>
      <c r="M289" s="745"/>
    </row>
    <row r="290" spans="1:13" ht="13.5" customHeight="1">
      <c r="A290" s="745"/>
      <c r="B290" s="3277"/>
      <c r="C290" s="3277"/>
      <c r="D290" s="3277"/>
      <c r="E290" s="3277"/>
      <c r="F290" s="3277"/>
      <c r="G290" s="3277"/>
      <c r="H290" s="745"/>
      <c r="I290" s="745"/>
      <c r="J290" s="745"/>
      <c r="K290" s="745"/>
      <c r="L290" s="745"/>
      <c r="M290" s="745"/>
    </row>
    <row r="291" spans="1:13" ht="13.5" customHeight="1">
      <c r="A291" s="745"/>
      <c r="B291" s="56"/>
      <c r="C291" s="56"/>
      <c r="D291" s="56"/>
      <c r="E291" s="56"/>
      <c r="F291" s="56"/>
      <c r="G291" s="56"/>
      <c r="H291" s="745"/>
      <c r="I291" s="745"/>
      <c r="J291" s="745"/>
      <c r="K291" s="745"/>
      <c r="L291" s="745"/>
      <c r="M291" s="745"/>
    </row>
    <row r="292" spans="1:13" ht="49.5" customHeight="1">
      <c r="A292" s="745"/>
      <c r="B292" s="4111" t="s">
        <v>1376</v>
      </c>
      <c r="C292" s="3207"/>
      <c r="D292" s="3207"/>
      <c r="E292" s="3207"/>
      <c r="F292" s="3207"/>
      <c r="G292" s="3207"/>
      <c r="H292" s="3207"/>
      <c r="I292" s="745"/>
      <c r="J292" s="745"/>
      <c r="K292" s="745"/>
      <c r="L292" s="745"/>
      <c r="M292" s="745"/>
    </row>
    <row r="293" spans="1:13" ht="13.5" customHeight="1">
      <c r="A293" s="2187" t="s">
        <v>203</v>
      </c>
      <c r="B293" s="2187" t="s">
        <v>178</v>
      </c>
      <c r="C293" s="2187"/>
      <c r="D293" s="2187"/>
      <c r="E293" s="2187"/>
      <c r="F293" s="2187"/>
      <c r="G293" s="2187"/>
      <c r="H293" s="2187" t="s">
        <v>203</v>
      </c>
      <c r="I293" s="2187" t="s">
        <v>203</v>
      </c>
      <c r="J293" s="2187" t="s">
        <v>203</v>
      </c>
      <c r="K293" s="2187" t="s">
        <v>203</v>
      </c>
      <c r="L293" s="2187" t="s">
        <v>203</v>
      </c>
      <c r="M293" s="2187" t="s">
        <v>203</v>
      </c>
    </row>
    <row r="294" spans="1:13" ht="13.5" customHeight="1">
      <c r="A294" s="745"/>
      <c r="B294" s="745"/>
      <c r="C294" s="745"/>
      <c r="D294" s="745"/>
      <c r="E294" s="745"/>
      <c r="F294" s="745"/>
      <c r="G294" s="745"/>
      <c r="H294" s="745"/>
      <c r="I294" s="745"/>
      <c r="J294" s="745"/>
      <c r="K294" s="745"/>
      <c r="L294" s="745"/>
      <c r="M294" s="745"/>
    </row>
    <row r="295" spans="1:13" ht="14.25" customHeight="1">
      <c r="A295" s="745"/>
      <c r="B295" s="4079" t="s">
        <v>1377</v>
      </c>
      <c r="C295" s="3207"/>
      <c r="D295" s="3207"/>
      <c r="E295" s="4112">
        <v>2022</v>
      </c>
      <c r="F295" s="4112">
        <v>2023</v>
      </c>
      <c r="G295" s="4084">
        <v>2024</v>
      </c>
      <c r="H295" s="745"/>
      <c r="I295" s="745"/>
      <c r="J295" s="745"/>
      <c r="K295" s="745"/>
      <c r="L295" s="745"/>
      <c r="M295" s="745"/>
    </row>
    <row r="296" spans="1:13" ht="13.5" customHeight="1">
      <c r="A296" s="745"/>
      <c r="B296" s="3207"/>
      <c r="C296" s="2992"/>
      <c r="D296" s="3207"/>
      <c r="E296" s="3403"/>
      <c r="F296" s="3403"/>
      <c r="G296" s="3295"/>
      <c r="H296" s="745"/>
      <c r="I296" s="745"/>
      <c r="J296" s="745"/>
      <c r="K296" s="745"/>
      <c r="L296" s="745"/>
      <c r="M296" s="745"/>
    </row>
    <row r="297" spans="1:13" ht="13.5" customHeight="1">
      <c r="A297" s="745"/>
      <c r="B297" s="3248"/>
      <c r="C297" s="3248"/>
      <c r="D297" s="3248"/>
      <c r="E297" s="3325"/>
      <c r="F297" s="3325"/>
      <c r="G297" s="3296"/>
      <c r="H297" s="745"/>
      <c r="I297" s="745"/>
      <c r="J297" s="745"/>
      <c r="K297" s="745"/>
      <c r="L297" s="745"/>
      <c r="M297" s="745"/>
    </row>
    <row r="298" spans="1:13" ht="14.25" customHeight="1">
      <c r="A298" s="745"/>
      <c r="B298" s="4085" t="s">
        <v>181</v>
      </c>
      <c r="C298" s="4086"/>
      <c r="D298" s="4087"/>
      <c r="E298" s="1624">
        <v>0.20699999999999999</v>
      </c>
      <c r="F298" s="2761">
        <v>0.40600000000000003</v>
      </c>
      <c r="G298" s="2761">
        <v>0.46600000000000003</v>
      </c>
      <c r="H298" s="745"/>
      <c r="I298" s="745"/>
      <c r="J298" s="745"/>
      <c r="K298" s="745"/>
      <c r="L298" s="745"/>
      <c r="M298" s="745"/>
    </row>
    <row r="299" spans="1:13" ht="14.25" customHeight="1">
      <c r="A299" s="745"/>
      <c r="B299" s="3852" t="s">
        <v>182</v>
      </c>
      <c r="C299" s="3461"/>
      <c r="D299" s="4068"/>
      <c r="E299" s="1624">
        <v>0.27700000000000002</v>
      </c>
      <c r="F299" s="2761">
        <v>0.46400000000000002</v>
      </c>
      <c r="G299" s="2761">
        <v>0.51880000000000004</v>
      </c>
      <c r="H299" s="745"/>
      <c r="I299" s="745"/>
      <c r="J299" s="745"/>
      <c r="K299" s="745"/>
      <c r="L299" s="745"/>
      <c r="M299" s="745"/>
    </row>
    <row r="300" spans="1:13" ht="14.25" customHeight="1">
      <c r="A300" s="745"/>
      <c r="B300" s="4080" t="s">
        <v>148</v>
      </c>
      <c r="C300" s="4070"/>
      <c r="D300" s="4071"/>
      <c r="E300" s="2770">
        <v>0.23499999999999999</v>
      </c>
      <c r="F300" s="2771">
        <v>0.43099999999999999</v>
      </c>
      <c r="G300" s="1633"/>
      <c r="H300" s="1659"/>
      <c r="I300" s="745"/>
      <c r="J300" s="745"/>
      <c r="K300" s="745"/>
      <c r="L300" s="745"/>
      <c r="M300" s="745"/>
    </row>
    <row r="301" spans="1:13" ht="14.25" customHeight="1">
      <c r="A301" s="745"/>
      <c r="B301" s="4093" t="s">
        <v>1378</v>
      </c>
      <c r="C301" s="3254"/>
      <c r="D301" s="3254"/>
      <c r="E301" s="3254"/>
      <c r="F301" s="3254"/>
      <c r="G301" s="3254"/>
      <c r="H301" s="745"/>
      <c r="I301" s="745"/>
      <c r="J301" s="745"/>
      <c r="K301" s="745"/>
      <c r="L301" s="745"/>
      <c r="M301" s="745"/>
    </row>
    <row r="302" spans="1:13" ht="13.5" customHeight="1">
      <c r="A302" s="745"/>
      <c r="B302" s="3277"/>
      <c r="C302" s="3277"/>
      <c r="D302" s="3277"/>
      <c r="E302" s="3277"/>
      <c r="F302" s="3277"/>
      <c r="G302" s="3277"/>
      <c r="H302" s="745"/>
      <c r="I302" s="745"/>
      <c r="J302" s="745"/>
      <c r="K302" s="745"/>
      <c r="L302" s="745"/>
      <c r="M302" s="745"/>
    </row>
    <row r="305" spans="1:13" ht="13.5" customHeight="1">
      <c r="A305" s="2187" t="s">
        <v>203</v>
      </c>
      <c r="B305" s="2187" t="s">
        <v>184</v>
      </c>
      <c r="C305" s="2187"/>
      <c r="D305" s="2187"/>
      <c r="E305" s="2187"/>
      <c r="F305" s="2187"/>
      <c r="G305" s="2187"/>
      <c r="H305" s="2187"/>
      <c r="I305" s="2187" t="s">
        <v>203</v>
      </c>
      <c r="J305" s="2187" t="s">
        <v>203</v>
      </c>
      <c r="K305" s="2187" t="s">
        <v>203</v>
      </c>
      <c r="L305" s="2187" t="s">
        <v>203</v>
      </c>
      <c r="M305" s="2187" t="s">
        <v>203</v>
      </c>
    </row>
    <row r="306" spans="1:13" ht="13.5" customHeight="1">
      <c r="A306" s="745"/>
      <c r="B306" s="745"/>
      <c r="C306" s="745"/>
      <c r="D306" s="745"/>
      <c r="E306" s="745"/>
      <c r="F306" s="745"/>
      <c r="G306" s="745"/>
      <c r="H306" s="745"/>
      <c r="I306" s="745"/>
      <c r="J306" s="745"/>
      <c r="K306" s="745"/>
      <c r="L306" s="745"/>
      <c r="M306" s="745"/>
    </row>
    <row r="307" spans="1:13" ht="14.25" customHeight="1">
      <c r="A307" s="745"/>
      <c r="B307" s="4129" t="s">
        <v>1379</v>
      </c>
      <c r="C307" s="3248"/>
      <c r="D307" s="3248"/>
      <c r="E307" s="3248"/>
      <c r="F307" s="3248"/>
      <c r="G307" s="3248"/>
      <c r="H307" s="3248"/>
      <c r="I307" s="3248"/>
      <c r="J307" s="3279"/>
      <c r="K307" s="1614">
        <v>2021</v>
      </c>
      <c r="L307" s="1614">
        <v>2022</v>
      </c>
      <c r="M307" s="2749">
        <v>2023</v>
      </c>
    </row>
    <row r="308" spans="1:13" ht="14.25" customHeight="1">
      <c r="A308" s="745"/>
      <c r="B308" s="4085" t="s">
        <v>187</v>
      </c>
      <c r="C308" s="4086"/>
      <c r="D308" s="4086"/>
      <c r="E308" s="4086"/>
      <c r="F308" s="4086"/>
      <c r="G308" s="4086"/>
      <c r="H308" s="4086"/>
      <c r="I308" s="4086"/>
      <c r="J308" s="4087"/>
      <c r="K308" s="1616">
        <v>389</v>
      </c>
      <c r="L308" s="1616">
        <v>923</v>
      </c>
      <c r="M308" s="1953">
        <v>2204</v>
      </c>
    </row>
    <row r="309" spans="1:13" ht="14.25" customHeight="1">
      <c r="A309" s="745"/>
      <c r="B309" s="3852" t="s">
        <v>188</v>
      </c>
      <c r="C309" s="3461"/>
      <c r="D309" s="3461"/>
      <c r="E309" s="3461"/>
      <c r="F309" s="3461"/>
      <c r="G309" s="3461"/>
      <c r="H309" s="3461"/>
      <c r="I309" s="3461"/>
      <c r="J309" s="4068"/>
      <c r="K309" s="1616">
        <v>64</v>
      </c>
      <c r="L309" s="1616">
        <v>120</v>
      </c>
      <c r="M309" s="1937">
        <v>271</v>
      </c>
    </row>
    <row r="310" spans="1:13" ht="14.25" customHeight="1">
      <c r="A310" s="745"/>
      <c r="B310" s="4120" t="s">
        <v>189</v>
      </c>
      <c r="C310" s="4070"/>
      <c r="D310" s="4070"/>
      <c r="E310" s="4070"/>
      <c r="F310" s="4070"/>
      <c r="G310" s="4070"/>
      <c r="H310" s="4070"/>
      <c r="I310" s="4070"/>
      <c r="J310" s="4071"/>
      <c r="K310" s="2763">
        <v>0.16500000000000001</v>
      </c>
      <c r="L310" s="2763">
        <v>0.13</v>
      </c>
      <c r="M310" s="1627">
        <v>0.123</v>
      </c>
    </row>
    <row r="311" spans="1:13" ht="14.25" customHeight="1">
      <c r="A311" s="745"/>
      <c r="B311" s="4093" t="s">
        <v>1234</v>
      </c>
      <c r="C311" s="3254"/>
      <c r="D311" s="3254"/>
      <c r="E311" s="3254"/>
      <c r="F311" s="3254"/>
      <c r="G311" s="3254"/>
      <c r="H311" s="3254"/>
      <c r="I311" s="3254"/>
      <c r="J311" s="3254"/>
      <c r="K311" s="3254"/>
      <c r="L311" s="3254"/>
      <c r="M311" s="3254"/>
    </row>
    <row r="312" spans="1:13" ht="13.5" customHeight="1">
      <c r="A312" s="745"/>
      <c r="B312" s="3277"/>
      <c r="C312" s="3277"/>
      <c r="D312" s="3277"/>
      <c r="E312" s="3277"/>
      <c r="F312" s="3277"/>
      <c r="G312" s="3277"/>
      <c r="H312" s="3277"/>
      <c r="I312" s="3277"/>
      <c r="J312" s="3277"/>
      <c r="K312" s="3277"/>
      <c r="L312" s="3277"/>
      <c r="M312" s="3277"/>
    </row>
    <row r="313" spans="1:13" ht="13.5" customHeight="1">
      <c r="A313" s="745"/>
      <c r="B313" s="745"/>
      <c r="C313" s="745"/>
      <c r="D313" s="745"/>
      <c r="E313" s="745"/>
      <c r="F313" s="745"/>
      <c r="G313" s="745"/>
      <c r="H313" s="745"/>
      <c r="I313" s="745"/>
      <c r="J313" s="745"/>
      <c r="K313" s="745"/>
      <c r="L313" s="745"/>
      <c r="M313" s="745"/>
    </row>
    <row r="314" spans="1:13" ht="13.5" customHeight="1">
      <c r="A314" s="745"/>
      <c r="B314" s="745"/>
      <c r="C314" s="745"/>
      <c r="D314" s="745"/>
      <c r="E314" s="745"/>
      <c r="F314" s="745"/>
      <c r="G314" s="745"/>
      <c r="H314" s="745"/>
      <c r="I314" s="745"/>
      <c r="J314" s="745"/>
      <c r="K314" s="745"/>
      <c r="L314" s="745"/>
      <c r="M314" s="745"/>
    </row>
    <row r="315" spans="1:13" ht="13.5" customHeight="1">
      <c r="A315" s="2187" t="s">
        <v>203</v>
      </c>
      <c r="B315" s="2187" t="s">
        <v>191</v>
      </c>
      <c r="C315" s="2187"/>
      <c r="D315" s="2187"/>
      <c r="E315" s="2187"/>
      <c r="F315" s="2187"/>
      <c r="G315" s="2187"/>
      <c r="H315" s="2187"/>
      <c r="I315" s="2187" t="s">
        <v>203</v>
      </c>
      <c r="J315" s="2187" t="s">
        <v>203</v>
      </c>
      <c r="K315" s="2187" t="s">
        <v>203</v>
      </c>
      <c r="L315" s="2187" t="s">
        <v>203</v>
      </c>
      <c r="M315" s="2187" t="s">
        <v>203</v>
      </c>
    </row>
    <row r="316" spans="1:13" ht="13.5" customHeight="1">
      <c r="A316" s="745"/>
      <c r="B316" s="745"/>
      <c r="C316" s="745"/>
      <c r="D316" s="745"/>
      <c r="E316" s="745"/>
      <c r="F316" s="745"/>
      <c r="G316" s="745"/>
      <c r="H316" s="745"/>
      <c r="I316" s="745"/>
      <c r="J316" s="745"/>
      <c r="K316" s="745"/>
      <c r="L316" s="745"/>
      <c r="M316" s="745"/>
    </row>
    <row r="317" spans="1:13" ht="14.25" customHeight="1">
      <c r="A317" s="745"/>
      <c r="B317" s="4129" t="s">
        <v>1235</v>
      </c>
      <c r="C317" s="3248"/>
      <c r="D317" s="3248"/>
      <c r="E317" s="3248"/>
      <c r="F317" s="3248"/>
      <c r="G317" s="3248"/>
      <c r="H317" s="3248"/>
      <c r="I317" s="3248"/>
      <c r="J317" s="3279"/>
      <c r="K317" s="1614">
        <v>2021</v>
      </c>
      <c r="L317" s="1614">
        <v>2022</v>
      </c>
      <c r="M317" s="2749">
        <v>2023</v>
      </c>
    </row>
    <row r="318" spans="1:13" ht="14.25" customHeight="1">
      <c r="A318" s="745"/>
      <c r="B318" s="4085" t="s">
        <v>187</v>
      </c>
      <c r="C318" s="4086"/>
      <c r="D318" s="4086"/>
      <c r="E318" s="4086"/>
      <c r="F318" s="4086"/>
      <c r="G318" s="4086"/>
      <c r="H318" s="4086"/>
      <c r="I318" s="4086"/>
      <c r="J318" s="4087"/>
      <c r="K318" s="1616">
        <v>389</v>
      </c>
      <c r="L318" s="1616">
        <v>923</v>
      </c>
      <c r="M318" s="1953">
        <v>2204</v>
      </c>
    </row>
    <row r="319" spans="1:13" ht="14.25" customHeight="1">
      <c r="A319" s="745"/>
      <c r="B319" s="3852" t="s">
        <v>193</v>
      </c>
      <c r="C319" s="3461"/>
      <c r="D319" s="3461"/>
      <c r="E319" s="3461"/>
      <c r="F319" s="3461"/>
      <c r="G319" s="3461"/>
      <c r="H319" s="3461"/>
      <c r="I319" s="3461"/>
      <c r="J319" s="4068"/>
      <c r="K319" s="1616">
        <v>389</v>
      </c>
      <c r="L319" s="1616">
        <v>923</v>
      </c>
      <c r="M319" s="1953">
        <v>2204</v>
      </c>
    </row>
    <row r="320" spans="1:13" ht="14.25" customHeight="1">
      <c r="A320" s="745"/>
      <c r="B320" s="4069" t="s">
        <v>194</v>
      </c>
      <c r="C320" s="4070"/>
      <c r="D320" s="4070"/>
      <c r="E320" s="4070"/>
      <c r="F320" s="4070"/>
      <c r="G320" s="4070"/>
      <c r="H320" s="4070"/>
      <c r="I320" s="4070"/>
      <c r="J320" s="4071"/>
      <c r="K320" s="2768">
        <v>1</v>
      </c>
      <c r="L320" s="2768">
        <v>1</v>
      </c>
      <c r="M320" s="2769">
        <v>1</v>
      </c>
    </row>
    <row r="325" spans="1:13" ht="13.5" customHeight="1">
      <c r="A325" s="1605"/>
      <c r="B325" s="1604" t="s">
        <v>196</v>
      </c>
      <c r="C325" s="1604"/>
      <c r="D325" s="1604"/>
      <c r="E325" s="1604"/>
      <c r="F325" s="1605"/>
      <c r="G325" s="1605"/>
      <c r="H325" s="1605"/>
      <c r="I325" s="1605"/>
      <c r="J325" s="1605"/>
      <c r="K325" s="1605"/>
      <c r="L325" s="1605"/>
      <c r="M325" s="1605"/>
    </row>
    <row r="326" spans="1:13" ht="13.5" customHeight="1">
      <c r="A326" s="745"/>
      <c r="B326" s="745"/>
      <c r="C326" s="745"/>
      <c r="D326" s="745"/>
      <c r="E326" s="745"/>
      <c r="F326" s="745"/>
      <c r="G326" s="745"/>
      <c r="H326" s="745"/>
      <c r="I326" s="745"/>
      <c r="J326" s="745"/>
      <c r="K326" s="745"/>
      <c r="L326" s="745"/>
      <c r="M326" s="745"/>
    </row>
    <row r="327" spans="1:13" ht="13.5" customHeight="1">
      <c r="A327" s="745"/>
      <c r="B327" s="745"/>
      <c r="C327" s="745"/>
      <c r="D327" s="745"/>
      <c r="E327" s="745"/>
      <c r="F327" s="745"/>
      <c r="G327" s="745"/>
      <c r="H327" s="745"/>
      <c r="I327" s="745"/>
      <c r="J327" s="745"/>
      <c r="K327" s="745"/>
      <c r="L327" s="745"/>
      <c r="M327" s="745"/>
    </row>
    <row r="328" spans="1:13" ht="13.5" customHeight="1">
      <c r="A328" s="2187" t="s">
        <v>203</v>
      </c>
      <c r="B328" s="2187" t="s">
        <v>1236</v>
      </c>
      <c r="C328" s="2187"/>
      <c r="D328" s="2187"/>
      <c r="E328" s="2187"/>
      <c r="F328" s="2187"/>
      <c r="G328" s="2187"/>
      <c r="H328" s="2187" t="s">
        <v>203</v>
      </c>
      <c r="I328" s="2187" t="s">
        <v>203</v>
      </c>
      <c r="J328" s="2187" t="s">
        <v>203</v>
      </c>
      <c r="K328" s="2187" t="s">
        <v>203</v>
      </c>
      <c r="L328" s="2187" t="s">
        <v>203</v>
      </c>
      <c r="M328" s="2187" t="s">
        <v>203</v>
      </c>
    </row>
    <row r="329" spans="1:13" ht="13.5" customHeight="1">
      <c r="A329" s="745"/>
      <c r="B329" s="745"/>
      <c r="C329" s="745"/>
      <c r="D329" s="745"/>
      <c r="E329" s="745"/>
      <c r="F329" s="745"/>
      <c r="G329" s="745"/>
      <c r="H329" s="745"/>
      <c r="I329" s="745"/>
      <c r="J329" s="745"/>
      <c r="K329" s="745"/>
      <c r="L329" s="745"/>
      <c r="M329" s="745"/>
    </row>
    <row r="330" spans="1:13" ht="14.25" customHeight="1">
      <c r="A330" s="745"/>
      <c r="B330" s="4129" t="s">
        <v>1380</v>
      </c>
      <c r="C330" s="3248"/>
      <c r="D330" s="3248"/>
      <c r="E330" s="3248"/>
      <c r="F330" s="3248"/>
      <c r="G330" s="3248"/>
      <c r="H330" s="3248"/>
      <c r="I330" s="3248"/>
      <c r="J330" s="3279"/>
      <c r="K330" s="1614">
        <v>2022</v>
      </c>
      <c r="L330" s="1614">
        <v>2023</v>
      </c>
      <c r="M330" s="2749">
        <v>2024</v>
      </c>
    </row>
    <row r="331" spans="1:13" ht="14.25" customHeight="1">
      <c r="A331" s="745"/>
      <c r="B331" s="4161" t="s">
        <v>199</v>
      </c>
      <c r="C331" s="3283"/>
      <c r="D331" s="3283"/>
      <c r="E331" s="3283"/>
      <c r="F331" s="3283"/>
      <c r="G331" s="3283"/>
      <c r="H331" s="3283"/>
      <c r="I331" s="3283"/>
      <c r="J331" s="3283"/>
      <c r="K331" s="3283"/>
      <c r="L331" s="3283"/>
      <c r="M331" s="3283"/>
    </row>
    <row r="332" spans="1:13" ht="14.25" customHeight="1">
      <c r="A332" s="745"/>
      <c r="B332" s="4065" t="s">
        <v>204</v>
      </c>
      <c r="C332" s="4066"/>
      <c r="D332" s="4066"/>
      <c r="E332" s="4066"/>
      <c r="F332" s="4066"/>
      <c r="G332" s="4066"/>
      <c r="H332" s="4066"/>
      <c r="I332" s="4066"/>
      <c r="J332" s="4067"/>
      <c r="K332" s="1657">
        <v>425231</v>
      </c>
      <c r="L332" s="1657">
        <v>1566716</v>
      </c>
      <c r="M332" s="1953">
        <v>33038</v>
      </c>
    </row>
    <row r="333" spans="1:13" ht="14.25" customHeight="1">
      <c r="A333" s="745"/>
      <c r="B333" s="3852" t="s">
        <v>209</v>
      </c>
      <c r="C333" s="3461"/>
      <c r="D333" s="3461"/>
      <c r="E333" s="3461"/>
      <c r="F333" s="3461"/>
      <c r="G333" s="3461"/>
      <c r="H333" s="3461"/>
      <c r="I333" s="3461"/>
      <c r="J333" s="4068"/>
      <c r="K333" s="1657">
        <v>6445613</v>
      </c>
      <c r="L333" s="1657">
        <v>8446801</v>
      </c>
      <c r="M333" s="1953">
        <v>11521087</v>
      </c>
    </row>
    <row r="334" spans="1:13" ht="14.25" customHeight="1">
      <c r="A334" s="745"/>
      <c r="B334" s="3852" t="s">
        <v>1239</v>
      </c>
      <c r="C334" s="3461"/>
      <c r="D334" s="3461"/>
      <c r="E334" s="3461"/>
      <c r="F334" s="3461"/>
      <c r="G334" s="3461"/>
      <c r="H334" s="3461"/>
      <c r="I334" s="3461"/>
      <c r="J334" s="4068"/>
      <c r="K334" s="1657">
        <v>128254</v>
      </c>
      <c r="L334" s="1657">
        <v>166523</v>
      </c>
      <c r="M334" s="1953">
        <v>392827</v>
      </c>
    </row>
    <row r="335" spans="1:13" ht="14.25" customHeight="1">
      <c r="A335" s="745"/>
      <c r="B335" s="3852" t="s">
        <v>212</v>
      </c>
      <c r="C335" s="3461"/>
      <c r="D335" s="3461"/>
      <c r="E335" s="3461"/>
      <c r="F335" s="3461"/>
      <c r="G335" s="3461"/>
      <c r="H335" s="3461"/>
      <c r="I335" s="3461"/>
      <c r="J335" s="4068"/>
      <c r="K335" s="1657">
        <v>7785</v>
      </c>
      <c r="L335" s="1657">
        <v>7676</v>
      </c>
      <c r="M335" s="1953">
        <v>637823</v>
      </c>
    </row>
    <row r="336" spans="1:13" ht="14.25" customHeight="1">
      <c r="A336" s="745"/>
      <c r="B336" s="3852" t="s">
        <v>213</v>
      </c>
      <c r="C336" s="3461"/>
      <c r="D336" s="3461"/>
      <c r="E336" s="3461"/>
      <c r="F336" s="3461"/>
      <c r="G336" s="3461"/>
      <c r="H336" s="3461"/>
      <c r="I336" s="3461"/>
      <c r="J336" s="4068"/>
      <c r="K336" s="1657">
        <v>276772</v>
      </c>
      <c r="L336" s="1657">
        <v>174405</v>
      </c>
      <c r="M336" s="1953">
        <v>213298</v>
      </c>
    </row>
    <row r="337" spans="1:13" ht="14.25" customHeight="1">
      <c r="A337" s="745"/>
      <c r="B337" s="3852" t="s">
        <v>214</v>
      </c>
      <c r="C337" s="3461"/>
      <c r="D337" s="3461"/>
      <c r="E337" s="3461"/>
      <c r="F337" s="3461"/>
      <c r="G337" s="3461"/>
      <c r="H337" s="3461"/>
      <c r="I337" s="3461"/>
      <c r="J337" s="4068"/>
      <c r="K337" s="1616">
        <v>953</v>
      </c>
      <c r="L337" s="1616">
        <v>980</v>
      </c>
      <c r="M337" s="1953">
        <v>16968</v>
      </c>
    </row>
    <row r="338" spans="1:13" ht="14.25" customHeight="1">
      <c r="A338" s="745"/>
      <c r="B338" s="3852" t="s">
        <v>215</v>
      </c>
      <c r="C338" s="3461"/>
      <c r="D338" s="3461"/>
      <c r="E338" s="3461"/>
      <c r="F338" s="3461"/>
      <c r="G338" s="3461"/>
      <c r="H338" s="3461"/>
      <c r="I338" s="3461"/>
      <c r="J338" s="4068"/>
      <c r="K338" s="1657">
        <v>160732</v>
      </c>
      <c r="L338" s="1657">
        <v>179624</v>
      </c>
      <c r="M338" s="1937">
        <v>8</v>
      </c>
    </row>
    <row r="339" spans="1:13" ht="14.25" customHeight="1">
      <c r="A339" s="745"/>
      <c r="B339" s="4101" t="s">
        <v>220</v>
      </c>
      <c r="C339" s="3461"/>
      <c r="D339" s="3461"/>
      <c r="E339" s="3461"/>
      <c r="F339" s="3461"/>
      <c r="G339" s="3461"/>
      <c r="H339" s="3461"/>
      <c r="I339" s="3461"/>
      <c r="J339" s="4068"/>
      <c r="K339" s="1649">
        <v>7445340</v>
      </c>
      <c r="L339" s="1649">
        <v>10542724</v>
      </c>
      <c r="M339" s="1957">
        <v>12815049</v>
      </c>
    </row>
    <row r="340" spans="1:13" ht="14.25" customHeight="1">
      <c r="A340" s="745"/>
      <c r="B340" s="4101" t="s">
        <v>221</v>
      </c>
      <c r="C340" s="3461"/>
      <c r="D340" s="3461"/>
      <c r="E340" s="3461"/>
      <c r="F340" s="3461"/>
      <c r="G340" s="3461"/>
      <c r="H340" s="3461"/>
      <c r="I340" s="3461"/>
      <c r="J340" s="4068"/>
      <c r="K340" s="1611">
        <v>0</v>
      </c>
      <c r="L340" s="1611">
        <v>0</v>
      </c>
      <c r="M340" s="2736">
        <v>41</v>
      </c>
    </row>
    <row r="341" spans="1:13" ht="14.25" customHeight="1">
      <c r="A341" s="745"/>
      <c r="B341" s="4092" t="s">
        <v>224</v>
      </c>
      <c r="C341" s="4070"/>
      <c r="D341" s="4070"/>
      <c r="E341" s="4070"/>
      <c r="F341" s="4070"/>
      <c r="G341" s="4070"/>
      <c r="H341" s="4070"/>
      <c r="I341" s="4070"/>
      <c r="J341" s="4071"/>
      <c r="K341" s="2783">
        <v>7445340</v>
      </c>
      <c r="L341" s="2783">
        <v>10542724</v>
      </c>
      <c r="M341" s="2784">
        <v>12815090</v>
      </c>
    </row>
    <row r="342" spans="1:13" ht="14.25" customHeight="1">
      <c r="A342" s="745"/>
      <c r="B342" s="4078" t="s">
        <v>225</v>
      </c>
      <c r="C342" s="3231"/>
      <c r="D342" s="3231"/>
      <c r="E342" s="3231"/>
      <c r="F342" s="3231"/>
      <c r="G342" s="3231"/>
      <c r="H342" s="3231"/>
      <c r="I342" s="3231"/>
      <c r="J342" s="3231"/>
      <c r="K342" s="3231"/>
      <c r="L342" s="3231"/>
      <c r="M342" s="3231"/>
    </row>
    <row r="343" spans="1:13" ht="14.25" customHeight="1">
      <c r="A343" s="745"/>
      <c r="B343" s="4065" t="s">
        <v>1240</v>
      </c>
      <c r="C343" s="4066"/>
      <c r="D343" s="4066"/>
      <c r="E343" s="4066"/>
      <c r="F343" s="4066"/>
      <c r="G343" s="4066"/>
      <c r="H343" s="4066"/>
      <c r="I343" s="4066"/>
      <c r="J343" s="4067"/>
      <c r="K343" s="1657">
        <v>418940</v>
      </c>
      <c r="L343" s="1657">
        <v>441875</v>
      </c>
      <c r="M343" s="1937">
        <v>0</v>
      </c>
    </row>
    <row r="344" spans="1:13" ht="14.25" customHeight="1">
      <c r="A344" s="745"/>
      <c r="B344" s="3852" t="s">
        <v>228</v>
      </c>
      <c r="C344" s="3461"/>
      <c r="D344" s="3461"/>
      <c r="E344" s="3461"/>
      <c r="F344" s="3461"/>
      <c r="G344" s="3461"/>
      <c r="H344" s="3461"/>
      <c r="I344" s="3461"/>
      <c r="J344" s="4068"/>
      <c r="K344" s="1657">
        <v>522099</v>
      </c>
      <c r="L344" s="1657">
        <v>801641</v>
      </c>
      <c r="M344" s="1953">
        <v>4170859</v>
      </c>
    </row>
    <row r="345" spans="1:13" ht="14.25" customHeight="1">
      <c r="A345" s="745"/>
      <c r="B345" s="4101" t="s">
        <v>229</v>
      </c>
      <c r="C345" s="3461"/>
      <c r="D345" s="3461"/>
      <c r="E345" s="3461"/>
      <c r="F345" s="3461"/>
      <c r="G345" s="3461"/>
      <c r="H345" s="3461"/>
      <c r="I345" s="3461"/>
      <c r="J345" s="4068"/>
      <c r="K345" s="1649">
        <v>941039</v>
      </c>
      <c r="L345" s="1649">
        <v>1243517</v>
      </c>
      <c r="M345" s="1957">
        <v>4170859</v>
      </c>
    </row>
    <row r="346" spans="1:13" ht="14.25" customHeight="1">
      <c r="A346" s="745"/>
      <c r="B346" s="4092" t="s">
        <v>230</v>
      </c>
      <c r="C346" s="4070"/>
      <c r="D346" s="4070"/>
      <c r="E346" s="4070"/>
      <c r="F346" s="4070"/>
      <c r="G346" s="4070"/>
      <c r="H346" s="4070"/>
      <c r="I346" s="4070"/>
      <c r="J346" s="4071"/>
      <c r="K346" s="2783">
        <v>8368378</v>
      </c>
      <c r="L346" s="2783">
        <v>11786241</v>
      </c>
      <c r="M346" s="2784">
        <v>16985949</v>
      </c>
    </row>
    <row r="347" spans="1:13" ht="14.25" customHeight="1">
      <c r="A347" s="745"/>
      <c r="B347" s="4121" t="s">
        <v>1241</v>
      </c>
      <c r="C347" s="3231"/>
      <c r="D347" s="3231"/>
      <c r="E347" s="3231"/>
      <c r="F347" s="3231"/>
      <c r="G347" s="3231"/>
      <c r="H347" s="3231"/>
      <c r="I347" s="3231"/>
      <c r="J347" s="3231"/>
      <c r="K347" s="3231"/>
      <c r="L347" s="3231"/>
      <c r="M347" s="3231"/>
    </row>
    <row r="348" spans="1:13" ht="13.5" customHeight="1">
      <c r="A348" s="745"/>
      <c r="B348" s="745"/>
      <c r="C348" s="745"/>
      <c r="D348" s="745"/>
      <c r="E348" s="745"/>
      <c r="F348" s="745"/>
      <c r="G348" s="745"/>
      <c r="H348" s="745"/>
      <c r="I348" s="745"/>
      <c r="J348" s="745"/>
      <c r="K348" s="745"/>
      <c r="L348" s="745"/>
      <c r="M348" s="745"/>
    </row>
    <row r="349" spans="1:13" ht="13.5" customHeight="1">
      <c r="A349" s="745"/>
      <c r="B349" s="745"/>
      <c r="C349" s="745"/>
      <c r="D349" s="745"/>
      <c r="E349" s="745"/>
      <c r="F349" s="745"/>
      <c r="G349" s="745"/>
      <c r="H349" s="745"/>
      <c r="I349" s="745"/>
      <c r="J349" s="745"/>
      <c r="K349" s="745"/>
      <c r="L349" s="745"/>
      <c r="M349" s="745"/>
    </row>
    <row r="350" spans="1:13" ht="13.5" customHeight="1">
      <c r="A350" s="2187" t="s">
        <v>203</v>
      </c>
      <c r="B350" s="2187" t="s">
        <v>1242</v>
      </c>
      <c r="C350" s="2187"/>
      <c r="D350" s="2187"/>
      <c r="E350" s="2187"/>
      <c r="F350" s="2187"/>
      <c r="G350" s="2187" t="s">
        <v>203</v>
      </c>
      <c r="H350" s="2187" t="s">
        <v>203</v>
      </c>
      <c r="I350" s="2187" t="s">
        <v>203</v>
      </c>
      <c r="J350" s="2187" t="s">
        <v>203</v>
      </c>
      <c r="K350" s="2187" t="s">
        <v>203</v>
      </c>
      <c r="L350" s="2187" t="s">
        <v>203</v>
      </c>
      <c r="M350" s="2187" t="s">
        <v>203</v>
      </c>
    </row>
    <row r="351" spans="1:13" ht="13.5" customHeight="1">
      <c r="A351" s="745"/>
      <c r="B351" s="745"/>
      <c r="C351" s="745"/>
      <c r="D351" s="745"/>
      <c r="E351" s="745"/>
      <c r="F351" s="745"/>
      <c r="G351" s="745"/>
      <c r="H351" s="745"/>
      <c r="I351" s="745"/>
      <c r="J351" s="745"/>
      <c r="K351" s="745"/>
      <c r="L351" s="745"/>
      <c r="M351" s="745"/>
    </row>
    <row r="352" spans="1:13" ht="14.25" customHeight="1">
      <c r="A352" s="745"/>
      <c r="B352" s="4079" t="s">
        <v>233</v>
      </c>
      <c r="C352" s="3207"/>
      <c r="D352" s="3207"/>
      <c r="E352" s="4112">
        <v>2021</v>
      </c>
      <c r="F352" s="4112">
        <v>2022</v>
      </c>
      <c r="G352" s="4084">
        <v>2023</v>
      </c>
      <c r="H352" s="745"/>
      <c r="I352" s="745"/>
      <c r="J352" s="56"/>
      <c r="K352" s="56"/>
      <c r="L352" s="56"/>
      <c r="M352" s="56"/>
    </row>
    <row r="353" spans="1:13" ht="13.5" customHeight="1">
      <c r="A353" s="745"/>
      <c r="B353" s="3207"/>
      <c r="C353" s="3207"/>
      <c r="D353" s="3207"/>
      <c r="E353" s="3403"/>
      <c r="F353" s="3403"/>
      <c r="G353" s="3295"/>
      <c r="H353" s="745"/>
      <c r="I353" s="745"/>
      <c r="J353" s="56"/>
      <c r="K353" s="56"/>
      <c r="L353" s="56"/>
      <c r="M353" s="56"/>
    </row>
    <row r="354" spans="1:13" ht="14.25" customHeight="1">
      <c r="A354" s="745"/>
      <c r="B354" s="4099" t="s">
        <v>955</v>
      </c>
      <c r="C354" s="3283"/>
      <c r="D354" s="3946"/>
      <c r="E354" s="2785">
        <v>1753193</v>
      </c>
      <c r="F354" s="2785">
        <v>6430463</v>
      </c>
      <c r="G354" s="2751">
        <v>12285768</v>
      </c>
      <c r="H354" s="745"/>
      <c r="I354" s="745"/>
      <c r="J354" s="56"/>
      <c r="K354" s="56"/>
      <c r="L354" s="56"/>
      <c r="M354" s="56"/>
    </row>
    <row r="355" spans="1:13" ht="13.5" customHeight="1">
      <c r="A355" s="745"/>
      <c r="B355" s="745"/>
      <c r="C355" s="745"/>
      <c r="D355" s="745"/>
      <c r="E355" s="745"/>
      <c r="F355" s="745"/>
      <c r="G355" s="745"/>
      <c r="H355" s="745"/>
      <c r="I355" s="745"/>
      <c r="J355" s="745"/>
      <c r="K355" s="745"/>
      <c r="L355" s="745"/>
      <c r="M355" s="745"/>
    </row>
    <row r="356" spans="1:13" ht="13.5" customHeight="1">
      <c r="A356" s="745"/>
      <c r="B356" s="745"/>
      <c r="C356" s="745"/>
      <c r="D356" s="745"/>
      <c r="E356" s="745"/>
      <c r="F356" s="745"/>
      <c r="G356" s="745"/>
      <c r="H356" s="745"/>
      <c r="I356" s="745"/>
      <c r="J356" s="745"/>
      <c r="K356" s="745"/>
      <c r="L356" s="745"/>
      <c r="M356" s="745"/>
    </row>
    <row r="357" spans="1:13" ht="13.5" customHeight="1">
      <c r="A357" s="2187" t="s">
        <v>203</v>
      </c>
      <c r="B357" s="2187" t="s">
        <v>1243</v>
      </c>
      <c r="C357" s="2187"/>
      <c r="D357" s="2187"/>
      <c r="E357" s="2187"/>
      <c r="F357" s="2187" t="s">
        <v>203</v>
      </c>
      <c r="G357" s="2187" t="s">
        <v>203</v>
      </c>
      <c r="H357" s="2187" t="s">
        <v>203</v>
      </c>
      <c r="I357" s="2187" t="s">
        <v>203</v>
      </c>
      <c r="J357" s="2187" t="s">
        <v>203</v>
      </c>
      <c r="K357" s="2187" t="s">
        <v>203</v>
      </c>
      <c r="L357" s="2187" t="s">
        <v>203</v>
      </c>
      <c r="M357" s="2187" t="s">
        <v>203</v>
      </c>
    </row>
    <row r="358" spans="1:13" ht="13.5" customHeight="1">
      <c r="A358" s="745"/>
      <c r="B358" s="745"/>
      <c r="C358" s="745"/>
      <c r="D358" s="745"/>
      <c r="E358" s="745"/>
      <c r="F358" s="745"/>
      <c r="G358" s="745"/>
      <c r="H358" s="745"/>
      <c r="I358" s="745"/>
      <c r="J358" s="745"/>
      <c r="K358" s="745"/>
      <c r="L358" s="745"/>
      <c r="M358" s="745"/>
    </row>
    <row r="359" spans="1:13" ht="14.25" customHeight="1">
      <c r="A359" s="745"/>
      <c r="B359" s="4098" t="s">
        <v>1244</v>
      </c>
      <c r="C359" s="3248"/>
      <c r="D359" s="3248"/>
      <c r="E359" s="3248"/>
      <c r="F359" s="3248"/>
      <c r="G359" s="3248"/>
      <c r="H359" s="3248"/>
      <c r="I359" s="3248"/>
      <c r="J359" s="3279"/>
      <c r="K359" s="1614">
        <v>2021</v>
      </c>
      <c r="L359" s="1614">
        <v>2022</v>
      </c>
      <c r="M359" s="2749">
        <v>2023</v>
      </c>
    </row>
    <row r="360" spans="1:13" ht="14.25" customHeight="1">
      <c r="A360" s="745"/>
      <c r="B360" s="4148" t="s">
        <v>1381</v>
      </c>
      <c r="C360" s="3523"/>
      <c r="D360" s="3523"/>
      <c r="E360" s="3523"/>
      <c r="F360" s="3523"/>
      <c r="G360" s="3523"/>
      <c r="H360" s="3523"/>
      <c r="I360" s="3523"/>
      <c r="J360" s="4090"/>
      <c r="K360" s="1616">
        <v>81.12</v>
      </c>
      <c r="L360" s="1616">
        <v>70.38</v>
      </c>
      <c r="M360" s="1937">
        <v>83</v>
      </c>
    </row>
    <row r="361" spans="1:13" ht="14.25" customHeight="1">
      <c r="A361" s="745"/>
      <c r="B361" s="3852" t="s">
        <v>1382</v>
      </c>
      <c r="C361" s="3461"/>
      <c r="D361" s="3461"/>
      <c r="E361" s="3461"/>
      <c r="F361" s="3461"/>
      <c r="G361" s="3461"/>
      <c r="H361" s="3461"/>
      <c r="I361" s="3461"/>
      <c r="J361" s="4068"/>
      <c r="K361" s="1616">
        <v>80.5</v>
      </c>
      <c r="L361" s="1616">
        <v>74.400000000000006</v>
      </c>
      <c r="M361" s="1937">
        <v>84.71</v>
      </c>
    </row>
    <row r="362" spans="1:13" ht="14.25" customHeight="1">
      <c r="A362" s="745"/>
      <c r="B362" s="4124" t="s">
        <v>1383</v>
      </c>
      <c r="C362" s="3465"/>
      <c r="D362" s="3465"/>
      <c r="E362" s="3465"/>
      <c r="F362" s="3465"/>
      <c r="G362" s="3465"/>
      <c r="H362" s="3465"/>
      <c r="I362" s="3465"/>
      <c r="J362" s="4089"/>
      <c r="K362" s="2786">
        <v>3287</v>
      </c>
      <c r="L362" s="2786">
        <v>3315</v>
      </c>
      <c r="M362" s="1660">
        <v>3545</v>
      </c>
    </row>
    <row r="363" spans="1:13" ht="14.25" customHeight="1">
      <c r="A363" s="745"/>
      <c r="B363" s="4162" t="s">
        <v>1248</v>
      </c>
      <c r="C363" s="3231"/>
      <c r="D363" s="3231"/>
      <c r="E363" s="3231"/>
      <c r="F363" s="3231"/>
      <c r="G363" s="3231"/>
      <c r="H363" s="3231"/>
      <c r="I363" s="3231"/>
      <c r="J363" s="3231"/>
      <c r="K363" s="3231"/>
      <c r="L363" s="3231"/>
      <c r="M363" s="3231"/>
    </row>
    <row r="364" spans="1:13" ht="13.5" customHeight="1">
      <c r="A364" s="745"/>
      <c r="B364" s="745"/>
      <c r="C364" s="745"/>
      <c r="D364" s="745"/>
      <c r="E364" s="745"/>
      <c r="F364" s="745"/>
      <c r="G364" s="745"/>
      <c r="H364" s="745"/>
      <c r="I364" s="745"/>
      <c r="J364" s="745"/>
      <c r="K364" s="745"/>
      <c r="L364" s="745"/>
      <c r="M364" s="745"/>
    </row>
    <row r="365" spans="1:13" ht="13.5" customHeight="1">
      <c r="A365" s="745"/>
      <c r="B365" s="745"/>
      <c r="C365" s="745"/>
      <c r="D365" s="745"/>
      <c r="E365" s="745"/>
      <c r="F365" s="745"/>
      <c r="G365" s="745"/>
      <c r="H365" s="745"/>
      <c r="I365" s="745"/>
      <c r="J365" s="745"/>
      <c r="K365" s="745"/>
      <c r="L365" s="745"/>
      <c r="M365" s="745"/>
    </row>
    <row r="366" spans="1:13" ht="13.5" customHeight="1">
      <c r="A366" s="2187" t="s">
        <v>203</v>
      </c>
      <c r="B366" s="2187" t="s">
        <v>1249</v>
      </c>
      <c r="C366" s="2187"/>
      <c r="D366" s="2187"/>
      <c r="E366" s="2187"/>
      <c r="F366" s="2187"/>
      <c r="G366" s="2187"/>
      <c r="H366" s="2187"/>
      <c r="I366" s="2187" t="s">
        <v>203</v>
      </c>
      <c r="J366" s="2187" t="s">
        <v>203</v>
      </c>
      <c r="K366" s="2187" t="s">
        <v>203</v>
      </c>
      <c r="L366" s="2187" t="s">
        <v>203</v>
      </c>
      <c r="M366" s="2187" t="s">
        <v>203</v>
      </c>
    </row>
    <row r="367" spans="1:13" ht="13.5" customHeight="1">
      <c r="A367" s="2187" t="s">
        <v>203</v>
      </c>
      <c r="B367" s="2187" t="s">
        <v>1250</v>
      </c>
      <c r="C367" s="2187"/>
      <c r="D367" s="2187"/>
      <c r="E367" s="2187"/>
      <c r="F367" s="2187"/>
      <c r="G367" s="2187"/>
      <c r="H367" s="2187"/>
      <c r="I367" s="2187"/>
      <c r="J367" s="2187"/>
      <c r="K367" s="2187"/>
      <c r="L367" s="2187" t="s">
        <v>203</v>
      </c>
      <c r="M367" s="2187" t="s">
        <v>203</v>
      </c>
    </row>
    <row r="368" spans="1:13" ht="13.5" customHeight="1">
      <c r="A368" s="2187" t="s">
        <v>203</v>
      </c>
      <c r="B368" s="2187" t="s">
        <v>1251</v>
      </c>
      <c r="C368" s="2187"/>
      <c r="D368" s="2187"/>
      <c r="E368" s="2187"/>
      <c r="F368" s="2187"/>
      <c r="G368" s="2187"/>
      <c r="H368" s="2187"/>
      <c r="I368" s="2187"/>
      <c r="J368" s="2187" t="s">
        <v>203</v>
      </c>
      <c r="K368" s="2187" t="s">
        <v>203</v>
      </c>
      <c r="L368" s="2187" t="s">
        <v>203</v>
      </c>
      <c r="M368" s="2187" t="s">
        <v>203</v>
      </c>
    </row>
    <row r="370" spans="1:13" ht="14.25" customHeight="1">
      <c r="A370" s="745"/>
      <c r="B370" s="4079" t="s">
        <v>1384</v>
      </c>
      <c r="C370" s="3207"/>
      <c r="D370" s="3207"/>
      <c r="E370" s="4112">
        <v>2021</v>
      </c>
      <c r="F370" s="4112">
        <v>2022</v>
      </c>
      <c r="G370" s="4084">
        <v>2023</v>
      </c>
      <c r="H370" s="745"/>
      <c r="I370" s="745"/>
      <c r="J370" s="745"/>
      <c r="K370" s="745"/>
      <c r="L370" s="745"/>
      <c r="M370" s="745"/>
    </row>
    <row r="371" spans="1:13" ht="13.5" customHeight="1">
      <c r="A371" s="745"/>
      <c r="B371" s="3248"/>
      <c r="C371" s="3248"/>
      <c r="D371" s="3248"/>
      <c r="E371" s="3325"/>
      <c r="F371" s="3325"/>
      <c r="G371" s="3296"/>
      <c r="H371" s="745"/>
      <c r="I371" s="745"/>
      <c r="J371" s="745"/>
      <c r="K371" s="745"/>
      <c r="L371" s="745"/>
      <c r="M371" s="745"/>
    </row>
    <row r="372" spans="1:13" ht="14.25" customHeight="1">
      <c r="A372" s="745"/>
      <c r="B372" s="4085" t="s">
        <v>244</v>
      </c>
      <c r="C372" s="4086"/>
      <c r="D372" s="4087"/>
      <c r="E372" s="2737">
        <v>1995227</v>
      </c>
      <c r="F372" s="2737">
        <v>2761528</v>
      </c>
      <c r="G372" s="1953">
        <v>5530299</v>
      </c>
      <c r="H372" s="745"/>
      <c r="I372" s="745"/>
      <c r="J372" s="745"/>
      <c r="K372" s="745"/>
      <c r="L372" s="745"/>
      <c r="M372" s="745"/>
    </row>
    <row r="373" spans="1:13" ht="14.25" customHeight="1">
      <c r="A373" s="745"/>
      <c r="B373" s="3852" t="s">
        <v>1253</v>
      </c>
      <c r="C373" s="3461"/>
      <c r="D373" s="4068"/>
      <c r="E373" s="2737">
        <v>14709</v>
      </c>
      <c r="F373" s="2737">
        <v>5228</v>
      </c>
      <c r="G373" s="1937">
        <v>0</v>
      </c>
      <c r="H373" s="745"/>
      <c r="I373" s="745"/>
      <c r="J373" s="745"/>
      <c r="K373" s="745"/>
      <c r="L373" s="745"/>
      <c r="M373" s="745"/>
    </row>
    <row r="374" spans="1:13" ht="14.25" customHeight="1">
      <c r="A374" s="745"/>
      <c r="B374" s="4069" t="s">
        <v>246</v>
      </c>
      <c r="C374" s="4070"/>
      <c r="D374" s="4071"/>
      <c r="E374" s="1661">
        <v>121863</v>
      </c>
      <c r="F374" s="1661">
        <v>442336</v>
      </c>
      <c r="G374" s="2751">
        <v>1216201</v>
      </c>
      <c r="H374" s="745"/>
      <c r="I374" s="745"/>
      <c r="J374" s="745"/>
      <c r="K374" s="745"/>
      <c r="L374" s="745"/>
      <c r="M374" s="745"/>
    </row>
    <row r="375" spans="1:13" ht="13.5" customHeight="1">
      <c r="A375" s="745"/>
      <c r="B375" s="56"/>
      <c r="C375" s="56"/>
      <c r="D375" s="56"/>
      <c r="E375" s="56"/>
      <c r="F375" s="56"/>
      <c r="G375" s="56"/>
      <c r="H375" s="745"/>
      <c r="I375" s="745"/>
      <c r="J375" s="745"/>
      <c r="K375" s="745"/>
      <c r="L375" s="745"/>
      <c r="M375" s="745"/>
    </row>
    <row r="376" spans="1:13" ht="14.25" customHeight="1">
      <c r="A376" s="745"/>
      <c r="B376" s="4079" t="s">
        <v>1385</v>
      </c>
      <c r="C376" s="3207"/>
      <c r="D376" s="3207"/>
      <c r="E376" s="4112">
        <v>2021</v>
      </c>
      <c r="F376" s="4112">
        <v>2022</v>
      </c>
      <c r="G376" s="4084">
        <v>2023</v>
      </c>
      <c r="H376" s="745"/>
      <c r="I376" s="745"/>
      <c r="J376" s="745"/>
      <c r="K376" s="745"/>
      <c r="L376" s="745"/>
      <c r="M376" s="745"/>
    </row>
    <row r="377" spans="1:13" ht="13.5" customHeight="1">
      <c r="A377" s="745"/>
      <c r="B377" s="3248"/>
      <c r="C377" s="3248"/>
      <c r="D377" s="3248"/>
      <c r="E377" s="3325"/>
      <c r="F377" s="3325"/>
      <c r="G377" s="3296"/>
      <c r="H377" s="745"/>
      <c r="I377" s="745"/>
      <c r="J377" s="745"/>
      <c r="K377" s="745"/>
      <c r="L377" s="745"/>
      <c r="M377" s="745"/>
    </row>
    <row r="378" spans="1:13" ht="14.25" customHeight="1">
      <c r="A378" s="745"/>
      <c r="B378" s="4085" t="s">
        <v>244</v>
      </c>
      <c r="C378" s="4086"/>
      <c r="D378" s="4087"/>
      <c r="E378" s="2737">
        <v>1005</v>
      </c>
      <c r="F378" s="2737">
        <v>29046</v>
      </c>
      <c r="G378" s="1953">
        <v>700192</v>
      </c>
      <c r="H378" s="745"/>
      <c r="I378" s="745"/>
      <c r="J378" s="745"/>
      <c r="K378" s="745"/>
      <c r="L378" s="745"/>
      <c r="M378" s="745"/>
    </row>
    <row r="379" spans="1:13" ht="14.25" customHeight="1">
      <c r="A379" s="745"/>
      <c r="B379" s="4069" t="s">
        <v>246</v>
      </c>
      <c r="C379" s="4070"/>
      <c r="D379" s="4071"/>
      <c r="E379" s="1661">
        <v>14527</v>
      </c>
      <c r="F379" s="1661">
        <v>43491</v>
      </c>
      <c r="G379" s="2751">
        <v>84974</v>
      </c>
      <c r="H379" s="745"/>
      <c r="I379" s="745"/>
      <c r="J379" s="745"/>
      <c r="K379" s="745"/>
      <c r="L379" s="745"/>
      <c r="M379" s="745"/>
    </row>
    <row r="380" spans="1:13" ht="13.5" customHeight="1">
      <c r="A380" s="745"/>
      <c r="B380" s="1608"/>
      <c r="C380" s="1608"/>
      <c r="D380" s="1608"/>
      <c r="E380" s="1608"/>
      <c r="F380" s="1608"/>
      <c r="G380" s="1608"/>
      <c r="H380" s="1608"/>
      <c r="I380" s="1608"/>
      <c r="J380" s="1608"/>
      <c r="K380" s="1608"/>
      <c r="L380" s="1608"/>
      <c r="M380" s="1608"/>
    </row>
    <row r="381" spans="1:13" ht="13.5" customHeight="1">
      <c r="A381" s="745"/>
      <c r="B381" s="745"/>
      <c r="C381" s="745"/>
      <c r="D381" s="745"/>
      <c r="E381" s="745"/>
      <c r="F381" s="745"/>
      <c r="G381" s="745"/>
      <c r="H381" s="745"/>
      <c r="I381" s="745"/>
      <c r="J381" s="745"/>
      <c r="K381" s="745"/>
      <c r="L381" s="745"/>
      <c r="M381" s="745"/>
    </row>
    <row r="382" spans="1:13" ht="13.5" customHeight="1">
      <c r="A382" s="2187" t="s">
        <v>203</v>
      </c>
      <c r="B382" s="2187" t="s">
        <v>1255</v>
      </c>
      <c r="C382" s="2187"/>
      <c r="D382" s="2187"/>
      <c r="E382" s="2187"/>
      <c r="F382" s="2187"/>
      <c r="G382" s="2187"/>
      <c r="H382" s="2187"/>
      <c r="I382" s="2187" t="s">
        <v>203</v>
      </c>
      <c r="J382" s="2187" t="s">
        <v>203</v>
      </c>
      <c r="K382" s="2187" t="s">
        <v>203</v>
      </c>
      <c r="L382" s="2187" t="s">
        <v>203</v>
      </c>
      <c r="M382" s="2187" t="s">
        <v>203</v>
      </c>
    </row>
    <row r="383" spans="1:13" ht="13.5" customHeight="1">
      <c r="A383" s="745"/>
      <c r="B383" s="745"/>
      <c r="C383" s="745"/>
      <c r="D383" s="745"/>
      <c r="E383" s="745"/>
      <c r="F383" s="745"/>
      <c r="G383" s="745"/>
      <c r="H383" s="745"/>
      <c r="I383" s="745"/>
      <c r="J383" s="745"/>
      <c r="K383" s="745"/>
      <c r="L383" s="745"/>
      <c r="M383" s="745"/>
    </row>
    <row r="384" spans="1:13" ht="14.25" customHeight="1">
      <c r="A384" s="745"/>
      <c r="B384" s="4079" t="s">
        <v>999</v>
      </c>
      <c r="C384" s="3207"/>
      <c r="D384" s="3207"/>
      <c r="E384" s="3207"/>
      <c r="F384" s="3207"/>
      <c r="G384" s="3207"/>
      <c r="H384" s="3207"/>
      <c r="I384" s="3247"/>
      <c r="J384" s="4163" t="s">
        <v>1386</v>
      </c>
      <c r="K384" s="4112">
        <v>2021</v>
      </c>
      <c r="L384" s="4112">
        <v>2022</v>
      </c>
      <c r="M384" s="4084">
        <v>2023</v>
      </c>
    </row>
    <row r="385" spans="1:13" ht="13.5" customHeight="1">
      <c r="A385" s="745"/>
      <c r="B385" s="3207"/>
      <c r="C385" s="3207"/>
      <c r="D385" s="3207"/>
      <c r="E385" s="3207"/>
      <c r="F385" s="3207"/>
      <c r="G385" s="3207"/>
      <c r="H385" s="3207"/>
      <c r="I385" s="3247"/>
      <c r="J385" s="3325"/>
      <c r="K385" s="3325"/>
      <c r="L385" s="3325"/>
      <c r="M385" s="3296"/>
    </row>
    <row r="386" spans="1:13" ht="14.25" customHeight="1">
      <c r="A386" s="745"/>
      <c r="B386" s="4085" t="s">
        <v>1387</v>
      </c>
      <c r="C386" s="4086"/>
      <c r="D386" s="4086"/>
      <c r="E386" s="4086"/>
      <c r="F386" s="4086"/>
      <c r="G386" s="4086"/>
      <c r="H386" s="4086"/>
      <c r="I386" s="4087"/>
      <c r="J386" s="1657">
        <v>5652874</v>
      </c>
      <c r="K386" s="1657">
        <v>2056817</v>
      </c>
      <c r="L386" s="1953">
        <v>2628346</v>
      </c>
      <c r="M386" s="258">
        <v>6173699</v>
      </c>
    </row>
    <row r="387" spans="1:13" ht="14.25" customHeight="1">
      <c r="A387" s="745"/>
      <c r="B387" s="4101" t="s">
        <v>1388</v>
      </c>
      <c r="C387" s="3461"/>
      <c r="D387" s="3461"/>
      <c r="E387" s="3461"/>
      <c r="F387" s="3461"/>
      <c r="G387" s="3461"/>
      <c r="H387" s="3461"/>
      <c r="I387" s="4068"/>
      <c r="J387" s="1611">
        <v>509</v>
      </c>
      <c r="K387" s="1611">
        <v>480</v>
      </c>
      <c r="L387" s="2736">
        <v>500</v>
      </c>
      <c r="M387" s="262">
        <v>485</v>
      </c>
    </row>
    <row r="388" spans="1:13" ht="14.25" customHeight="1">
      <c r="A388" s="745"/>
      <c r="B388" s="4101" t="s">
        <v>1389</v>
      </c>
      <c r="C388" s="3461"/>
      <c r="D388" s="3461"/>
      <c r="E388" s="3461"/>
      <c r="F388" s="3461"/>
      <c r="G388" s="3461"/>
      <c r="H388" s="3461"/>
      <c r="I388" s="4068"/>
      <c r="J388" s="1611">
        <v>498</v>
      </c>
      <c r="K388" s="1611">
        <v>480</v>
      </c>
      <c r="L388" s="2736">
        <v>497</v>
      </c>
      <c r="M388" s="262">
        <v>470</v>
      </c>
    </row>
    <row r="389" spans="1:13" ht="14.25" customHeight="1">
      <c r="A389" s="745"/>
      <c r="B389" s="4101" t="s">
        <v>1260</v>
      </c>
      <c r="C389" s="3461"/>
      <c r="D389" s="3461"/>
      <c r="E389" s="3461"/>
      <c r="F389" s="3461"/>
      <c r="G389" s="3461"/>
      <c r="H389" s="3461"/>
      <c r="I389" s="4068"/>
      <c r="J389" s="1662">
        <v>0.63700000000000001</v>
      </c>
      <c r="K389" s="1662">
        <v>0.55600000000000005</v>
      </c>
      <c r="L389" s="2787">
        <v>0.55900000000000005</v>
      </c>
      <c r="M389" s="1663">
        <v>0.61399999999999999</v>
      </c>
    </row>
    <row r="390" spans="1:13" ht="14.25" customHeight="1">
      <c r="A390" s="745"/>
      <c r="B390" s="3852" t="s">
        <v>1261</v>
      </c>
      <c r="C390" s="3461"/>
      <c r="D390" s="3461"/>
      <c r="E390" s="3461"/>
      <c r="F390" s="3461"/>
      <c r="G390" s="3461"/>
      <c r="H390" s="3461"/>
      <c r="I390" s="4068"/>
      <c r="J390" s="1657">
        <v>3239</v>
      </c>
      <c r="K390" s="1657">
        <v>3287</v>
      </c>
      <c r="L390" s="1953">
        <v>3315</v>
      </c>
      <c r="M390" s="258">
        <v>3545</v>
      </c>
    </row>
    <row r="391" spans="1:13" ht="14.25" customHeight="1">
      <c r="A391" s="745"/>
      <c r="B391" s="3852" t="s">
        <v>1262</v>
      </c>
      <c r="C391" s="3461"/>
      <c r="D391" s="3461"/>
      <c r="E391" s="3461"/>
      <c r="F391" s="3461"/>
      <c r="G391" s="3461"/>
      <c r="H391" s="3461"/>
      <c r="I391" s="4068"/>
      <c r="J391" s="1657">
        <v>11097117</v>
      </c>
      <c r="K391" s="1657">
        <v>4283640</v>
      </c>
      <c r="L391" s="1953">
        <v>5254602</v>
      </c>
      <c r="M391" s="258">
        <v>12722634</v>
      </c>
    </row>
    <row r="392" spans="1:13" ht="14.25" customHeight="1">
      <c r="A392" s="745"/>
      <c r="B392" s="4069" t="s">
        <v>1263</v>
      </c>
      <c r="C392" s="4070"/>
      <c r="D392" s="4070"/>
      <c r="E392" s="4070"/>
      <c r="F392" s="4070"/>
      <c r="G392" s="4070"/>
      <c r="H392" s="4070"/>
      <c r="I392" s="4071"/>
      <c r="J392" s="2785">
        <v>12756435</v>
      </c>
      <c r="K392" s="2785">
        <v>4261905</v>
      </c>
      <c r="L392" s="2751">
        <v>5432151</v>
      </c>
      <c r="M392" s="1942">
        <v>11268661</v>
      </c>
    </row>
    <row r="393" spans="1:13" ht="14.25" customHeight="1">
      <c r="A393" s="745"/>
      <c r="B393" s="4162" t="s">
        <v>1390</v>
      </c>
      <c r="C393" s="3231"/>
      <c r="D393" s="3231"/>
      <c r="E393" s="3231"/>
      <c r="F393" s="3231"/>
      <c r="G393" s="3231"/>
      <c r="H393" s="3231"/>
      <c r="I393" s="3231"/>
      <c r="J393" s="3231"/>
      <c r="K393" s="3231"/>
      <c r="L393" s="3231"/>
      <c r="M393" s="3231"/>
    </row>
    <row r="394" spans="1:13" ht="13.5" customHeight="1">
      <c r="A394" s="745"/>
      <c r="B394" s="745"/>
      <c r="C394" s="745"/>
      <c r="D394" s="745"/>
      <c r="E394" s="745"/>
      <c r="F394" s="745"/>
      <c r="G394" s="745"/>
      <c r="H394" s="745"/>
      <c r="I394" s="745"/>
      <c r="J394" s="745"/>
      <c r="K394" s="745"/>
      <c r="L394" s="745"/>
      <c r="M394" s="745"/>
    </row>
    <row r="395" spans="1:13" ht="13.5" customHeight="1">
      <c r="A395" s="745"/>
      <c r="B395" s="745"/>
      <c r="C395" s="745"/>
      <c r="D395" s="745"/>
      <c r="E395" s="745"/>
      <c r="F395" s="745"/>
      <c r="G395" s="745"/>
      <c r="H395" s="745"/>
      <c r="I395" s="745"/>
      <c r="J395" s="745"/>
      <c r="K395" s="745"/>
      <c r="L395" s="745"/>
      <c r="M395" s="745"/>
    </row>
    <row r="396" spans="1:13" ht="13.5" customHeight="1">
      <c r="A396" s="2187" t="s">
        <v>203</v>
      </c>
      <c r="B396" s="2187" t="s">
        <v>1265</v>
      </c>
      <c r="C396" s="2187"/>
      <c r="D396" s="2187"/>
      <c r="E396" s="2187"/>
      <c r="F396" s="2187"/>
      <c r="G396" s="2187"/>
      <c r="H396" s="2187"/>
      <c r="I396" s="2187"/>
      <c r="J396" s="2187"/>
      <c r="K396" s="2187"/>
      <c r="L396" s="2187"/>
      <c r="M396" s="2187" t="s">
        <v>203</v>
      </c>
    </row>
    <row r="397" spans="1:13" ht="13.5" customHeight="1">
      <c r="A397" s="745"/>
      <c r="B397" s="745"/>
      <c r="C397" s="745"/>
      <c r="D397" s="745"/>
      <c r="E397" s="745"/>
      <c r="F397" s="745"/>
      <c r="G397" s="745"/>
      <c r="H397" s="745"/>
      <c r="I397" s="745"/>
      <c r="J397" s="745"/>
      <c r="K397" s="745"/>
      <c r="L397" s="745"/>
      <c r="M397" s="745"/>
    </row>
    <row r="398" spans="1:13" ht="14.25" customHeight="1">
      <c r="A398" s="745"/>
      <c r="B398" s="4079" t="s">
        <v>1391</v>
      </c>
      <c r="C398" s="3207"/>
      <c r="D398" s="3247"/>
      <c r="E398" s="4112">
        <v>2021</v>
      </c>
      <c r="F398" s="4112">
        <v>2022</v>
      </c>
      <c r="G398" s="4084">
        <v>2023</v>
      </c>
      <c r="H398" s="745"/>
      <c r="I398" s="745"/>
      <c r="J398" s="745"/>
      <c r="K398" s="745"/>
      <c r="L398" s="745"/>
      <c r="M398" s="745"/>
    </row>
    <row r="399" spans="1:13" ht="13.5" customHeight="1">
      <c r="A399" s="745"/>
      <c r="B399" s="3207"/>
      <c r="C399" s="2992"/>
      <c r="D399" s="3247"/>
      <c r="E399" s="3403"/>
      <c r="F399" s="3403"/>
      <c r="G399" s="3295"/>
      <c r="H399" s="745"/>
      <c r="I399" s="745"/>
      <c r="J399" s="745"/>
      <c r="K399" s="745"/>
      <c r="L399" s="745"/>
      <c r="M399" s="745"/>
    </row>
    <row r="400" spans="1:13" ht="13.5" customHeight="1">
      <c r="A400" s="745"/>
      <c r="B400" s="3248"/>
      <c r="C400" s="3248"/>
      <c r="D400" s="3279"/>
      <c r="E400" s="3325"/>
      <c r="F400" s="3325"/>
      <c r="G400" s="3296"/>
      <c r="H400" s="745"/>
      <c r="I400" s="745"/>
      <c r="J400" s="745"/>
      <c r="K400" s="745"/>
      <c r="L400" s="745"/>
      <c r="M400" s="745"/>
    </row>
    <row r="401" spans="1:13" ht="14.25" customHeight="1">
      <c r="A401" s="745"/>
      <c r="B401" s="4085" t="s">
        <v>1392</v>
      </c>
      <c r="C401" s="4086"/>
      <c r="D401" s="4087"/>
      <c r="E401" s="1657">
        <v>1993402</v>
      </c>
      <c r="F401" s="1657">
        <v>2756497</v>
      </c>
      <c r="G401" s="1953">
        <v>5528124</v>
      </c>
      <c r="H401" s="745"/>
      <c r="I401" s="745"/>
      <c r="J401" s="745"/>
      <c r="K401" s="745"/>
      <c r="L401" s="745"/>
      <c r="M401" s="745"/>
    </row>
    <row r="402" spans="1:13" ht="14.25" customHeight="1">
      <c r="A402" s="745"/>
      <c r="B402" s="3852" t="s">
        <v>1393</v>
      </c>
      <c r="C402" s="3461"/>
      <c r="D402" s="4068"/>
      <c r="E402" s="1616">
        <v>719</v>
      </c>
      <c r="F402" s="1657">
        <v>2132</v>
      </c>
      <c r="G402" s="1937">
        <v>965</v>
      </c>
      <c r="H402" s="745"/>
      <c r="I402" s="745"/>
      <c r="J402" s="745"/>
      <c r="K402" s="745"/>
      <c r="L402" s="745"/>
      <c r="M402" s="745"/>
    </row>
    <row r="403" spans="1:13" ht="14.25" customHeight="1">
      <c r="A403" s="745"/>
      <c r="B403" s="3852" t="s">
        <v>1394</v>
      </c>
      <c r="C403" s="3461"/>
      <c r="D403" s="4068"/>
      <c r="E403" s="1657">
        <v>1310</v>
      </c>
      <c r="F403" s="1657">
        <v>2900</v>
      </c>
      <c r="G403" s="1937">
        <v>518</v>
      </c>
      <c r="H403" s="745"/>
      <c r="I403" s="745"/>
      <c r="J403" s="745"/>
      <c r="K403" s="745"/>
      <c r="L403" s="745"/>
      <c r="M403" s="745"/>
    </row>
    <row r="404" spans="1:13" ht="14.25" customHeight="1">
      <c r="A404" s="745"/>
      <c r="B404" s="3852" t="s">
        <v>496</v>
      </c>
      <c r="C404" s="3461"/>
      <c r="D404" s="4068"/>
      <c r="E404" s="1616">
        <v>0</v>
      </c>
      <c r="F404" s="1616">
        <v>0</v>
      </c>
      <c r="G404" s="1937">
        <v>692</v>
      </c>
      <c r="H404" s="745"/>
      <c r="I404" s="745"/>
      <c r="J404" s="745"/>
      <c r="K404" s="745"/>
      <c r="L404" s="745"/>
      <c r="M404" s="745"/>
    </row>
    <row r="405" spans="1:13" ht="14.25" customHeight="1">
      <c r="A405" s="745"/>
      <c r="B405" s="3852" t="s">
        <v>497</v>
      </c>
      <c r="C405" s="3461"/>
      <c r="D405" s="4068"/>
      <c r="E405" s="1616">
        <v>0</v>
      </c>
      <c r="F405" s="1616">
        <v>0</v>
      </c>
      <c r="G405" s="1937">
        <v>0</v>
      </c>
      <c r="H405" s="745"/>
      <c r="I405" s="745"/>
      <c r="J405" s="745"/>
      <c r="K405" s="745"/>
      <c r="L405" s="745"/>
      <c r="M405" s="745"/>
    </row>
    <row r="406" spans="1:13" ht="14.25" customHeight="1">
      <c r="A406" s="745"/>
      <c r="B406" s="3852" t="s">
        <v>1395</v>
      </c>
      <c r="C406" s="3461"/>
      <c r="D406" s="4068"/>
      <c r="E406" s="1616">
        <v>0</v>
      </c>
      <c r="F406" s="1616">
        <v>0</v>
      </c>
      <c r="G406" s="1937">
        <v>0</v>
      </c>
      <c r="H406" s="745"/>
      <c r="I406" s="745"/>
      <c r="J406" s="745"/>
      <c r="K406" s="745"/>
      <c r="L406" s="745"/>
      <c r="M406" s="745"/>
    </row>
    <row r="407" spans="1:13" ht="14.25" customHeight="1">
      <c r="A407" s="745"/>
      <c r="B407" s="3852" t="s">
        <v>1396</v>
      </c>
      <c r="C407" s="3461"/>
      <c r="D407" s="4068"/>
      <c r="E407" s="1616">
        <v>0</v>
      </c>
      <c r="F407" s="1616">
        <v>0</v>
      </c>
      <c r="G407" s="1937">
        <v>0</v>
      </c>
      <c r="H407" s="745"/>
      <c r="I407" s="745"/>
      <c r="J407" s="745"/>
      <c r="K407" s="745"/>
      <c r="L407" s="745"/>
      <c r="M407" s="745"/>
    </row>
    <row r="408" spans="1:13" ht="14.25" customHeight="1">
      <c r="A408" s="745"/>
      <c r="B408" s="4101" t="s">
        <v>42</v>
      </c>
      <c r="C408" s="3461"/>
      <c r="D408" s="4068"/>
      <c r="E408" s="1649">
        <v>1935431</v>
      </c>
      <c r="F408" s="1649">
        <v>2761528</v>
      </c>
      <c r="G408" s="1957">
        <v>5530299</v>
      </c>
      <c r="H408" s="745"/>
      <c r="I408" s="745"/>
      <c r="J408" s="745"/>
      <c r="K408" s="745"/>
      <c r="L408" s="745"/>
      <c r="M408" s="745"/>
    </row>
    <row r="409" spans="1:13" ht="14.25" customHeight="1">
      <c r="A409" s="745"/>
      <c r="B409" s="4088" t="s">
        <v>277</v>
      </c>
      <c r="C409" s="3465"/>
      <c r="D409" s="4089"/>
      <c r="E409" s="4164">
        <v>1</v>
      </c>
      <c r="F409" s="4164">
        <v>1</v>
      </c>
      <c r="G409" s="4166">
        <v>1</v>
      </c>
      <c r="H409" s="745"/>
      <c r="I409" s="745"/>
      <c r="J409" s="745"/>
      <c r="K409" s="745"/>
      <c r="L409" s="745"/>
      <c r="M409" s="745"/>
    </row>
    <row r="410" spans="1:13" ht="13.5" customHeight="1">
      <c r="A410" s="745"/>
      <c r="B410" s="3277"/>
      <c r="C410" s="3277"/>
      <c r="D410" s="3420"/>
      <c r="E410" s="4165"/>
      <c r="F410" s="4165"/>
      <c r="G410" s="3422"/>
      <c r="H410" s="745"/>
      <c r="I410" s="745"/>
      <c r="J410" s="745"/>
      <c r="K410" s="745"/>
      <c r="L410" s="745"/>
      <c r="M410" s="745"/>
    </row>
    <row r="411" spans="1:13" ht="13.5" customHeight="1">
      <c r="A411" s="745"/>
      <c r="B411" s="745"/>
      <c r="C411" s="745"/>
      <c r="D411" s="745"/>
      <c r="E411" s="745"/>
      <c r="F411" s="745"/>
      <c r="G411" s="745"/>
      <c r="H411" s="745"/>
      <c r="I411" s="745"/>
      <c r="J411" s="745"/>
      <c r="K411" s="745"/>
      <c r="L411" s="745"/>
      <c r="M411" s="745"/>
    </row>
    <row r="412" spans="1:13" ht="13.5" customHeight="1">
      <c r="A412" s="745"/>
      <c r="B412" s="745"/>
      <c r="C412" s="745"/>
      <c r="D412" s="745"/>
      <c r="E412" s="745"/>
      <c r="F412" s="745"/>
      <c r="G412" s="745"/>
      <c r="H412" s="745"/>
      <c r="I412" s="745"/>
      <c r="J412" s="745"/>
      <c r="K412" s="745"/>
      <c r="L412" s="745"/>
      <c r="M412" s="745"/>
    </row>
    <row r="413" spans="1:13" ht="13.5" customHeight="1">
      <c r="A413" s="2187" t="s">
        <v>203</v>
      </c>
      <c r="B413" s="2187" t="s">
        <v>1010</v>
      </c>
      <c r="C413" s="2187"/>
      <c r="D413" s="2187"/>
      <c r="E413" s="2187"/>
      <c r="F413" s="2187"/>
      <c r="G413" s="2187"/>
      <c r="H413" s="2187"/>
      <c r="I413" s="2187"/>
      <c r="J413" s="2187"/>
      <c r="K413" s="2187"/>
      <c r="L413" s="2187"/>
      <c r="M413" s="2187"/>
    </row>
    <row r="414" spans="1:13" ht="13.5" customHeight="1">
      <c r="A414" s="745"/>
      <c r="B414" s="745"/>
      <c r="C414" s="745"/>
      <c r="D414" s="745"/>
      <c r="E414" s="745"/>
      <c r="F414" s="745"/>
      <c r="G414" s="745"/>
      <c r="H414" s="745"/>
      <c r="I414" s="745"/>
      <c r="J414" s="745"/>
      <c r="K414" s="745"/>
      <c r="L414" s="745"/>
      <c r="M414" s="745"/>
    </row>
    <row r="415" spans="1:13" ht="14.25" customHeight="1">
      <c r="A415" s="745"/>
      <c r="B415" s="4079" t="s">
        <v>1267</v>
      </c>
      <c r="C415" s="3207"/>
      <c r="D415" s="3207"/>
      <c r="E415" s="3207"/>
      <c r="F415" s="3207"/>
      <c r="G415" s="3207"/>
      <c r="H415" s="3207"/>
      <c r="I415" s="3207"/>
      <c r="J415" s="3247"/>
      <c r="K415" s="4112">
        <v>2021</v>
      </c>
      <c r="L415" s="4112">
        <v>2022</v>
      </c>
      <c r="M415" s="4084">
        <v>2023</v>
      </c>
    </row>
    <row r="416" spans="1:13" ht="13.5" customHeight="1">
      <c r="A416" s="745"/>
      <c r="B416" s="3248"/>
      <c r="C416" s="3248"/>
      <c r="D416" s="3248"/>
      <c r="E416" s="3248"/>
      <c r="F416" s="3248"/>
      <c r="G416" s="3248"/>
      <c r="H416" s="3248"/>
      <c r="I416" s="3248"/>
      <c r="J416" s="3279"/>
      <c r="K416" s="3325"/>
      <c r="L416" s="3325"/>
      <c r="M416" s="3296"/>
    </row>
    <row r="417" spans="1:13" ht="14.25" customHeight="1">
      <c r="A417" s="745"/>
      <c r="B417" s="4085" t="s">
        <v>502</v>
      </c>
      <c r="C417" s="4086"/>
      <c r="D417" s="4086"/>
      <c r="E417" s="4086"/>
      <c r="F417" s="4086"/>
      <c r="G417" s="4086"/>
      <c r="H417" s="4086"/>
      <c r="I417" s="4086"/>
      <c r="J417" s="4087"/>
      <c r="K417" s="1657">
        <v>8368378</v>
      </c>
      <c r="L417" s="1657">
        <v>11786241</v>
      </c>
      <c r="M417" s="1953">
        <v>16985949</v>
      </c>
    </row>
    <row r="418" spans="1:13" ht="14.25" customHeight="1">
      <c r="A418" s="745"/>
      <c r="B418" s="3852" t="s">
        <v>503</v>
      </c>
      <c r="C418" s="3461"/>
      <c r="D418" s="3461"/>
      <c r="E418" s="3461"/>
      <c r="F418" s="3461"/>
      <c r="G418" s="3461"/>
      <c r="H418" s="3461"/>
      <c r="I418" s="3461"/>
      <c r="J418" s="4068"/>
      <c r="K418" s="1657">
        <v>522099</v>
      </c>
      <c r="L418" s="1657">
        <v>801641</v>
      </c>
      <c r="M418" s="1953">
        <v>4170900</v>
      </c>
    </row>
    <row r="419" spans="1:13" ht="14.25" customHeight="1">
      <c r="A419" s="745"/>
      <c r="B419" s="3852" t="s">
        <v>504</v>
      </c>
      <c r="C419" s="3461"/>
      <c r="D419" s="3461"/>
      <c r="E419" s="3461"/>
      <c r="F419" s="3461"/>
      <c r="G419" s="3461"/>
      <c r="H419" s="3461"/>
      <c r="I419" s="3461"/>
      <c r="J419" s="4068"/>
      <c r="K419" s="1624">
        <v>6.2E-2</v>
      </c>
      <c r="L419" s="1624">
        <v>6.8000000000000005E-2</v>
      </c>
      <c r="M419" s="2761">
        <v>0.246</v>
      </c>
    </row>
    <row r="420" spans="1:13" ht="14.25" customHeight="1">
      <c r="A420" s="745"/>
      <c r="B420" s="3852" t="s">
        <v>1012</v>
      </c>
      <c r="C420" s="3461"/>
      <c r="D420" s="3461"/>
      <c r="E420" s="3461"/>
      <c r="F420" s="3461"/>
      <c r="G420" s="3461"/>
      <c r="H420" s="3461"/>
      <c r="I420" s="3461"/>
      <c r="J420" s="4068"/>
      <c r="K420" s="1616">
        <v>0</v>
      </c>
      <c r="L420" s="1616">
        <v>0</v>
      </c>
      <c r="M420" s="1937">
        <v>0</v>
      </c>
    </row>
    <row r="421" spans="1:13" ht="14.25" customHeight="1">
      <c r="A421" s="745"/>
      <c r="B421" s="3852" t="s">
        <v>1013</v>
      </c>
      <c r="C421" s="3461"/>
      <c r="D421" s="3461"/>
      <c r="E421" s="3461"/>
      <c r="F421" s="3461"/>
      <c r="G421" s="3461"/>
      <c r="H421" s="3461"/>
      <c r="I421" s="3461"/>
      <c r="J421" s="4068"/>
      <c r="K421" s="1624">
        <v>0</v>
      </c>
      <c r="L421" s="1624">
        <v>0</v>
      </c>
      <c r="M421" s="2761">
        <v>0</v>
      </c>
    </row>
    <row r="422" spans="1:13" ht="14.25" customHeight="1">
      <c r="A422" s="745"/>
      <c r="B422" s="3852" t="s">
        <v>505</v>
      </c>
      <c r="C422" s="3461"/>
      <c r="D422" s="3461"/>
      <c r="E422" s="3461"/>
      <c r="F422" s="3461"/>
      <c r="G422" s="3461"/>
      <c r="H422" s="3461"/>
      <c r="I422" s="3461"/>
      <c r="J422" s="4068"/>
      <c r="K422" s="1657">
        <v>418940</v>
      </c>
      <c r="L422" s="1657">
        <v>441875</v>
      </c>
      <c r="M422" s="1937">
        <v>0</v>
      </c>
    </row>
    <row r="423" spans="1:13" ht="14.25" customHeight="1">
      <c r="A423" s="745"/>
      <c r="B423" s="4069" t="s">
        <v>506</v>
      </c>
      <c r="C423" s="4070"/>
      <c r="D423" s="4070"/>
      <c r="E423" s="4070"/>
      <c r="F423" s="4070"/>
      <c r="G423" s="4070"/>
      <c r="H423" s="4070"/>
      <c r="I423" s="4070"/>
      <c r="J423" s="4071"/>
      <c r="K423" s="2768">
        <v>0.05</v>
      </c>
      <c r="L423" s="2768">
        <v>3.6999999999999998E-2</v>
      </c>
      <c r="M423" s="2769">
        <v>0</v>
      </c>
    </row>
    <row r="424" spans="1:13" ht="13.5" customHeight="1">
      <c r="A424" s="745"/>
      <c r="B424" s="745"/>
      <c r="C424" s="745"/>
      <c r="D424" s="745"/>
      <c r="E424" s="745"/>
      <c r="F424" s="745"/>
      <c r="G424" s="745"/>
      <c r="H424" s="745"/>
      <c r="I424" s="745"/>
      <c r="J424" s="745"/>
      <c r="K424" s="745"/>
      <c r="L424" s="745"/>
      <c r="M424" s="745"/>
    </row>
    <row r="425" spans="1:13" ht="13.5" customHeight="1">
      <c r="A425" s="745"/>
      <c r="B425" s="745"/>
      <c r="C425" s="745"/>
      <c r="D425" s="745"/>
      <c r="E425" s="745"/>
      <c r="F425" s="745"/>
      <c r="G425" s="745"/>
      <c r="H425" s="745"/>
      <c r="I425" s="745"/>
      <c r="J425" s="745"/>
      <c r="K425" s="745"/>
      <c r="L425" s="745"/>
      <c r="M425" s="745"/>
    </row>
    <row r="426" spans="1:13" ht="13.5" customHeight="1">
      <c r="A426" s="745"/>
      <c r="B426" s="745"/>
      <c r="C426" s="745"/>
      <c r="D426" s="745"/>
      <c r="E426" s="745"/>
      <c r="F426" s="745"/>
      <c r="G426" s="745"/>
      <c r="H426" s="745"/>
      <c r="I426" s="745"/>
      <c r="J426" s="745"/>
      <c r="K426" s="745"/>
      <c r="L426" s="745"/>
      <c r="M426" s="745"/>
    </row>
    <row r="427" spans="1:13" ht="13.5" customHeight="1">
      <c r="A427" s="745"/>
      <c r="B427" s="745"/>
      <c r="C427" s="745"/>
      <c r="D427" s="745"/>
      <c r="E427" s="745"/>
      <c r="F427" s="745"/>
      <c r="G427" s="745"/>
      <c r="H427" s="745"/>
      <c r="I427" s="745"/>
      <c r="J427" s="745"/>
      <c r="K427" s="745"/>
      <c r="L427" s="745"/>
      <c r="M427" s="745"/>
    </row>
    <row r="428" spans="1:13" ht="13.5" customHeight="1">
      <c r="A428" s="1605"/>
      <c r="B428" s="1604" t="s">
        <v>278</v>
      </c>
      <c r="C428" s="1604"/>
      <c r="D428" s="1604"/>
      <c r="E428" s="1605"/>
      <c r="F428" s="1605"/>
      <c r="G428" s="1605"/>
      <c r="H428" s="1605"/>
      <c r="I428" s="1605"/>
      <c r="J428" s="1605"/>
      <c r="K428" s="1605"/>
      <c r="L428" s="1605"/>
      <c r="M428" s="1605"/>
    </row>
    <row r="429" spans="1:13" ht="13.5" customHeight="1">
      <c r="A429" s="745"/>
      <c r="B429" s="745"/>
      <c r="C429" s="745"/>
      <c r="D429" s="745"/>
      <c r="E429" s="745"/>
      <c r="F429" s="745"/>
      <c r="G429" s="745"/>
      <c r="H429" s="745"/>
      <c r="I429" s="745"/>
      <c r="J429" s="745"/>
      <c r="K429" s="745"/>
      <c r="L429" s="745"/>
      <c r="M429" s="745"/>
    </row>
    <row r="430" spans="1:13" ht="13.5" customHeight="1">
      <c r="A430" s="745"/>
      <c r="B430" s="745"/>
      <c r="C430" s="745"/>
      <c r="D430" s="745"/>
      <c r="E430" s="745"/>
      <c r="F430" s="745"/>
      <c r="G430" s="745"/>
      <c r="H430" s="745"/>
      <c r="I430" s="745"/>
      <c r="J430" s="745"/>
      <c r="K430" s="745"/>
      <c r="L430" s="745"/>
      <c r="M430" s="745"/>
    </row>
    <row r="431" spans="1:13" ht="13.5" customHeight="1">
      <c r="A431" s="2187" t="s">
        <v>203</v>
      </c>
      <c r="B431" s="2187" t="s">
        <v>1397</v>
      </c>
      <c r="C431" s="2187"/>
      <c r="D431" s="2187"/>
      <c r="E431" s="2187" t="s">
        <v>203</v>
      </c>
      <c r="F431" s="2187" t="s">
        <v>203</v>
      </c>
      <c r="G431" s="2187" t="s">
        <v>203</v>
      </c>
      <c r="H431" s="2187" t="s">
        <v>203</v>
      </c>
      <c r="I431" s="2187" t="s">
        <v>203</v>
      </c>
      <c r="J431" s="2187" t="s">
        <v>203</v>
      </c>
      <c r="K431" s="2187" t="s">
        <v>203</v>
      </c>
      <c r="L431" s="2187" t="s">
        <v>203</v>
      </c>
      <c r="M431" s="2187" t="s">
        <v>203</v>
      </c>
    </row>
    <row r="433" spans="1:13" ht="14.25" customHeight="1">
      <c r="A433" s="745"/>
      <c r="B433" s="4079" t="s">
        <v>1398</v>
      </c>
      <c r="C433" s="3207"/>
      <c r="D433" s="3207"/>
      <c r="E433" s="4112">
        <v>2022</v>
      </c>
      <c r="F433" s="4112">
        <v>2023</v>
      </c>
      <c r="G433" s="4084">
        <v>2024</v>
      </c>
      <c r="H433" s="745"/>
      <c r="I433" s="745"/>
      <c r="J433" s="745"/>
      <c r="K433" s="745"/>
      <c r="L433" s="745"/>
      <c r="M433" s="745"/>
    </row>
    <row r="434" spans="1:13" ht="13.5" customHeight="1">
      <c r="A434" s="745"/>
      <c r="B434" s="3248"/>
      <c r="C434" s="3248"/>
      <c r="D434" s="3248"/>
      <c r="E434" s="3325"/>
      <c r="F434" s="3325"/>
      <c r="G434" s="3296"/>
      <c r="H434" s="745"/>
      <c r="I434" s="745"/>
      <c r="J434" s="745"/>
      <c r="K434" s="745"/>
      <c r="L434" s="745"/>
      <c r="M434" s="745"/>
    </row>
    <row r="435" spans="1:13" ht="14.25" customHeight="1">
      <c r="A435" s="745"/>
      <c r="B435" s="4113" t="s">
        <v>328</v>
      </c>
      <c r="C435" s="3283"/>
      <c r="D435" s="3283"/>
      <c r="E435" s="3283"/>
      <c r="F435" s="3283"/>
      <c r="G435" s="3283"/>
      <c r="H435" s="745"/>
      <c r="I435" s="745"/>
      <c r="J435" s="745"/>
      <c r="K435" s="745"/>
      <c r="L435" s="745"/>
      <c r="M435" s="745"/>
    </row>
    <row r="436" spans="1:13" ht="14.25" customHeight="1">
      <c r="A436" s="745"/>
      <c r="B436" s="4065" t="s">
        <v>329</v>
      </c>
      <c r="C436" s="4066"/>
      <c r="D436" s="4067"/>
      <c r="E436" s="1616">
        <v>0</v>
      </c>
      <c r="F436" s="2788">
        <v>1013</v>
      </c>
      <c r="G436" s="2788">
        <v>1072.5999999999999</v>
      </c>
      <c r="H436" s="745"/>
      <c r="I436" s="745"/>
      <c r="J436" s="745"/>
      <c r="K436" s="745"/>
      <c r="L436" s="745"/>
      <c r="M436" s="745"/>
    </row>
    <row r="437" spans="1:13" ht="14.25" customHeight="1">
      <c r="A437" s="745"/>
      <c r="B437" s="3852" t="s">
        <v>330</v>
      </c>
      <c r="C437" s="3461"/>
      <c r="D437" s="4068"/>
      <c r="E437" s="1616">
        <v>404.2</v>
      </c>
      <c r="F437" s="2788">
        <v>1323.9</v>
      </c>
      <c r="G437" s="2788">
        <v>1502.1</v>
      </c>
      <c r="H437" s="745"/>
      <c r="I437" s="745"/>
      <c r="J437" s="745"/>
      <c r="K437" s="745"/>
      <c r="L437" s="745"/>
      <c r="M437" s="745"/>
    </row>
    <row r="438" spans="1:13" ht="14.25" customHeight="1">
      <c r="A438" s="745"/>
      <c r="B438" s="3852" t="s">
        <v>332</v>
      </c>
      <c r="C438" s="3461"/>
      <c r="D438" s="4068"/>
      <c r="E438" s="1616">
        <v>0</v>
      </c>
      <c r="F438" s="1937">
        <v>88.9</v>
      </c>
      <c r="G438" s="1937">
        <v>79.3</v>
      </c>
      <c r="H438" s="745"/>
      <c r="I438" s="745"/>
      <c r="J438" s="745"/>
      <c r="K438" s="745"/>
      <c r="L438" s="745"/>
      <c r="M438" s="745"/>
    </row>
    <row r="439" spans="1:13" ht="14.25" customHeight="1">
      <c r="A439" s="745"/>
      <c r="B439" s="4080" t="s">
        <v>333</v>
      </c>
      <c r="C439" s="4070"/>
      <c r="D439" s="4071"/>
      <c r="E439" s="2738">
        <v>404.2</v>
      </c>
      <c r="F439" s="2789">
        <v>2425.8000000000002</v>
      </c>
      <c r="G439" s="2789">
        <v>2654</v>
      </c>
      <c r="H439" s="745"/>
      <c r="I439" s="745"/>
      <c r="J439" s="745"/>
      <c r="K439" s="745"/>
      <c r="L439" s="745"/>
      <c r="M439" s="745"/>
    </row>
    <row r="440" spans="1:13" ht="14.25" customHeight="1">
      <c r="A440" s="745"/>
      <c r="B440" s="4167" t="s">
        <v>334</v>
      </c>
      <c r="C440" s="3277"/>
      <c r="D440" s="3277"/>
      <c r="E440" s="3277"/>
      <c r="F440" s="3277"/>
      <c r="G440" s="3277"/>
      <c r="H440" s="745"/>
      <c r="I440" s="745"/>
      <c r="J440" s="745"/>
      <c r="K440" s="745"/>
      <c r="L440" s="745"/>
      <c r="M440" s="745"/>
    </row>
    <row r="441" spans="1:13" ht="14.25" customHeight="1">
      <c r="A441" s="745"/>
      <c r="B441" s="4168" t="s">
        <v>330</v>
      </c>
      <c r="C441" s="3231"/>
      <c r="D441" s="3893"/>
      <c r="E441" s="2732">
        <v>0</v>
      </c>
      <c r="F441" s="2733">
        <v>217.1</v>
      </c>
      <c r="G441" s="1620"/>
      <c r="H441" s="745"/>
      <c r="I441" s="745"/>
      <c r="J441" s="745"/>
      <c r="K441" s="745"/>
      <c r="L441" s="745"/>
      <c r="M441" s="745"/>
    </row>
    <row r="442" spans="1:13" ht="14.25" customHeight="1">
      <c r="A442" s="745"/>
      <c r="B442" s="4093" t="s">
        <v>1399</v>
      </c>
      <c r="C442" s="3254"/>
      <c r="D442" s="3254"/>
      <c r="E442" s="3254"/>
      <c r="F442" s="3254"/>
      <c r="G442" s="3254"/>
      <c r="H442" s="745"/>
      <c r="I442" s="745"/>
      <c r="J442" s="745"/>
      <c r="K442" s="745"/>
      <c r="L442" s="745"/>
      <c r="M442" s="745"/>
    </row>
    <row r="443" spans="1:13" ht="13.5" customHeight="1">
      <c r="A443" s="745"/>
      <c r="B443" s="2992"/>
      <c r="C443" s="2992"/>
      <c r="D443" s="2992"/>
      <c r="E443" s="2992"/>
      <c r="F443" s="2992"/>
      <c r="G443" s="2992"/>
      <c r="H443" s="745"/>
      <c r="I443" s="745"/>
      <c r="J443" s="745"/>
      <c r="K443" s="745"/>
      <c r="L443" s="745"/>
      <c r="M443" s="745"/>
    </row>
    <row r="444" spans="1:13" ht="13.5" customHeight="1">
      <c r="A444" s="745"/>
      <c r="B444" s="3277"/>
      <c r="C444" s="3277"/>
      <c r="D444" s="3277"/>
      <c r="E444" s="3277"/>
      <c r="F444" s="3277"/>
      <c r="G444" s="3277"/>
      <c r="H444" s="745"/>
      <c r="I444" s="745"/>
      <c r="J444" s="745"/>
      <c r="K444" s="745"/>
      <c r="L444" s="745"/>
      <c r="M444" s="745"/>
    </row>
    <row r="445" spans="1:13" ht="13.5" customHeight="1">
      <c r="A445" s="745"/>
      <c r="B445" s="745"/>
      <c r="C445" s="745"/>
      <c r="D445" s="745"/>
      <c r="E445" s="745"/>
      <c r="F445" s="745"/>
      <c r="G445" s="745"/>
      <c r="H445" s="745"/>
      <c r="I445" s="745"/>
      <c r="J445" s="745"/>
      <c r="K445" s="745"/>
      <c r="L445" s="745"/>
      <c r="M445" s="745"/>
    </row>
    <row r="446" spans="1:13" ht="29.25" customHeight="1">
      <c r="A446" s="745"/>
      <c r="B446" s="4103" t="s">
        <v>1400</v>
      </c>
      <c r="C446" s="3207"/>
      <c r="D446" s="3207"/>
      <c r="E446" s="3207"/>
      <c r="F446" s="3207"/>
      <c r="G446" s="3207"/>
      <c r="H446" s="745"/>
      <c r="I446" s="745"/>
      <c r="J446" s="745"/>
      <c r="K446" s="745"/>
      <c r="L446" s="745"/>
      <c r="M446" s="745"/>
    </row>
    <row r="447" spans="1:13" ht="33.75" customHeight="1">
      <c r="A447" s="745"/>
      <c r="B447" s="3207"/>
      <c r="C447" s="2992"/>
      <c r="D447" s="2992"/>
      <c r="E447" s="2992"/>
      <c r="F447" s="2992"/>
      <c r="G447" s="3207"/>
      <c r="H447" s="745"/>
      <c r="I447" s="745"/>
      <c r="J447" s="745"/>
      <c r="K447" s="745"/>
      <c r="L447" s="745"/>
      <c r="M447" s="745"/>
    </row>
    <row r="448" spans="1:13" ht="13.5" customHeight="1">
      <c r="A448" s="745"/>
      <c r="B448" s="3207"/>
      <c r="C448" s="3207"/>
      <c r="D448" s="3207"/>
      <c r="E448" s="3207"/>
      <c r="F448" s="3207"/>
      <c r="G448" s="3207"/>
      <c r="H448" s="745"/>
      <c r="I448" s="745"/>
      <c r="J448" s="745"/>
      <c r="K448" s="745"/>
      <c r="L448" s="745"/>
      <c r="M448" s="745"/>
    </row>
    <row r="449" spans="1:13" ht="13.5" customHeight="1">
      <c r="A449" s="2187" t="s">
        <v>203</v>
      </c>
      <c r="B449" s="2187" t="s">
        <v>336</v>
      </c>
      <c r="C449" s="2187"/>
      <c r="D449" s="2187"/>
      <c r="E449" s="2187" t="s">
        <v>203</v>
      </c>
      <c r="F449" s="2187" t="s">
        <v>203</v>
      </c>
      <c r="G449" s="2187" t="s">
        <v>203</v>
      </c>
      <c r="H449" s="2187" t="s">
        <v>203</v>
      </c>
      <c r="I449" s="2187" t="s">
        <v>203</v>
      </c>
      <c r="J449" s="2187" t="s">
        <v>203</v>
      </c>
      <c r="K449" s="2187" t="s">
        <v>203</v>
      </c>
      <c r="L449" s="2187" t="s">
        <v>203</v>
      </c>
      <c r="M449" s="2187" t="s">
        <v>203</v>
      </c>
    </row>
    <row r="450" spans="1:13" ht="13.5" customHeight="1">
      <c r="A450" s="745"/>
      <c r="B450" s="745"/>
      <c r="C450" s="745"/>
      <c r="D450" s="745"/>
      <c r="E450" s="745"/>
      <c r="F450" s="745"/>
      <c r="G450" s="745"/>
      <c r="H450" s="745"/>
      <c r="I450" s="745"/>
      <c r="J450" s="745"/>
      <c r="K450" s="745"/>
      <c r="L450" s="745"/>
      <c r="M450" s="745"/>
    </row>
    <row r="451" spans="1:13" ht="14.25" customHeight="1">
      <c r="A451" s="745"/>
      <c r="B451" s="4079" t="s">
        <v>1401</v>
      </c>
      <c r="C451" s="3207"/>
      <c r="D451" s="3207"/>
      <c r="E451" s="4112">
        <v>2022</v>
      </c>
      <c r="F451" s="4112">
        <v>2023</v>
      </c>
      <c r="G451" s="4084">
        <v>2024</v>
      </c>
      <c r="H451" s="745"/>
      <c r="I451" s="745"/>
      <c r="J451" s="745"/>
      <c r="K451" s="745"/>
      <c r="L451" s="745"/>
      <c r="M451" s="745"/>
    </row>
    <row r="452" spans="1:13" ht="13.5" customHeight="1">
      <c r="A452" s="745"/>
      <c r="B452" s="3248"/>
      <c r="C452" s="3248"/>
      <c r="D452" s="3248"/>
      <c r="E452" s="3325"/>
      <c r="F452" s="3325"/>
      <c r="G452" s="3296"/>
      <c r="H452" s="745"/>
      <c r="I452" s="745"/>
      <c r="J452" s="745"/>
      <c r="K452" s="745"/>
      <c r="L452" s="745"/>
      <c r="M452" s="745"/>
    </row>
    <row r="453" spans="1:13" ht="14.25" customHeight="1">
      <c r="A453" s="745"/>
      <c r="B453" s="4113" t="s">
        <v>338</v>
      </c>
      <c r="C453" s="3283"/>
      <c r="D453" s="3283"/>
      <c r="E453" s="3283"/>
      <c r="F453" s="3283"/>
      <c r="G453" s="3283"/>
      <c r="H453" s="745"/>
      <c r="I453" s="745"/>
      <c r="J453" s="745"/>
      <c r="K453" s="745"/>
      <c r="L453" s="745"/>
      <c r="M453" s="745"/>
    </row>
    <row r="454" spans="1:13" ht="14.25" customHeight="1">
      <c r="A454" s="745"/>
      <c r="B454" s="4065" t="s">
        <v>329</v>
      </c>
      <c r="C454" s="4066"/>
      <c r="D454" s="4067"/>
      <c r="E454" s="1616">
        <v>113.9</v>
      </c>
      <c r="F454" s="1937">
        <v>242.3</v>
      </c>
      <c r="G454" s="1937">
        <v>218.6</v>
      </c>
      <c r="H454" s="745"/>
      <c r="I454" s="745"/>
      <c r="J454" s="745"/>
      <c r="K454" s="745"/>
      <c r="L454" s="745"/>
      <c r="M454" s="745"/>
    </row>
    <row r="455" spans="1:13" ht="14.25" customHeight="1">
      <c r="A455" s="745"/>
      <c r="B455" s="3852" t="s">
        <v>330</v>
      </c>
      <c r="C455" s="3461"/>
      <c r="D455" s="4068"/>
      <c r="E455" s="1616">
        <v>54.6</v>
      </c>
      <c r="F455" s="1937">
        <v>99.5</v>
      </c>
      <c r="G455" s="1937">
        <v>119.7</v>
      </c>
      <c r="H455" s="745"/>
      <c r="I455" s="745"/>
      <c r="J455" s="745"/>
      <c r="K455" s="745"/>
      <c r="L455" s="745"/>
      <c r="M455" s="745"/>
    </row>
    <row r="456" spans="1:13" ht="14.25" customHeight="1">
      <c r="A456" s="745"/>
      <c r="B456" s="3852" t="s">
        <v>332</v>
      </c>
      <c r="C456" s="3461"/>
      <c r="D456" s="4068"/>
      <c r="E456" s="1616">
        <v>0</v>
      </c>
      <c r="F456" s="1937">
        <v>1.6</v>
      </c>
      <c r="G456" s="1937">
        <v>1.7</v>
      </c>
      <c r="H456" s="745"/>
      <c r="I456" s="745"/>
      <c r="J456" s="745"/>
      <c r="K456" s="745"/>
      <c r="L456" s="745"/>
      <c r="M456" s="745"/>
    </row>
    <row r="457" spans="1:13" ht="14.25" customHeight="1">
      <c r="A457" s="745"/>
      <c r="B457" s="4080" t="s">
        <v>340</v>
      </c>
      <c r="C457" s="4070"/>
      <c r="D457" s="4071"/>
      <c r="E457" s="2738">
        <v>168.5</v>
      </c>
      <c r="F457" s="2741">
        <v>343.4</v>
      </c>
      <c r="G457" s="2741">
        <v>340</v>
      </c>
      <c r="H457" s="745"/>
      <c r="I457" s="745"/>
      <c r="J457" s="745"/>
      <c r="K457" s="745"/>
      <c r="L457" s="745"/>
      <c r="M457" s="745"/>
    </row>
    <row r="458" spans="1:13" ht="14.25" customHeight="1">
      <c r="A458" s="745"/>
      <c r="B458" s="4167" t="s">
        <v>341</v>
      </c>
      <c r="C458" s="3277"/>
      <c r="D458" s="3277"/>
      <c r="E458" s="3277"/>
      <c r="F458" s="3277"/>
      <c r="G458" s="3277"/>
      <c r="H458" s="745"/>
      <c r="I458" s="745"/>
      <c r="J458" s="745"/>
      <c r="K458" s="745"/>
      <c r="L458" s="745"/>
      <c r="M458" s="745"/>
    </row>
    <row r="459" spans="1:13" ht="14.25" customHeight="1">
      <c r="A459" s="745"/>
      <c r="B459" s="4168" t="s">
        <v>330</v>
      </c>
      <c r="C459" s="3231"/>
      <c r="D459" s="3893"/>
      <c r="E459" s="2732">
        <v>0</v>
      </c>
      <c r="F459" s="2733">
        <v>3.8</v>
      </c>
      <c r="G459" s="1620"/>
      <c r="H459" s="745"/>
      <c r="I459" s="745"/>
      <c r="J459" s="745"/>
      <c r="K459" s="745"/>
      <c r="L459" s="745"/>
      <c r="M459" s="745"/>
    </row>
    <row r="460" spans="1:13" ht="14.25" customHeight="1">
      <c r="A460" s="745"/>
      <c r="B460" s="4093" t="s">
        <v>1402</v>
      </c>
      <c r="C460" s="3254"/>
      <c r="D460" s="3254"/>
      <c r="E460" s="3254"/>
      <c r="F460" s="3254"/>
      <c r="G460" s="3254"/>
      <c r="H460" s="745"/>
      <c r="I460" s="745"/>
      <c r="J460" s="745"/>
      <c r="K460" s="745"/>
      <c r="L460" s="745"/>
      <c r="M460" s="745"/>
    </row>
    <row r="461" spans="1:13" ht="13.5" customHeight="1">
      <c r="A461" s="745"/>
      <c r="B461" s="2992"/>
      <c r="C461" s="2992"/>
      <c r="D461" s="2992"/>
      <c r="E461" s="2992"/>
      <c r="F461" s="2992"/>
      <c r="G461" s="2992"/>
      <c r="H461" s="745"/>
      <c r="I461" s="745"/>
      <c r="J461" s="745"/>
      <c r="K461" s="745"/>
      <c r="L461" s="745"/>
      <c r="M461" s="745"/>
    </row>
    <row r="462" spans="1:13" ht="13.5" customHeight="1">
      <c r="A462" s="745"/>
      <c r="B462" s="2992"/>
      <c r="C462" s="2992"/>
      <c r="D462" s="2992"/>
      <c r="E462" s="2992"/>
      <c r="F462" s="2992"/>
      <c r="G462" s="2992"/>
      <c r="H462" s="745"/>
      <c r="I462" s="745"/>
      <c r="J462" s="745"/>
      <c r="K462" s="745"/>
      <c r="L462" s="745"/>
      <c r="M462" s="745"/>
    </row>
    <row r="463" spans="1:13" ht="13.5" customHeight="1">
      <c r="A463" s="745"/>
      <c r="B463" s="3277"/>
      <c r="C463" s="3277"/>
      <c r="D463" s="3277"/>
      <c r="E463" s="3277"/>
      <c r="F463" s="3277"/>
      <c r="G463" s="3277"/>
      <c r="H463" s="745"/>
      <c r="I463" s="745"/>
      <c r="J463" s="745"/>
      <c r="K463" s="745"/>
      <c r="L463" s="745"/>
      <c r="M463" s="745"/>
    </row>
    <row r="465" spans="1:13" ht="13.5" customHeight="1">
      <c r="A465" s="745"/>
      <c r="B465" s="4111" t="s">
        <v>1403</v>
      </c>
      <c r="C465" s="3207"/>
      <c r="D465" s="3207"/>
      <c r="E465" s="3207"/>
      <c r="F465" s="3207"/>
      <c r="G465" s="3207"/>
      <c r="H465" s="745"/>
      <c r="I465" s="745"/>
      <c r="J465" s="745"/>
      <c r="K465" s="745"/>
      <c r="L465" s="745"/>
      <c r="M465" s="745"/>
    </row>
    <row r="466" spans="1:13" ht="13.5" customHeight="1">
      <c r="A466" s="745"/>
      <c r="B466" s="3207"/>
      <c r="C466" s="2992"/>
      <c r="D466" s="2992"/>
      <c r="E466" s="2992"/>
      <c r="F466" s="2992"/>
      <c r="G466" s="3207"/>
      <c r="H466" s="745"/>
      <c r="I466" s="745"/>
      <c r="J466" s="745"/>
      <c r="K466" s="745"/>
      <c r="L466" s="745"/>
      <c r="M466" s="745"/>
    </row>
    <row r="467" spans="1:13" ht="13.5" customHeight="1">
      <c r="A467" s="745"/>
      <c r="B467" s="3207"/>
      <c r="C467" s="3207"/>
      <c r="D467" s="3207"/>
      <c r="E467" s="3207"/>
      <c r="F467" s="3207"/>
      <c r="G467" s="3207"/>
      <c r="H467" s="745"/>
      <c r="I467" s="745"/>
      <c r="J467" s="745"/>
      <c r="K467" s="745"/>
      <c r="L467" s="745"/>
      <c r="M467" s="745"/>
    </row>
    <row r="468" spans="1:13" ht="13.5" customHeight="1">
      <c r="A468" s="2187" t="s">
        <v>203</v>
      </c>
      <c r="B468" s="2187" t="s">
        <v>343</v>
      </c>
      <c r="C468" s="2187"/>
      <c r="D468" s="2187"/>
      <c r="E468" s="2187" t="s">
        <v>203</v>
      </c>
      <c r="F468" s="2187" t="s">
        <v>203</v>
      </c>
      <c r="G468" s="2187" t="s">
        <v>203</v>
      </c>
      <c r="H468" s="2187" t="s">
        <v>203</v>
      </c>
      <c r="I468" s="2187" t="s">
        <v>203</v>
      </c>
      <c r="J468" s="2187" t="s">
        <v>203</v>
      </c>
      <c r="K468" s="2187" t="s">
        <v>203</v>
      </c>
      <c r="L468" s="2187" t="s">
        <v>203</v>
      </c>
      <c r="M468" s="2187" t="s">
        <v>203</v>
      </c>
    </row>
    <row r="469" spans="1:13" ht="13.5" customHeight="1">
      <c r="A469" s="745"/>
      <c r="B469" s="745"/>
      <c r="C469" s="745"/>
      <c r="D469" s="745"/>
      <c r="E469" s="745"/>
      <c r="F469" s="745"/>
      <c r="G469" s="745"/>
      <c r="H469" s="745"/>
      <c r="I469" s="745"/>
      <c r="J469" s="745"/>
      <c r="K469" s="745"/>
      <c r="L469" s="745"/>
      <c r="M469" s="745"/>
    </row>
    <row r="470" spans="1:13" ht="14.25" customHeight="1">
      <c r="A470" s="745"/>
      <c r="B470" s="4079" t="s">
        <v>1404</v>
      </c>
      <c r="C470" s="3207"/>
      <c r="D470" s="3247"/>
      <c r="E470" s="4112">
        <v>2022</v>
      </c>
      <c r="F470" s="4112">
        <v>2023</v>
      </c>
      <c r="G470" s="4084">
        <v>2024</v>
      </c>
      <c r="H470" s="745"/>
      <c r="I470" s="745"/>
      <c r="J470" s="745"/>
      <c r="K470" s="745"/>
      <c r="L470" s="745"/>
      <c r="M470" s="745"/>
    </row>
    <row r="471" spans="1:13" ht="13.5" customHeight="1">
      <c r="A471" s="745"/>
      <c r="B471" s="3248"/>
      <c r="C471" s="3248"/>
      <c r="D471" s="3279"/>
      <c r="E471" s="3325"/>
      <c r="F471" s="3325"/>
      <c r="G471" s="3296"/>
      <c r="H471" s="745"/>
      <c r="I471" s="745"/>
      <c r="J471" s="745"/>
      <c r="K471" s="745"/>
      <c r="L471" s="745"/>
      <c r="M471" s="745"/>
    </row>
    <row r="472" spans="1:13" ht="14.25" customHeight="1">
      <c r="A472" s="745"/>
      <c r="B472" s="4085" t="s">
        <v>42</v>
      </c>
      <c r="C472" s="4086"/>
      <c r="D472" s="4087"/>
      <c r="E472" s="1616">
        <v>235.8</v>
      </c>
      <c r="F472" s="2788">
        <v>2082.4</v>
      </c>
      <c r="G472" s="2788">
        <v>2313.9</v>
      </c>
      <c r="H472" s="745"/>
      <c r="I472" s="745"/>
      <c r="J472" s="745"/>
      <c r="K472" s="745"/>
      <c r="L472" s="745"/>
      <c r="M472" s="745"/>
    </row>
    <row r="473" spans="1:13" ht="14.25" customHeight="1">
      <c r="A473" s="745"/>
      <c r="B473" s="4069" t="s">
        <v>345</v>
      </c>
      <c r="C473" s="4070"/>
      <c r="D473" s="4071"/>
      <c r="E473" s="2732">
        <v>0</v>
      </c>
      <c r="F473" s="2733">
        <v>213.3</v>
      </c>
      <c r="G473" s="1620"/>
      <c r="H473" s="745"/>
      <c r="I473" s="745"/>
      <c r="J473" s="745"/>
      <c r="K473" s="745"/>
      <c r="L473" s="745"/>
      <c r="M473" s="745"/>
    </row>
    <row r="474" spans="1:13" ht="14.25" customHeight="1">
      <c r="A474" s="745"/>
      <c r="B474" s="4093" t="s">
        <v>1405</v>
      </c>
      <c r="C474" s="3254"/>
      <c r="D474" s="3254"/>
      <c r="E474" s="3254"/>
      <c r="F474" s="3254"/>
      <c r="G474" s="3254"/>
      <c r="H474" s="745"/>
      <c r="I474" s="745"/>
      <c r="J474" s="745"/>
      <c r="K474" s="745"/>
      <c r="L474" s="745"/>
      <c r="M474" s="745"/>
    </row>
    <row r="475" spans="1:13" ht="13.5" customHeight="1">
      <c r="A475" s="745"/>
      <c r="B475" s="3277"/>
      <c r="C475" s="3277"/>
      <c r="D475" s="3277"/>
      <c r="E475" s="3277"/>
      <c r="F475" s="3277"/>
      <c r="G475" s="3277"/>
      <c r="H475" s="745"/>
      <c r="I475" s="745"/>
      <c r="J475" s="745"/>
      <c r="K475" s="745"/>
      <c r="L475" s="745"/>
      <c r="M475" s="745"/>
    </row>
    <row r="476" spans="1:13" ht="13.5" customHeight="1">
      <c r="A476" s="745"/>
      <c r="B476" s="745"/>
      <c r="C476" s="745"/>
      <c r="D476" s="745"/>
      <c r="E476" s="745"/>
      <c r="F476" s="745"/>
      <c r="G476" s="745"/>
      <c r="H476" s="745"/>
      <c r="I476" s="745"/>
      <c r="J476" s="745"/>
      <c r="K476" s="745"/>
      <c r="L476" s="745"/>
      <c r="M476" s="745"/>
    </row>
    <row r="477" spans="1:13" ht="13.5" customHeight="1">
      <c r="A477" s="745"/>
      <c r="B477" s="4111" t="s">
        <v>1406</v>
      </c>
      <c r="C477" s="3207"/>
      <c r="D477" s="3207"/>
      <c r="E477" s="3207"/>
      <c r="F477" s="3207"/>
      <c r="G477" s="3207"/>
      <c r="H477" s="745"/>
      <c r="I477" s="745"/>
      <c r="J477" s="745"/>
      <c r="K477" s="745"/>
      <c r="L477" s="745"/>
      <c r="M477" s="745"/>
    </row>
    <row r="478" spans="1:13" ht="13.5" customHeight="1">
      <c r="A478" s="745"/>
      <c r="B478" s="3207"/>
      <c r="C478" s="2992"/>
      <c r="D478" s="2992"/>
      <c r="E478" s="2992"/>
      <c r="F478" s="2992"/>
      <c r="G478" s="3207"/>
      <c r="H478" s="745"/>
      <c r="I478" s="745"/>
      <c r="J478" s="745"/>
      <c r="K478" s="745"/>
      <c r="L478" s="745"/>
      <c r="M478" s="745"/>
    </row>
    <row r="479" spans="1:13" ht="13.5" customHeight="1">
      <c r="A479" s="745"/>
      <c r="B479" s="3207"/>
      <c r="C479" s="3207"/>
      <c r="D479" s="3207"/>
      <c r="E479" s="3207"/>
      <c r="F479" s="3207"/>
      <c r="G479" s="3207"/>
      <c r="H479" s="745"/>
      <c r="I479" s="745"/>
      <c r="J479" s="745"/>
      <c r="K479" s="745"/>
      <c r="L479" s="745"/>
      <c r="M479" s="745"/>
    </row>
    <row r="480" spans="1:13" ht="27.75" customHeight="1">
      <c r="A480" s="1800" t="s">
        <v>203</v>
      </c>
      <c r="B480" s="4115" t="s">
        <v>1098</v>
      </c>
      <c r="C480" s="3207"/>
      <c r="D480" s="3207"/>
      <c r="E480" s="3207"/>
      <c r="F480" s="3207"/>
      <c r="G480" s="3207"/>
      <c r="H480" s="3207"/>
      <c r="I480" s="3207"/>
      <c r="J480" s="3207"/>
      <c r="K480" s="3207"/>
      <c r="L480" s="3207"/>
      <c r="M480" s="3207"/>
    </row>
    <row r="482" spans="1:13" ht="14.25" customHeight="1">
      <c r="A482" s="745"/>
      <c r="B482" s="4129" t="s">
        <v>1407</v>
      </c>
      <c r="C482" s="3248"/>
      <c r="D482" s="3248"/>
      <c r="E482" s="3248"/>
      <c r="F482" s="3248"/>
      <c r="G482" s="3248"/>
      <c r="H482" s="3248"/>
      <c r="I482" s="3248"/>
      <c r="J482" s="3279"/>
      <c r="K482" s="1614">
        <v>2022</v>
      </c>
      <c r="L482" s="1614">
        <v>2023</v>
      </c>
      <c r="M482" s="2749">
        <v>2024</v>
      </c>
    </row>
    <row r="483" spans="1:13" ht="14.25" customHeight="1">
      <c r="A483" s="745"/>
      <c r="B483" s="4118" t="s">
        <v>563</v>
      </c>
      <c r="C483" s="4086"/>
      <c r="D483" s="4086"/>
      <c r="E483" s="4086"/>
      <c r="F483" s="4086"/>
      <c r="G483" s="4086"/>
      <c r="H483" s="4086"/>
      <c r="I483" s="4086"/>
      <c r="J483" s="4087"/>
      <c r="K483" s="1616">
        <v>404.2</v>
      </c>
      <c r="L483" s="2788">
        <v>2425.8000000000002</v>
      </c>
      <c r="M483" s="2788">
        <v>2653.9</v>
      </c>
    </row>
    <row r="484" spans="1:13" ht="14.25" customHeight="1">
      <c r="A484" s="745"/>
      <c r="B484" s="4119" t="s">
        <v>1276</v>
      </c>
      <c r="C484" s="3461"/>
      <c r="D484" s="3461"/>
      <c r="E484" s="3461"/>
      <c r="F484" s="3461"/>
      <c r="G484" s="3461"/>
      <c r="H484" s="3461"/>
      <c r="I484" s="3461"/>
      <c r="J484" s="4068"/>
      <c r="K484" s="1624">
        <v>0.93</v>
      </c>
      <c r="L484" s="2761">
        <v>0.86</v>
      </c>
      <c r="M484" s="2761">
        <v>0.84599999999999997</v>
      </c>
    </row>
    <row r="485" spans="1:13" ht="14.25" customHeight="1">
      <c r="A485" s="745"/>
      <c r="B485" s="4119" t="s">
        <v>565</v>
      </c>
      <c r="C485" s="3461"/>
      <c r="D485" s="3461"/>
      <c r="E485" s="3461"/>
      <c r="F485" s="3461"/>
      <c r="G485" s="3461"/>
      <c r="H485" s="3461"/>
      <c r="I485" s="3461"/>
      <c r="J485" s="4068"/>
      <c r="K485" s="1616">
        <v>0</v>
      </c>
      <c r="L485" s="1937">
        <v>217.1</v>
      </c>
      <c r="M485" s="1618">
        <v>0</v>
      </c>
    </row>
    <row r="486" spans="1:13" ht="14.25" customHeight="1">
      <c r="A486" s="745"/>
      <c r="B486" s="4119" t="s">
        <v>566</v>
      </c>
      <c r="C486" s="3461"/>
      <c r="D486" s="3461"/>
      <c r="E486" s="3461"/>
      <c r="F486" s="3461"/>
      <c r="G486" s="3461"/>
      <c r="H486" s="3461"/>
      <c r="I486" s="3461"/>
      <c r="J486" s="4068"/>
      <c r="K486" s="1624">
        <v>0</v>
      </c>
      <c r="L486" s="2761">
        <v>8.8999999999999996E-2</v>
      </c>
      <c r="M486" s="1631">
        <v>0</v>
      </c>
    </row>
    <row r="487" spans="1:13" ht="14.25" customHeight="1">
      <c r="A487" s="745"/>
      <c r="B487" s="4119" t="s">
        <v>940</v>
      </c>
      <c r="C487" s="3461"/>
      <c r="D487" s="3461"/>
      <c r="E487" s="3461"/>
      <c r="F487" s="3461"/>
      <c r="G487" s="3461"/>
      <c r="H487" s="3461"/>
      <c r="I487" s="3461"/>
      <c r="J487" s="4068"/>
      <c r="K487" s="1616">
        <v>235.8</v>
      </c>
      <c r="L487" s="2788">
        <v>2082.4</v>
      </c>
      <c r="M487" s="2788">
        <v>2313.9</v>
      </c>
    </row>
    <row r="488" spans="1:13" ht="14.25" customHeight="1">
      <c r="A488" s="745"/>
      <c r="B488" s="4119" t="s">
        <v>568</v>
      </c>
      <c r="C488" s="3461"/>
      <c r="D488" s="3461"/>
      <c r="E488" s="3461"/>
      <c r="F488" s="3461"/>
      <c r="G488" s="3461"/>
      <c r="H488" s="3461"/>
      <c r="I488" s="3461"/>
      <c r="J488" s="4068"/>
      <c r="K488" s="1616">
        <v>0</v>
      </c>
      <c r="L488" s="1937">
        <v>213.3</v>
      </c>
      <c r="M488" s="1618">
        <v>0</v>
      </c>
    </row>
    <row r="489" spans="1:13" ht="14.25" customHeight="1">
      <c r="A489" s="745"/>
      <c r="B489" s="4120" t="s">
        <v>569</v>
      </c>
      <c r="C489" s="4070"/>
      <c r="D489" s="4070"/>
      <c r="E489" s="4070"/>
      <c r="F489" s="4070"/>
      <c r="G489" s="4070"/>
      <c r="H489" s="4070"/>
      <c r="I489" s="4070"/>
      <c r="J489" s="4071"/>
      <c r="K489" s="2768">
        <v>0</v>
      </c>
      <c r="L489" s="2769">
        <v>0.10199999999999999</v>
      </c>
      <c r="M489" s="1632">
        <v>0</v>
      </c>
    </row>
    <row r="490" spans="1:13" ht="14.25" customHeight="1">
      <c r="A490" s="745"/>
      <c r="B490" s="4121" t="s">
        <v>1408</v>
      </c>
      <c r="C490" s="3231"/>
      <c r="D490" s="3231"/>
      <c r="E490" s="3231"/>
      <c r="F490" s="3231"/>
      <c r="G490" s="3231"/>
      <c r="H490" s="3231"/>
      <c r="I490" s="3231"/>
      <c r="J490" s="3231"/>
      <c r="K490" s="3231"/>
      <c r="L490" s="3231"/>
      <c r="M490" s="3231"/>
    </row>
    <row r="491" spans="1:13" ht="13.5" customHeight="1">
      <c r="A491" s="745"/>
      <c r="B491" s="745"/>
      <c r="C491" s="745"/>
      <c r="D491" s="745"/>
      <c r="E491" s="745"/>
      <c r="F491" s="745"/>
      <c r="G491" s="745"/>
      <c r="H491" s="745"/>
      <c r="I491" s="745"/>
      <c r="J491" s="745"/>
      <c r="K491" s="745"/>
      <c r="L491" s="745"/>
      <c r="M491" s="745"/>
    </row>
    <row r="492" spans="1:13" ht="13.5" customHeight="1">
      <c r="A492" s="745"/>
      <c r="B492" s="4169" t="s">
        <v>1409</v>
      </c>
      <c r="C492" s="3207"/>
      <c r="D492" s="3207"/>
      <c r="E492" s="3207"/>
      <c r="F492" s="3207"/>
      <c r="G492" s="3207"/>
      <c r="H492" s="3207"/>
      <c r="I492" s="3207"/>
      <c r="J492" s="3207"/>
      <c r="K492" s="3207"/>
      <c r="L492" s="745"/>
      <c r="M492" s="745"/>
    </row>
    <row r="493" spans="1:13" ht="13.5" customHeight="1">
      <c r="A493" s="2187" t="s">
        <v>203</v>
      </c>
      <c r="B493" s="2187" t="s">
        <v>257</v>
      </c>
      <c r="C493" s="2187"/>
      <c r="D493" s="2187"/>
      <c r="E493" s="2187"/>
      <c r="F493" s="2187"/>
      <c r="G493" s="2187"/>
      <c r="H493" s="2187"/>
      <c r="I493" s="2187"/>
      <c r="J493" s="2187" t="s">
        <v>203</v>
      </c>
      <c r="K493" s="2187" t="s">
        <v>203</v>
      </c>
      <c r="L493" s="2187" t="s">
        <v>203</v>
      </c>
      <c r="M493" s="2187" t="s">
        <v>203</v>
      </c>
    </row>
    <row r="494" spans="1:13" ht="13.5" customHeight="1">
      <c r="A494" s="2187" t="s">
        <v>203</v>
      </c>
      <c r="B494" s="3679" t="s">
        <v>1278</v>
      </c>
      <c r="C494" s="3207"/>
      <c r="D494" s="3207"/>
      <c r="E494" s="3207"/>
      <c r="F494" s="3207"/>
      <c r="G494" s="3207"/>
      <c r="H494" s="3207"/>
      <c r="I494" s="3207"/>
      <c r="J494" s="3207"/>
      <c r="K494" s="3207"/>
      <c r="L494" s="3207"/>
      <c r="M494" s="3207"/>
    </row>
    <row r="495" spans="1:13" ht="13.5" customHeight="1">
      <c r="A495" s="2187" t="s">
        <v>203</v>
      </c>
      <c r="B495" s="3207"/>
      <c r="C495" s="3207"/>
      <c r="D495" s="3207"/>
      <c r="E495" s="3207"/>
      <c r="F495" s="3207"/>
      <c r="G495" s="3207"/>
      <c r="H495" s="3207"/>
      <c r="I495" s="3207"/>
      <c r="J495" s="3207"/>
      <c r="K495" s="3207"/>
      <c r="L495" s="3207"/>
      <c r="M495" s="3207"/>
    </row>
    <row r="497" spans="1:13" ht="14.25" customHeight="1">
      <c r="A497" s="745"/>
      <c r="B497" s="4079" t="s">
        <v>1279</v>
      </c>
      <c r="C497" s="3207"/>
      <c r="D497" s="3207"/>
      <c r="E497" s="4112">
        <v>2022</v>
      </c>
      <c r="F497" s="4112">
        <v>2023</v>
      </c>
      <c r="G497" s="4084">
        <v>2024</v>
      </c>
      <c r="H497" s="745"/>
      <c r="I497" s="745"/>
      <c r="J497" s="745"/>
      <c r="K497" s="745"/>
      <c r="L497" s="745"/>
      <c r="M497" s="745"/>
    </row>
    <row r="498" spans="1:13" ht="13.5" customHeight="1">
      <c r="A498" s="745"/>
      <c r="B498" s="3248"/>
      <c r="C498" s="3248"/>
      <c r="D498" s="3248"/>
      <c r="E498" s="3325"/>
      <c r="F498" s="3325"/>
      <c r="G498" s="3296"/>
      <c r="H498" s="745"/>
      <c r="I498" s="745"/>
      <c r="J498" s="745"/>
      <c r="K498" s="745"/>
      <c r="L498" s="745"/>
      <c r="M498" s="745"/>
    </row>
    <row r="499" spans="1:13" ht="14.25" customHeight="1">
      <c r="A499" s="745"/>
      <c r="B499" s="3852" t="s">
        <v>259</v>
      </c>
      <c r="C499" s="3461"/>
      <c r="D499" s="4068"/>
      <c r="E499" s="1616">
        <v>0</v>
      </c>
      <c r="F499" s="1937">
        <v>0</v>
      </c>
      <c r="G499" s="1937">
        <v>0</v>
      </c>
      <c r="H499" s="745"/>
      <c r="I499" s="745"/>
      <c r="J499" s="745"/>
      <c r="K499" s="745"/>
      <c r="L499" s="745"/>
      <c r="M499" s="745"/>
    </row>
    <row r="500" spans="1:13" ht="14.25" customHeight="1">
      <c r="A500" s="745"/>
      <c r="B500" s="3852" t="s">
        <v>260</v>
      </c>
      <c r="C500" s="3461"/>
      <c r="D500" s="4068"/>
      <c r="E500" s="1664">
        <v>5251.9</v>
      </c>
      <c r="F500" s="2788">
        <v>8983.2999999999993</v>
      </c>
      <c r="G500" s="2788">
        <v>7815.6</v>
      </c>
      <c r="H500" s="745"/>
      <c r="I500" s="745"/>
      <c r="J500" s="745"/>
      <c r="K500" s="745"/>
      <c r="L500" s="745"/>
      <c r="M500" s="745"/>
    </row>
    <row r="501" spans="1:13" ht="14.25" customHeight="1">
      <c r="A501" s="745"/>
      <c r="B501" s="3852" t="s">
        <v>261</v>
      </c>
      <c r="C501" s="3461"/>
      <c r="D501" s="4068"/>
      <c r="E501" s="1664">
        <v>1808.7</v>
      </c>
      <c r="F501" s="2788">
        <v>7776</v>
      </c>
      <c r="G501" s="2788">
        <v>4237.8999999999996</v>
      </c>
      <c r="H501" s="745"/>
      <c r="I501" s="745"/>
      <c r="J501" s="745"/>
      <c r="K501" s="745"/>
      <c r="L501" s="745"/>
      <c r="M501" s="745"/>
    </row>
    <row r="502" spans="1:13" ht="14.25" customHeight="1">
      <c r="A502" s="745"/>
      <c r="B502" s="3852" t="s">
        <v>262</v>
      </c>
      <c r="C502" s="3461"/>
      <c r="D502" s="4068"/>
      <c r="E502" s="1616">
        <v>14</v>
      </c>
      <c r="F502" s="1937">
        <v>242.9</v>
      </c>
      <c r="G502" s="1937">
        <v>212.9</v>
      </c>
      <c r="H502" s="745"/>
      <c r="I502" s="745"/>
      <c r="J502" s="745"/>
      <c r="K502" s="745"/>
      <c r="L502" s="745"/>
      <c r="M502" s="745"/>
    </row>
    <row r="503" spans="1:13" ht="14.25" customHeight="1">
      <c r="A503" s="745"/>
      <c r="B503" s="3852" t="s">
        <v>263</v>
      </c>
      <c r="C503" s="3461"/>
      <c r="D503" s="4068"/>
      <c r="E503" s="1616">
        <v>10.1</v>
      </c>
      <c r="F503" s="1937">
        <v>3.2</v>
      </c>
      <c r="G503" s="1937">
        <v>0.5</v>
      </c>
      <c r="H503" s="745"/>
      <c r="I503" s="745"/>
      <c r="J503" s="745"/>
      <c r="K503" s="745"/>
      <c r="L503" s="745"/>
      <c r="M503" s="745"/>
    </row>
    <row r="504" spans="1:13" ht="14.25" customHeight="1">
      <c r="A504" s="745"/>
      <c r="B504" s="3852" t="s">
        <v>264</v>
      </c>
      <c r="C504" s="3461"/>
      <c r="D504" s="4068"/>
      <c r="E504" s="2732">
        <v>459.8</v>
      </c>
      <c r="F504" s="2782">
        <v>1381.8</v>
      </c>
      <c r="G504" s="2782">
        <v>1102.5999999999999</v>
      </c>
      <c r="H504" s="745"/>
      <c r="I504" s="745"/>
      <c r="J504" s="745"/>
      <c r="K504" s="745"/>
      <c r="L504" s="745"/>
      <c r="M504" s="745"/>
    </row>
    <row r="505" spans="1:13" ht="14.25" customHeight="1">
      <c r="A505" s="745"/>
      <c r="B505" s="4093" t="s">
        <v>1410</v>
      </c>
      <c r="C505" s="3254"/>
      <c r="D505" s="3254"/>
      <c r="E505" s="3254"/>
      <c r="F505" s="3254"/>
      <c r="G505" s="3254"/>
      <c r="H505" s="745"/>
      <c r="I505" s="745"/>
      <c r="J505" s="745"/>
      <c r="K505" s="745"/>
      <c r="L505" s="745"/>
      <c r="M505" s="745"/>
    </row>
    <row r="506" spans="1:13" ht="13.5" customHeight="1">
      <c r="A506" s="745"/>
      <c r="B506" s="3277"/>
      <c r="C506" s="3277"/>
      <c r="D506" s="3277"/>
      <c r="E506" s="3277"/>
      <c r="F506" s="3277"/>
      <c r="G506" s="3277"/>
      <c r="H506" s="745"/>
      <c r="I506" s="745"/>
      <c r="J506" s="745"/>
      <c r="K506" s="745"/>
      <c r="L506" s="745"/>
      <c r="M506" s="745"/>
    </row>
    <row r="507" spans="1:13" ht="13.5" customHeight="1">
      <c r="A507" s="745"/>
      <c r="B507" s="745"/>
      <c r="C507" s="745"/>
      <c r="D507" s="745"/>
      <c r="E507" s="745"/>
      <c r="F507" s="745"/>
      <c r="G507" s="745"/>
      <c r="H507" s="745"/>
      <c r="I507" s="745"/>
      <c r="J507" s="745"/>
      <c r="K507" s="745"/>
      <c r="L507" s="745"/>
      <c r="M507" s="745"/>
    </row>
    <row r="508" spans="1:13" ht="13.5" customHeight="1">
      <c r="A508" s="745"/>
      <c r="B508" s="4111" t="s">
        <v>1411</v>
      </c>
      <c r="C508" s="3207"/>
      <c r="D508" s="3207"/>
      <c r="E508" s="3207"/>
      <c r="F508" s="3207"/>
      <c r="G508" s="3207"/>
      <c r="H508" s="745"/>
      <c r="I508" s="745"/>
      <c r="J508" s="745"/>
      <c r="K508" s="745"/>
      <c r="L508" s="745"/>
      <c r="M508" s="745"/>
    </row>
    <row r="509" spans="1:13" ht="13.5" customHeight="1">
      <c r="A509" s="745"/>
      <c r="B509" s="3207"/>
      <c r="C509" s="2992"/>
      <c r="D509" s="2992"/>
      <c r="E509" s="2992"/>
      <c r="F509" s="2992"/>
      <c r="G509" s="3207"/>
      <c r="H509" s="745"/>
      <c r="I509" s="745"/>
      <c r="J509" s="745"/>
      <c r="K509" s="745"/>
      <c r="L509" s="745"/>
      <c r="M509" s="745"/>
    </row>
    <row r="510" spans="1:13" ht="13.5" customHeight="1">
      <c r="A510" s="745"/>
      <c r="B510" s="3207"/>
      <c r="C510" s="3207"/>
      <c r="D510" s="3207"/>
      <c r="E510" s="3207"/>
      <c r="F510" s="3207"/>
      <c r="G510" s="3207"/>
      <c r="H510" s="745"/>
      <c r="I510" s="745"/>
      <c r="J510" s="745"/>
      <c r="K510" s="745"/>
      <c r="L510" s="745"/>
      <c r="M510" s="745"/>
    </row>
    <row r="511" spans="1:13" ht="13.5" customHeight="1">
      <c r="A511" s="2187" t="s">
        <v>203</v>
      </c>
      <c r="B511" s="2187" t="s">
        <v>279</v>
      </c>
      <c r="C511" s="2187"/>
      <c r="D511" s="2187"/>
      <c r="E511" s="2187" t="s">
        <v>203</v>
      </c>
      <c r="F511" s="2187" t="s">
        <v>203</v>
      </c>
      <c r="G511" s="2187" t="s">
        <v>203</v>
      </c>
      <c r="H511" s="2187" t="s">
        <v>203</v>
      </c>
      <c r="I511" s="2187" t="s">
        <v>203</v>
      </c>
      <c r="J511" s="2187" t="s">
        <v>203</v>
      </c>
      <c r="K511" s="2187" t="s">
        <v>203</v>
      </c>
      <c r="L511" s="2187" t="s">
        <v>203</v>
      </c>
      <c r="M511" s="2187" t="s">
        <v>203</v>
      </c>
    </row>
    <row r="513" spans="2:7" ht="14.25" customHeight="1">
      <c r="B513" s="4079" t="s">
        <v>1412</v>
      </c>
      <c r="C513" s="3207"/>
      <c r="D513" s="3207"/>
      <c r="E513" s="4112">
        <v>2022</v>
      </c>
      <c r="F513" s="4112">
        <v>2023</v>
      </c>
      <c r="G513" s="4084">
        <v>2024</v>
      </c>
    </row>
    <row r="514" spans="2:7" ht="13.5" customHeight="1">
      <c r="B514" s="3248"/>
      <c r="C514" s="3248"/>
      <c r="D514" s="3248"/>
      <c r="E514" s="3325"/>
      <c r="F514" s="3325"/>
      <c r="G514" s="3296"/>
    </row>
    <row r="515" spans="2:7" ht="14.25" customHeight="1">
      <c r="B515" s="4113" t="s">
        <v>282</v>
      </c>
      <c r="C515" s="3283"/>
      <c r="D515" s="3283"/>
      <c r="E515" s="3283"/>
      <c r="F515" s="3283"/>
      <c r="G515" s="3283"/>
    </row>
    <row r="516" spans="2:7" ht="14.25" customHeight="1">
      <c r="B516" s="3852" t="s">
        <v>283</v>
      </c>
      <c r="C516" s="3461"/>
      <c r="D516" s="4068"/>
      <c r="E516" s="1616">
        <v>0</v>
      </c>
      <c r="F516" s="1937">
        <v>11.1</v>
      </c>
      <c r="G516" s="1937">
        <v>0</v>
      </c>
    </row>
    <row r="517" spans="2:7" ht="14.25" customHeight="1">
      <c r="B517" s="3852" t="s">
        <v>284</v>
      </c>
      <c r="C517" s="3461"/>
      <c r="D517" s="4068"/>
      <c r="E517" s="1616">
        <v>0</v>
      </c>
      <c r="F517" s="1937">
        <v>0</v>
      </c>
      <c r="G517" s="1937">
        <v>0</v>
      </c>
    </row>
    <row r="518" spans="2:7" ht="14.25" customHeight="1">
      <c r="B518" s="3852" t="s">
        <v>285</v>
      </c>
      <c r="C518" s="3461"/>
      <c r="D518" s="4068"/>
      <c r="E518" s="1616">
        <v>269.7</v>
      </c>
      <c r="F518" s="1937">
        <v>439.7</v>
      </c>
      <c r="G518" s="1937">
        <v>442.2</v>
      </c>
    </row>
    <row r="519" spans="2:7" ht="14.25" customHeight="1">
      <c r="B519" s="3852" t="s">
        <v>286</v>
      </c>
      <c r="C519" s="3461"/>
      <c r="D519" s="4068"/>
      <c r="E519" s="1616">
        <v>62.8</v>
      </c>
      <c r="F519" s="1937">
        <v>79.8</v>
      </c>
      <c r="G519" s="1937">
        <v>70.5</v>
      </c>
    </row>
    <row r="520" spans="2:7" ht="14.25" customHeight="1">
      <c r="B520" s="3852" t="s">
        <v>1413</v>
      </c>
      <c r="C520" s="3461"/>
      <c r="D520" s="4068"/>
      <c r="E520" s="1616">
        <v>6.7</v>
      </c>
      <c r="F520" s="1937">
        <v>30.6</v>
      </c>
      <c r="G520" s="1937">
        <v>380.6</v>
      </c>
    </row>
    <row r="521" spans="2:7" ht="14.25" customHeight="1">
      <c r="B521" s="4101" t="s">
        <v>42</v>
      </c>
      <c r="C521" s="3461"/>
      <c r="D521" s="4068"/>
      <c r="E521" s="2738">
        <v>339.2</v>
      </c>
      <c r="F521" s="2741">
        <v>561.20000000000005</v>
      </c>
      <c r="G521" s="2741">
        <v>893.3</v>
      </c>
    </row>
    <row r="522" spans="2:7" ht="14.25" customHeight="1">
      <c r="B522" s="4114" t="s">
        <v>288</v>
      </c>
      <c r="C522" s="3231"/>
      <c r="D522" s="3231"/>
      <c r="E522" s="3231"/>
      <c r="F522" s="3231"/>
      <c r="G522" s="3231"/>
    </row>
    <row r="523" spans="2:7" ht="14.25" customHeight="1">
      <c r="B523" s="3852" t="s">
        <v>283</v>
      </c>
      <c r="C523" s="3461"/>
      <c r="D523" s="4068"/>
      <c r="E523" s="1616">
        <v>0</v>
      </c>
      <c r="F523" s="1937">
        <v>124.8</v>
      </c>
      <c r="G523" s="1937">
        <v>80.400000000000006</v>
      </c>
    </row>
    <row r="524" spans="2:7" ht="14.25" customHeight="1">
      <c r="B524" s="3852" t="s">
        <v>292</v>
      </c>
      <c r="C524" s="3461"/>
      <c r="D524" s="4068"/>
      <c r="E524" s="1616">
        <v>181.7</v>
      </c>
      <c r="F524" s="1937">
        <v>391</v>
      </c>
      <c r="G524" s="1937">
        <v>248</v>
      </c>
    </row>
    <row r="525" spans="2:7" ht="14.25" customHeight="1">
      <c r="B525" s="3852" t="s">
        <v>286</v>
      </c>
      <c r="C525" s="3461"/>
      <c r="D525" s="4068"/>
      <c r="E525" s="1616">
        <v>0</v>
      </c>
      <c r="F525" s="1937">
        <v>0</v>
      </c>
      <c r="G525" s="1937">
        <v>0</v>
      </c>
    </row>
    <row r="526" spans="2:7" ht="14.25" customHeight="1">
      <c r="B526" s="3852" t="s">
        <v>293</v>
      </c>
      <c r="C526" s="3461"/>
      <c r="D526" s="4068"/>
      <c r="E526" s="1616">
        <v>12.5</v>
      </c>
      <c r="F526" s="1937">
        <v>88.8</v>
      </c>
      <c r="G526" s="1937">
        <v>62.8</v>
      </c>
    </row>
    <row r="527" spans="2:7" ht="14.25" customHeight="1">
      <c r="B527" s="3852" t="s">
        <v>294</v>
      </c>
      <c r="C527" s="3461"/>
      <c r="D527" s="4068"/>
      <c r="E527" s="1616">
        <v>708.7</v>
      </c>
      <c r="F527" s="2788">
        <v>1575.8</v>
      </c>
      <c r="G527" s="2788">
        <v>1784.1</v>
      </c>
    </row>
    <row r="528" spans="2:7" ht="14.25" customHeight="1">
      <c r="B528" s="3852" t="s">
        <v>1413</v>
      </c>
      <c r="C528" s="3461"/>
      <c r="D528" s="4068"/>
      <c r="E528" s="1664">
        <v>1012.2</v>
      </c>
      <c r="F528" s="2788">
        <v>4744.5</v>
      </c>
      <c r="G528" s="2788">
        <v>10650.3</v>
      </c>
    </row>
    <row r="529" spans="1:13" ht="14.25" customHeight="1">
      <c r="A529" s="745"/>
      <c r="B529" s="4080" t="s">
        <v>42</v>
      </c>
      <c r="C529" s="4070"/>
      <c r="D529" s="4071"/>
      <c r="E529" s="2790">
        <v>1915.1</v>
      </c>
      <c r="F529" s="2789">
        <v>6924.8</v>
      </c>
      <c r="G529" s="2789">
        <v>12825.6</v>
      </c>
      <c r="H529" s="745"/>
      <c r="I529" s="745"/>
      <c r="J529" s="745"/>
      <c r="K529" s="745"/>
      <c r="L529" s="745"/>
      <c r="M529" s="745"/>
    </row>
    <row r="530" spans="1:13" ht="14.25" customHeight="1">
      <c r="A530" s="745"/>
      <c r="B530" s="4093" t="s">
        <v>1414</v>
      </c>
      <c r="C530" s="3254"/>
      <c r="D530" s="3254"/>
      <c r="E530" s="3254"/>
      <c r="F530" s="3254"/>
      <c r="G530" s="3254"/>
      <c r="H530" s="56"/>
      <c r="I530" s="745"/>
      <c r="J530" s="745"/>
      <c r="K530" s="745"/>
      <c r="L530" s="745"/>
      <c r="M530" s="745"/>
    </row>
    <row r="531" spans="1:13" ht="13.5" customHeight="1">
      <c r="A531" s="745"/>
      <c r="B531" s="2992"/>
      <c r="C531" s="2992"/>
      <c r="D531" s="2992"/>
      <c r="E531" s="2992"/>
      <c r="F531" s="2992"/>
      <c r="G531" s="2992"/>
      <c r="H531" s="56"/>
      <c r="I531" s="745"/>
      <c r="J531" s="745"/>
      <c r="K531" s="745"/>
      <c r="L531" s="745"/>
      <c r="M531" s="745"/>
    </row>
    <row r="532" spans="1:13" ht="13.5" customHeight="1">
      <c r="A532" s="745"/>
      <c r="B532" s="2992"/>
      <c r="C532" s="2992"/>
      <c r="D532" s="2992"/>
      <c r="E532" s="2992"/>
      <c r="F532" s="2992"/>
      <c r="G532" s="2992"/>
      <c r="H532" s="56"/>
      <c r="I532" s="745"/>
      <c r="J532" s="745"/>
      <c r="K532" s="745"/>
      <c r="L532" s="745"/>
      <c r="M532" s="745"/>
    </row>
    <row r="533" spans="1:13" ht="13.5" customHeight="1">
      <c r="A533" s="745"/>
      <c r="B533" s="3277"/>
      <c r="C533" s="3277"/>
      <c r="D533" s="3277"/>
      <c r="E533" s="3277"/>
      <c r="F533" s="3277"/>
      <c r="G533" s="3277"/>
      <c r="H533" s="56"/>
      <c r="I533" s="745"/>
      <c r="J533" s="745"/>
      <c r="K533" s="745"/>
      <c r="L533" s="745"/>
      <c r="M533" s="745"/>
    </row>
    <row r="534" spans="1:13" ht="13.5" customHeight="1">
      <c r="A534" s="745"/>
      <c r="B534" s="56"/>
      <c r="C534" s="56"/>
      <c r="D534" s="56"/>
      <c r="E534" s="56"/>
      <c r="F534" s="56"/>
      <c r="G534" s="56"/>
      <c r="H534" s="56"/>
      <c r="I534" s="745"/>
      <c r="J534" s="745"/>
      <c r="K534" s="745"/>
      <c r="L534" s="745"/>
      <c r="M534" s="745"/>
    </row>
    <row r="535" spans="1:13" ht="13.5" customHeight="1">
      <c r="A535" s="745"/>
      <c r="B535" s="745"/>
      <c r="C535" s="745"/>
      <c r="D535" s="745"/>
      <c r="E535" s="745"/>
      <c r="F535" s="745"/>
      <c r="G535" s="745"/>
      <c r="H535" s="745"/>
      <c r="I535" s="745"/>
      <c r="J535" s="745"/>
      <c r="K535" s="745"/>
      <c r="L535" s="745"/>
      <c r="M535" s="745"/>
    </row>
    <row r="536" spans="1:13" ht="13.5" customHeight="1">
      <c r="A536" s="2187" t="s">
        <v>203</v>
      </c>
      <c r="B536" s="2187" t="s">
        <v>297</v>
      </c>
      <c r="C536" s="2187"/>
      <c r="D536" s="2187"/>
      <c r="E536" s="2187"/>
      <c r="F536" s="2187"/>
      <c r="G536" s="2187"/>
      <c r="H536" s="2187" t="s">
        <v>203</v>
      </c>
      <c r="I536" s="2187" t="s">
        <v>203</v>
      </c>
      <c r="J536" s="2187" t="s">
        <v>203</v>
      </c>
      <c r="K536" s="2187" t="s">
        <v>203</v>
      </c>
      <c r="L536" s="2187" t="s">
        <v>203</v>
      </c>
      <c r="M536" s="2187" t="s">
        <v>203</v>
      </c>
    </row>
    <row r="537" spans="1:13" ht="13.5" customHeight="1">
      <c r="A537" s="745"/>
      <c r="B537" s="745"/>
      <c r="C537" s="745"/>
      <c r="D537" s="745"/>
      <c r="E537" s="745"/>
      <c r="F537" s="745"/>
      <c r="G537" s="745"/>
      <c r="H537" s="745"/>
      <c r="I537" s="745"/>
      <c r="J537" s="745"/>
      <c r="K537" s="745"/>
      <c r="L537" s="745"/>
      <c r="M537" s="745"/>
    </row>
    <row r="538" spans="1:13" ht="14.25" customHeight="1">
      <c r="A538" s="745"/>
      <c r="B538" s="4079" t="s">
        <v>1415</v>
      </c>
      <c r="C538" s="3207"/>
      <c r="D538" s="3247"/>
      <c r="E538" s="4112">
        <v>2022</v>
      </c>
      <c r="F538" s="4112">
        <v>2023</v>
      </c>
      <c r="G538" s="4084">
        <v>2024</v>
      </c>
      <c r="H538" s="745"/>
      <c r="I538" s="745"/>
      <c r="J538" s="745"/>
      <c r="K538" s="745"/>
      <c r="L538" s="745"/>
      <c r="M538" s="745"/>
    </row>
    <row r="539" spans="1:13" ht="13.5" customHeight="1">
      <c r="A539" s="745"/>
      <c r="B539" s="3207"/>
      <c r="C539" s="2992"/>
      <c r="D539" s="3247"/>
      <c r="E539" s="3403"/>
      <c r="F539" s="3403"/>
      <c r="G539" s="3295"/>
      <c r="H539" s="745"/>
      <c r="I539" s="745"/>
      <c r="J539" s="745"/>
      <c r="K539" s="745"/>
      <c r="L539" s="745"/>
      <c r="M539" s="745"/>
    </row>
    <row r="540" spans="1:13" ht="13.5" customHeight="1">
      <c r="A540" s="745"/>
      <c r="B540" s="3248"/>
      <c r="C540" s="3248"/>
      <c r="D540" s="3279"/>
      <c r="E540" s="3325"/>
      <c r="F540" s="3325"/>
      <c r="G540" s="3296"/>
      <c r="H540" s="745"/>
      <c r="I540" s="745"/>
      <c r="J540" s="745"/>
      <c r="K540" s="745"/>
      <c r="L540" s="745"/>
      <c r="M540" s="745"/>
    </row>
    <row r="541" spans="1:13" ht="14.25" customHeight="1">
      <c r="A541" s="745"/>
      <c r="B541" s="4113" t="s">
        <v>282</v>
      </c>
      <c r="C541" s="3283"/>
      <c r="D541" s="3283"/>
      <c r="E541" s="3283"/>
      <c r="F541" s="3283"/>
      <c r="G541" s="3283"/>
      <c r="H541" s="745"/>
      <c r="I541" s="745"/>
      <c r="J541" s="745"/>
      <c r="K541" s="745"/>
      <c r="L541" s="745"/>
      <c r="M541" s="745"/>
    </row>
    <row r="542" spans="1:13" ht="14.25" customHeight="1">
      <c r="A542" s="745"/>
      <c r="B542" s="3852" t="s">
        <v>526</v>
      </c>
      <c r="C542" s="3461"/>
      <c r="D542" s="4068"/>
      <c r="E542" s="1616">
        <v>99</v>
      </c>
      <c r="F542" s="1937">
        <v>317.7</v>
      </c>
      <c r="G542" s="1937">
        <v>375.8</v>
      </c>
      <c r="H542" s="745"/>
      <c r="I542" s="745"/>
      <c r="J542" s="745"/>
      <c r="K542" s="745"/>
      <c r="L542" s="745"/>
      <c r="M542" s="745"/>
    </row>
    <row r="543" spans="1:13" ht="14.25" customHeight="1">
      <c r="A543" s="745"/>
      <c r="B543" s="3852" t="s">
        <v>300</v>
      </c>
      <c r="C543" s="3461"/>
      <c r="D543" s="4068"/>
      <c r="E543" s="1616">
        <v>0.5</v>
      </c>
      <c r="F543" s="1937">
        <v>12.9</v>
      </c>
      <c r="G543" s="1937">
        <v>363.1</v>
      </c>
      <c r="H543" s="745"/>
      <c r="I543" s="745"/>
      <c r="J543" s="745"/>
      <c r="K543" s="745"/>
      <c r="L543" s="745"/>
      <c r="M543" s="745"/>
    </row>
    <row r="544" spans="1:13" ht="14.25" customHeight="1">
      <c r="A544" s="745"/>
      <c r="B544" s="3852" t="s">
        <v>301</v>
      </c>
      <c r="C544" s="3461"/>
      <c r="D544" s="4068"/>
      <c r="E544" s="1616">
        <v>0.1</v>
      </c>
      <c r="F544" s="1937">
        <v>0</v>
      </c>
      <c r="G544" s="1937">
        <v>0</v>
      </c>
      <c r="H544" s="745"/>
      <c r="I544" s="745"/>
      <c r="J544" s="745"/>
      <c r="K544" s="745"/>
      <c r="L544" s="745"/>
      <c r="M544" s="745"/>
    </row>
    <row r="545" spans="2:7" ht="14.25" customHeight="1">
      <c r="B545" s="3852" t="s">
        <v>302</v>
      </c>
      <c r="C545" s="3461"/>
      <c r="D545" s="4068"/>
      <c r="E545" s="1616">
        <v>19.899999999999999</v>
      </c>
      <c r="F545" s="1937">
        <v>81.5</v>
      </c>
      <c r="G545" s="1937">
        <v>88.1</v>
      </c>
    </row>
    <row r="546" spans="2:7" ht="14.25" customHeight="1">
      <c r="B546" s="4101" t="s">
        <v>42</v>
      </c>
      <c r="C546" s="3461"/>
      <c r="D546" s="4068"/>
      <c r="E546" s="2738">
        <v>119.4</v>
      </c>
      <c r="F546" s="2741">
        <v>412.1</v>
      </c>
      <c r="G546" s="2741">
        <v>827</v>
      </c>
    </row>
    <row r="547" spans="2:7" ht="14.25" customHeight="1">
      <c r="B547" s="4114" t="s">
        <v>288</v>
      </c>
      <c r="C547" s="3231"/>
      <c r="D547" s="3231"/>
      <c r="E547" s="3231"/>
      <c r="F547" s="3231"/>
      <c r="G547" s="3231"/>
    </row>
    <row r="548" spans="2:7" ht="14.25" customHeight="1">
      <c r="B548" s="3852" t="s">
        <v>526</v>
      </c>
      <c r="C548" s="3461"/>
      <c r="D548" s="4068"/>
      <c r="E548" s="1616">
        <v>46.5</v>
      </c>
      <c r="F548" s="1937">
        <v>305.2</v>
      </c>
      <c r="G548" s="1937">
        <v>53.5</v>
      </c>
    </row>
    <row r="549" spans="2:7" ht="14.25" customHeight="1">
      <c r="B549" s="3852" t="s">
        <v>300</v>
      </c>
      <c r="C549" s="3461"/>
      <c r="D549" s="4068"/>
      <c r="E549" s="1616">
        <v>716.2</v>
      </c>
      <c r="F549" s="2788">
        <v>3247.4</v>
      </c>
      <c r="G549" s="2788">
        <v>8426.2000000000007</v>
      </c>
    </row>
    <row r="550" spans="2:7" ht="14.25" customHeight="1">
      <c r="B550" s="3852" t="s">
        <v>301</v>
      </c>
      <c r="C550" s="3461"/>
      <c r="D550" s="4068"/>
      <c r="E550" s="2731">
        <v>527.5</v>
      </c>
      <c r="F550" s="1665">
        <v>1317.3</v>
      </c>
      <c r="G550" s="1665">
        <v>1064</v>
      </c>
    </row>
    <row r="551" spans="2:7" ht="14.25" customHeight="1">
      <c r="B551" s="4080" t="s">
        <v>42</v>
      </c>
      <c r="C551" s="4070"/>
      <c r="D551" s="4071"/>
      <c r="E551" s="1666">
        <v>1290.2</v>
      </c>
      <c r="F551" s="1667">
        <v>4869.8999999999996</v>
      </c>
      <c r="G551" s="1667">
        <v>9543.7000000000007</v>
      </c>
    </row>
    <row r="552" spans="2:7" ht="14.25" customHeight="1">
      <c r="B552" s="4093" t="s">
        <v>1416</v>
      </c>
      <c r="C552" s="3254"/>
      <c r="D552" s="3254"/>
      <c r="E552" s="3254"/>
      <c r="F552" s="3254"/>
      <c r="G552" s="3254"/>
    </row>
    <row r="553" spans="2:7" ht="13.5" customHeight="1">
      <c r="B553" s="2992"/>
      <c r="C553" s="2992"/>
      <c r="D553" s="2992"/>
      <c r="E553" s="2992"/>
      <c r="F553" s="2992"/>
      <c r="G553" s="2992"/>
    </row>
    <row r="554" spans="2:7" ht="13.5" customHeight="1">
      <c r="B554" s="3277"/>
      <c r="C554" s="3277"/>
      <c r="D554" s="3277"/>
      <c r="E554" s="3277"/>
      <c r="F554" s="3277"/>
      <c r="G554" s="3277"/>
    </row>
    <row r="555" spans="2:7" ht="13.5" customHeight="1">
      <c r="B555" s="745"/>
      <c r="C555" s="745"/>
      <c r="D555" s="745"/>
      <c r="E555" s="745"/>
      <c r="F555" s="745"/>
      <c r="G555" s="745"/>
    </row>
    <row r="556" spans="2:7" ht="13.5" customHeight="1">
      <c r="B556" s="4111" t="s">
        <v>1417</v>
      </c>
      <c r="C556" s="3207"/>
      <c r="D556" s="3207"/>
      <c r="E556" s="3207"/>
      <c r="F556" s="3207"/>
      <c r="G556" s="3207"/>
    </row>
    <row r="557" spans="2:7" ht="13.5" customHeight="1">
      <c r="B557" s="3207"/>
      <c r="C557" s="2992"/>
      <c r="D557" s="2992"/>
      <c r="E557" s="2992"/>
      <c r="F557" s="2992"/>
      <c r="G557" s="3207"/>
    </row>
    <row r="558" spans="2:7" ht="13.5" customHeight="1">
      <c r="B558" s="3207"/>
      <c r="C558" s="2992"/>
      <c r="D558" s="2992"/>
      <c r="E558" s="2992"/>
      <c r="F558" s="2992"/>
      <c r="G558" s="3207"/>
    </row>
    <row r="559" spans="2:7" ht="13.5" customHeight="1">
      <c r="B559" s="3207"/>
      <c r="C559" s="3207"/>
      <c r="D559" s="3207"/>
      <c r="E559" s="3207"/>
      <c r="F559" s="3207"/>
      <c r="G559" s="3207"/>
    </row>
    <row r="561" spans="1:13" ht="13.5" customHeight="1">
      <c r="A561" s="2187" t="s">
        <v>203</v>
      </c>
      <c r="B561" s="2187" t="s">
        <v>306</v>
      </c>
      <c r="C561" s="2187"/>
      <c r="D561" s="2187"/>
      <c r="E561" s="2187"/>
      <c r="F561" s="2187"/>
      <c r="G561" s="2187" t="s">
        <v>203</v>
      </c>
      <c r="H561" s="2187" t="s">
        <v>203</v>
      </c>
      <c r="I561" s="2187" t="s">
        <v>203</v>
      </c>
      <c r="J561" s="2187" t="s">
        <v>203</v>
      </c>
      <c r="K561" s="2187" t="s">
        <v>203</v>
      </c>
      <c r="L561" s="2187" t="s">
        <v>203</v>
      </c>
      <c r="M561" s="2187" t="s">
        <v>203</v>
      </c>
    </row>
    <row r="562" spans="1:13" ht="13.5" customHeight="1">
      <c r="A562" s="745"/>
      <c r="B562" s="745"/>
      <c r="C562" s="745"/>
      <c r="D562" s="745"/>
      <c r="E562" s="745"/>
      <c r="F562" s="745"/>
      <c r="G562" s="745"/>
      <c r="H562" s="745"/>
      <c r="I562" s="745"/>
      <c r="J562" s="745"/>
      <c r="K562" s="745"/>
      <c r="L562" s="745"/>
      <c r="M562" s="745"/>
    </row>
    <row r="563" spans="1:13" ht="14.25" customHeight="1">
      <c r="A563" s="745"/>
      <c r="B563" s="4079" t="s">
        <v>1418</v>
      </c>
      <c r="C563" s="3207"/>
      <c r="D563" s="3247"/>
      <c r="E563" s="4112">
        <v>2022</v>
      </c>
      <c r="F563" s="4112">
        <v>2023</v>
      </c>
      <c r="G563" s="4084">
        <v>2024</v>
      </c>
      <c r="H563" s="745"/>
      <c r="I563" s="745"/>
      <c r="J563" s="745"/>
      <c r="K563" s="745"/>
      <c r="L563" s="745"/>
      <c r="M563" s="745"/>
    </row>
    <row r="564" spans="1:13" ht="13.5" customHeight="1">
      <c r="A564" s="745"/>
      <c r="B564" s="3207"/>
      <c r="C564" s="2992"/>
      <c r="D564" s="3247"/>
      <c r="E564" s="3403"/>
      <c r="F564" s="3403"/>
      <c r="G564" s="3295"/>
      <c r="H564" s="745"/>
      <c r="I564" s="745"/>
      <c r="J564" s="745"/>
      <c r="K564" s="745"/>
      <c r="L564" s="745"/>
      <c r="M564" s="745"/>
    </row>
    <row r="565" spans="1:13" ht="13.5" customHeight="1">
      <c r="A565" s="745"/>
      <c r="B565" s="3248"/>
      <c r="C565" s="3248"/>
      <c r="D565" s="3279"/>
      <c r="E565" s="3325"/>
      <c r="F565" s="3325"/>
      <c r="G565" s="3296"/>
      <c r="H565" s="745"/>
      <c r="I565" s="745"/>
      <c r="J565" s="745"/>
      <c r="K565" s="745"/>
      <c r="L565" s="745"/>
      <c r="M565" s="745"/>
    </row>
    <row r="566" spans="1:13" ht="14.25" customHeight="1">
      <c r="A566" s="745"/>
      <c r="B566" s="4113" t="s">
        <v>282</v>
      </c>
      <c r="C566" s="3283"/>
      <c r="D566" s="3283"/>
      <c r="E566" s="3283"/>
      <c r="F566" s="3283"/>
      <c r="G566" s="3283"/>
      <c r="H566" s="745"/>
      <c r="I566" s="745"/>
      <c r="J566" s="745"/>
      <c r="K566" s="745"/>
      <c r="L566" s="745"/>
      <c r="M566" s="745"/>
    </row>
    <row r="567" spans="1:13" ht="14.25" customHeight="1">
      <c r="A567" s="745"/>
      <c r="B567" s="3852" t="s">
        <v>1287</v>
      </c>
      <c r="C567" s="3461"/>
      <c r="D567" s="4068"/>
      <c r="E567" s="1616">
        <v>157.19999999999999</v>
      </c>
      <c r="F567" s="1937">
        <v>213.1</v>
      </c>
      <c r="G567" s="1937">
        <v>203.6</v>
      </c>
      <c r="H567" s="745"/>
      <c r="I567" s="745"/>
      <c r="J567" s="745"/>
      <c r="K567" s="745"/>
      <c r="L567" s="745"/>
      <c r="M567" s="745"/>
    </row>
    <row r="568" spans="1:13" ht="14.25" customHeight="1">
      <c r="A568" s="745"/>
      <c r="B568" s="3852" t="s">
        <v>309</v>
      </c>
      <c r="C568" s="3461"/>
      <c r="D568" s="4068"/>
      <c r="E568" s="1616">
        <v>19</v>
      </c>
      <c r="F568" s="1937">
        <v>12.2</v>
      </c>
      <c r="G568" s="1937">
        <v>22.3</v>
      </c>
      <c r="H568" s="745"/>
      <c r="I568" s="745"/>
      <c r="J568" s="745"/>
      <c r="K568" s="745"/>
      <c r="L568" s="745"/>
      <c r="M568" s="745"/>
    </row>
    <row r="569" spans="1:13" ht="14.25" customHeight="1">
      <c r="A569" s="745"/>
      <c r="B569" s="3852" t="s">
        <v>310</v>
      </c>
      <c r="C569" s="3461"/>
      <c r="D569" s="4068"/>
      <c r="E569" s="1616">
        <v>0</v>
      </c>
      <c r="F569" s="1937">
        <v>62.8</v>
      </c>
      <c r="G569" s="1937">
        <v>80.599999999999994</v>
      </c>
      <c r="H569" s="745"/>
      <c r="I569" s="745"/>
      <c r="J569" s="745"/>
      <c r="K569" s="745"/>
      <c r="L569" s="745"/>
      <c r="M569" s="745"/>
    </row>
    <row r="570" spans="1:13" ht="14.25" customHeight="1">
      <c r="A570" s="745"/>
      <c r="B570" s="3852" t="s">
        <v>295</v>
      </c>
      <c r="C570" s="3461"/>
      <c r="D570" s="4068"/>
      <c r="E570" s="1616">
        <v>0</v>
      </c>
      <c r="F570" s="1937">
        <v>0.4</v>
      </c>
      <c r="G570" s="1937">
        <v>2</v>
      </c>
      <c r="H570" s="745"/>
      <c r="I570" s="745"/>
      <c r="J570" s="745"/>
      <c r="K570" s="745"/>
      <c r="L570" s="745"/>
      <c r="M570" s="745"/>
    </row>
    <row r="571" spans="1:13" ht="14.25" customHeight="1">
      <c r="A571" s="745"/>
      <c r="B571" s="4101" t="s">
        <v>42</v>
      </c>
      <c r="C571" s="3461"/>
      <c r="D571" s="4068"/>
      <c r="E571" s="2738">
        <v>176.2</v>
      </c>
      <c r="F571" s="2741">
        <v>288.39999999999998</v>
      </c>
      <c r="G571" s="2741">
        <v>308.5</v>
      </c>
      <c r="H571" s="745"/>
      <c r="I571" s="745"/>
      <c r="J571" s="745"/>
      <c r="K571" s="745"/>
      <c r="L571" s="745"/>
      <c r="M571" s="745"/>
    </row>
    <row r="572" spans="1:13" ht="14.25" customHeight="1">
      <c r="A572" s="745"/>
      <c r="B572" s="4114" t="s">
        <v>288</v>
      </c>
      <c r="C572" s="3231"/>
      <c r="D572" s="3231"/>
      <c r="E572" s="3231"/>
      <c r="F572" s="3231"/>
      <c r="G572" s="3231"/>
      <c r="H572" s="745"/>
      <c r="I572" s="745"/>
      <c r="J572" s="745"/>
      <c r="K572" s="745"/>
      <c r="L572" s="745"/>
      <c r="M572" s="745"/>
    </row>
    <row r="573" spans="1:13" ht="14.25" customHeight="1">
      <c r="A573" s="745"/>
      <c r="B573" s="3852" t="s">
        <v>1288</v>
      </c>
      <c r="C573" s="3461"/>
      <c r="D573" s="4068"/>
      <c r="E573" s="1616">
        <v>373.1</v>
      </c>
      <c r="F573" s="1937">
        <v>981</v>
      </c>
      <c r="G573" s="1937">
        <v>764</v>
      </c>
      <c r="H573" s="745"/>
      <c r="I573" s="745"/>
      <c r="J573" s="745"/>
      <c r="K573" s="745"/>
      <c r="L573" s="745"/>
      <c r="M573" s="745"/>
    </row>
    <row r="574" spans="1:13" ht="14.25" customHeight="1">
      <c r="A574" s="745"/>
      <c r="B574" s="3852" t="s">
        <v>309</v>
      </c>
      <c r="C574" s="3461"/>
      <c r="D574" s="4068"/>
      <c r="E574" s="1616">
        <v>0</v>
      </c>
      <c r="F574" s="1937">
        <v>79.5</v>
      </c>
      <c r="G574" s="1937">
        <v>381.5</v>
      </c>
      <c r="H574" s="745"/>
      <c r="I574" s="745"/>
      <c r="J574" s="745"/>
      <c r="K574" s="745"/>
      <c r="L574" s="745"/>
      <c r="M574" s="745"/>
    </row>
    <row r="575" spans="1:13" ht="14.25" customHeight="1">
      <c r="A575" s="745"/>
      <c r="B575" s="3852" t="s">
        <v>310</v>
      </c>
      <c r="C575" s="3461"/>
      <c r="D575" s="4068"/>
      <c r="E575" s="1616">
        <v>160.80000000000001</v>
      </c>
      <c r="F575" s="2788">
        <v>1180.5999999999999</v>
      </c>
      <c r="G575" s="2788">
        <v>1782.4</v>
      </c>
      <c r="H575" s="745"/>
      <c r="I575" s="745"/>
      <c r="J575" s="745"/>
      <c r="K575" s="745"/>
      <c r="L575" s="745"/>
      <c r="M575" s="745"/>
    </row>
    <row r="576" spans="1:13" ht="14.25" customHeight="1">
      <c r="A576" s="745"/>
      <c r="B576" s="3852" t="s">
        <v>295</v>
      </c>
      <c r="C576" s="3461"/>
      <c r="D576" s="4068"/>
      <c r="E576" s="1616">
        <v>217.5</v>
      </c>
      <c r="F576" s="1937">
        <v>101.7</v>
      </c>
      <c r="G576" s="1937">
        <v>155.5</v>
      </c>
      <c r="H576" s="745"/>
      <c r="I576" s="745"/>
      <c r="J576" s="745"/>
      <c r="K576" s="745"/>
      <c r="L576" s="745"/>
      <c r="M576" s="745"/>
    </row>
    <row r="577" spans="1:13" ht="14.25" customHeight="1">
      <c r="A577" s="745"/>
      <c r="B577" s="4080" t="s">
        <v>42</v>
      </c>
      <c r="C577" s="4070"/>
      <c r="D577" s="4071"/>
      <c r="E577" s="2738">
        <v>751.3</v>
      </c>
      <c r="F577" s="2789">
        <v>2342.8000000000002</v>
      </c>
      <c r="G577" s="2789">
        <v>3083.4</v>
      </c>
      <c r="H577" s="745"/>
      <c r="I577" s="745"/>
      <c r="J577" s="745"/>
      <c r="K577" s="745"/>
      <c r="L577" s="745"/>
      <c r="M577" s="745"/>
    </row>
    <row r="578" spans="1:13" ht="14.25" customHeight="1">
      <c r="A578" s="745"/>
      <c r="B578" s="4093" t="s">
        <v>1419</v>
      </c>
      <c r="C578" s="3254"/>
      <c r="D578" s="3254"/>
      <c r="E578" s="3254"/>
      <c r="F578" s="3254"/>
      <c r="G578" s="3254"/>
      <c r="H578" s="745"/>
      <c r="I578" s="745"/>
      <c r="J578" s="745"/>
      <c r="K578" s="745"/>
      <c r="L578" s="745"/>
      <c r="M578" s="745"/>
    </row>
    <row r="579" spans="1:13" ht="13.5" customHeight="1">
      <c r="A579" s="745"/>
      <c r="B579" s="2992"/>
      <c r="C579" s="2992"/>
      <c r="D579" s="2992"/>
      <c r="E579" s="2992"/>
      <c r="F579" s="2992"/>
      <c r="G579" s="2992"/>
      <c r="H579" s="745"/>
      <c r="I579" s="745"/>
      <c r="J579" s="745"/>
      <c r="K579" s="745"/>
      <c r="L579" s="745"/>
      <c r="M579" s="745"/>
    </row>
    <row r="580" spans="1:13" ht="13.5" customHeight="1">
      <c r="A580" s="56"/>
      <c r="B580" s="3277"/>
      <c r="C580" s="3277"/>
      <c r="D580" s="3277"/>
      <c r="E580" s="3277"/>
      <c r="F580" s="3277"/>
      <c r="G580" s="3277"/>
      <c r="H580" s="56"/>
      <c r="I580" s="56"/>
      <c r="J580" s="56"/>
      <c r="K580" s="56"/>
      <c r="L580" s="56"/>
      <c r="M580" s="56"/>
    </row>
    <row r="581" spans="1:13" ht="13.5" customHeight="1">
      <c r="A581" s="56"/>
      <c r="B581" s="4117" t="s">
        <v>1420</v>
      </c>
      <c r="C581" s="3254"/>
      <c r="D581" s="3254"/>
      <c r="E581" s="3254"/>
      <c r="F581" s="3254"/>
      <c r="G581" s="3254"/>
      <c r="H581" s="56"/>
      <c r="I581" s="56"/>
      <c r="J581" s="56"/>
      <c r="K581" s="56"/>
      <c r="L581" s="56"/>
      <c r="M581" s="56"/>
    </row>
    <row r="582" spans="1:13" ht="13.5" customHeight="1">
      <c r="A582" s="56"/>
      <c r="B582" s="3207"/>
      <c r="C582" s="3207"/>
      <c r="D582" s="3207"/>
      <c r="E582" s="3207"/>
      <c r="F582" s="3207"/>
      <c r="G582" s="3207"/>
      <c r="H582" s="56"/>
      <c r="I582" s="56"/>
      <c r="J582" s="56"/>
      <c r="K582" s="56"/>
      <c r="L582" s="56"/>
      <c r="M582" s="56"/>
    </row>
    <row r="583" spans="1:13" ht="13.5" customHeight="1">
      <c r="A583" s="2187" t="s">
        <v>203</v>
      </c>
      <c r="B583" s="2187" t="s">
        <v>1027</v>
      </c>
      <c r="C583" s="2187"/>
      <c r="D583" s="2187"/>
      <c r="E583" s="2187"/>
      <c r="F583" s="2187"/>
      <c r="G583" s="2187"/>
      <c r="H583" s="2187"/>
      <c r="I583" s="2187"/>
      <c r="J583" s="2187"/>
      <c r="K583" s="2187" t="s">
        <v>203</v>
      </c>
      <c r="L583" s="2187" t="s">
        <v>203</v>
      </c>
      <c r="M583" s="2187" t="s">
        <v>203</v>
      </c>
    </row>
    <row r="584" spans="1:13" ht="13.5" customHeight="1">
      <c r="A584" s="745"/>
      <c r="B584" s="745"/>
      <c r="C584" s="745"/>
      <c r="D584" s="745"/>
      <c r="E584" s="745"/>
      <c r="F584" s="745"/>
      <c r="G584" s="745"/>
      <c r="H584" s="745"/>
      <c r="I584" s="745"/>
      <c r="J584" s="745"/>
      <c r="K584" s="745"/>
      <c r="L584" s="745"/>
      <c r="M584" s="745"/>
    </row>
    <row r="585" spans="1:13" ht="14.25" customHeight="1">
      <c r="A585" s="745"/>
      <c r="B585" s="4079" t="s">
        <v>1290</v>
      </c>
      <c r="C585" s="3207"/>
      <c r="D585" s="3207"/>
      <c r="E585" s="3207"/>
      <c r="F585" s="3207"/>
      <c r="G585" s="3207"/>
      <c r="H585" s="3207"/>
      <c r="I585" s="3207"/>
      <c r="J585" s="3247"/>
      <c r="K585" s="1668">
        <v>2022</v>
      </c>
      <c r="L585" s="2752">
        <v>2023</v>
      </c>
      <c r="M585" s="2752">
        <v>2024</v>
      </c>
    </row>
    <row r="586" spans="1:13" ht="14.25" customHeight="1">
      <c r="A586" s="745"/>
      <c r="B586" s="4118" t="s">
        <v>537</v>
      </c>
      <c r="C586" s="4086"/>
      <c r="D586" s="4086"/>
      <c r="E586" s="4086"/>
      <c r="F586" s="4086"/>
      <c r="G586" s="4086"/>
      <c r="H586" s="4086"/>
      <c r="I586" s="4086"/>
      <c r="J586" s="4087"/>
      <c r="K586" s="1669">
        <v>2254.3000000000002</v>
      </c>
      <c r="L586" s="1670">
        <v>7486</v>
      </c>
      <c r="M586" s="1670">
        <v>13718.8</v>
      </c>
    </row>
    <row r="587" spans="1:13" ht="14.25" customHeight="1">
      <c r="A587" s="745"/>
      <c r="B587" s="4119" t="s">
        <v>538</v>
      </c>
      <c r="C587" s="3461"/>
      <c r="D587" s="3461"/>
      <c r="E587" s="3461"/>
      <c r="F587" s="3461"/>
      <c r="G587" s="3461"/>
      <c r="H587" s="3461"/>
      <c r="I587" s="3461"/>
      <c r="J587" s="4068"/>
      <c r="K587" s="1616">
        <v>339.2</v>
      </c>
      <c r="L587" s="1937">
        <v>561.20000000000005</v>
      </c>
      <c r="M587" s="1618"/>
    </row>
    <row r="588" spans="1:13" ht="14.25" customHeight="1">
      <c r="A588" s="745"/>
      <c r="B588" s="4119" t="s">
        <v>539</v>
      </c>
      <c r="C588" s="3461"/>
      <c r="D588" s="3461"/>
      <c r="E588" s="3461"/>
      <c r="F588" s="3461"/>
      <c r="G588" s="3461"/>
      <c r="H588" s="3461"/>
      <c r="I588" s="3461"/>
      <c r="J588" s="4068"/>
      <c r="K588" s="1624">
        <v>0.15</v>
      </c>
      <c r="L588" s="2761">
        <v>7.4999999999999997E-2</v>
      </c>
      <c r="M588" s="2761">
        <v>6.5000000000000002E-2</v>
      </c>
    </row>
    <row r="589" spans="1:13" ht="14.25" customHeight="1">
      <c r="A589" s="745"/>
      <c r="B589" s="4119" t="s">
        <v>540</v>
      </c>
      <c r="C589" s="3461"/>
      <c r="D589" s="3461"/>
      <c r="E589" s="3461"/>
      <c r="F589" s="3461"/>
      <c r="G589" s="3461"/>
      <c r="H589" s="3461"/>
      <c r="I589" s="3461"/>
      <c r="J589" s="4068"/>
      <c r="K589" s="1664">
        <v>1409.7</v>
      </c>
      <c r="L589" s="2788">
        <v>5282</v>
      </c>
      <c r="M589" s="1671"/>
    </row>
    <row r="590" spans="1:13" ht="14.25" customHeight="1">
      <c r="A590" s="745"/>
      <c r="B590" s="4120" t="s">
        <v>541</v>
      </c>
      <c r="C590" s="4070"/>
      <c r="D590" s="4070"/>
      <c r="E590" s="4070"/>
      <c r="F590" s="4070"/>
      <c r="G590" s="4070"/>
      <c r="H590" s="4070"/>
      <c r="I590" s="4070"/>
      <c r="J590" s="4071"/>
      <c r="K590" s="2768">
        <v>0.60299999999999998</v>
      </c>
      <c r="L590" s="2769">
        <v>0.66700000000000004</v>
      </c>
      <c r="M590" s="2769">
        <v>0.754</v>
      </c>
    </row>
    <row r="591" spans="1:13" ht="14.25" customHeight="1">
      <c r="A591" s="745"/>
      <c r="B591" s="4121" t="s">
        <v>1421</v>
      </c>
      <c r="C591" s="3231"/>
      <c r="D591" s="3231"/>
      <c r="E591" s="3231"/>
      <c r="F591" s="3231"/>
      <c r="G591" s="3231"/>
      <c r="H591" s="3231"/>
      <c r="I591" s="3231"/>
      <c r="J591" s="3231"/>
      <c r="K591" s="3231"/>
      <c r="L591" s="3231"/>
      <c r="M591" s="3231"/>
    </row>
    <row r="593" spans="1:13" ht="13.5" customHeight="1">
      <c r="A593" s="745"/>
      <c r="B593" s="4122" t="s">
        <v>1422</v>
      </c>
      <c r="C593" s="3207"/>
      <c r="D593" s="3207"/>
      <c r="E593" s="3207"/>
      <c r="F593" s="3207"/>
      <c r="G593" s="3207"/>
      <c r="H593" s="3207"/>
      <c r="I593" s="745"/>
      <c r="J593" s="745"/>
      <c r="K593" s="745"/>
      <c r="L593" s="745"/>
      <c r="M593" s="745"/>
    </row>
    <row r="594" spans="1:13" ht="13.5" customHeight="1">
      <c r="A594" s="745"/>
      <c r="B594" s="745"/>
      <c r="C594" s="745"/>
      <c r="D594" s="745"/>
      <c r="E594" s="745"/>
      <c r="F594" s="745"/>
      <c r="G594" s="745"/>
      <c r="H594" s="745"/>
      <c r="I594" s="745"/>
      <c r="J594" s="745"/>
      <c r="K594" s="745"/>
      <c r="L594" s="745"/>
      <c r="M594" s="745"/>
    </row>
    <row r="595" spans="1:13" ht="13.5" customHeight="1">
      <c r="A595" s="745"/>
      <c r="B595" s="745"/>
      <c r="C595" s="745"/>
      <c r="D595" s="745"/>
      <c r="E595" s="745"/>
      <c r="F595" s="745"/>
      <c r="G595" s="745"/>
      <c r="H595" s="745"/>
      <c r="I595" s="745"/>
      <c r="J595" s="745"/>
      <c r="K595" s="745"/>
      <c r="L595" s="745"/>
      <c r="M595" s="745"/>
    </row>
    <row r="596" spans="1:13" ht="13.5" customHeight="1">
      <c r="A596" s="1605"/>
      <c r="B596" s="1604" t="s">
        <v>819</v>
      </c>
      <c r="C596" s="1604"/>
      <c r="D596" s="1604"/>
      <c r="E596" s="1605"/>
      <c r="F596" s="1605"/>
      <c r="G596" s="1605"/>
      <c r="H596" s="1605"/>
      <c r="I596" s="1605"/>
      <c r="J596" s="1605"/>
      <c r="K596" s="1605"/>
      <c r="L596" s="1605"/>
      <c r="M596" s="1605"/>
    </row>
    <row r="597" spans="1:13" ht="13.5" customHeight="1">
      <c r="A597" s="745"/>
      <c r="B597" s="745"/>
      <c r="C597" s="745"/>
      <c r="D597" s="745"/>
      <c r="E597" s="745"/>
      <c r="F597" s="745"/>
      <c r="G597" s="745"/>
      <c r="H597" s="745"/>
      <c r="I597" s="745"/>
      <c r="J597" s="745"/>
      <c r="K597" s="745"/>
      <c r="L597" s="745"/>
      <c r="M597" s="745"/>
    </row>
    <row r="598" spans="1:13" ht="13.5" customHeight="1">
      <c r="A598" s="745"/>
      <c r="B598" s="745"/>
      <c r="C598" s="745"/>
      <c r="D598" s="745"/>
      <c r="E598" s="745"/>
      <c r="F598" s="745"/>
      <c r="G598" s="745"/>
      <c r="H598" s="745"/>
      <c r="I598" s="745"/>
      <c r="J598" s="745"/>
      <c r="K598" s="745"/>
      <c r="L598" s="745"/>
      <c r="M598" s="745"/>
    </row>
    <row r="599" spans="1:13" ht="13.5" customHeight="1">
      <c r="A599" s="2187" t="s">
        <v>203</v>
      </c>
      <c r="B599" s="3679" t="s">
        <v>1292</v>
      </c>
      <c r="C599" s="3207"/>
      <c r="D599" s="3207"/>
      <c r="E599" s="3207"/>
      <c r="F599" s="3207"/>
      <c r="G599" s="3207"/>
      <c r="H599" s="3207"/>
      <c r="I599" s="3207"/>
      <c r="J599" s="3207"/>
      <c r="K599" s="3207"/>
      <c r="L599" s="3207"/>
      <c r="M599" s="3207"/>
    </row>
    <row r="600" spans="1:13" ht="13.5" customHeight="1">
      <c r="A600" s="2187" t="s">
        <v>203</v>
      </c>
      <c r="B600" s="3207"/>
      <c r="C600" s="3207"/>
      <c r="D600" s="3207"/>
      <c r="E600" s="3207"/>
      <c r="F600" s="3207"/>
      <c r="G600" s="3207"/>
      <c r="H600" s="3207"/>
      <c r="I600" s="3207"/>
      <c r="J600" s="3207"/>
      <c r="K600" s="3207"/>
      <c r="L600" s="3207"/>
      <c r="M600" s="3207"/>
    </row>
    <row r="601" spans="1:13" ht="13.5" customHeight="1">
      <c r="A601" s="745"/>
      <c r="B601" s="745"/>
      <c r="C601" s="745"/>
      <c r="D601" s="745"/>
      <c r="E601" s="745"/>
      <c r="F601" s="745"/>
      <c r="G601" s="745"/>
      <c r="H601" s="745"/>
      <c r="I601" s="745"/>
      <c r="J601" s="745"/>
      <c r="K601" s="745"/>
      <c r="L601" s="745"/>
      <c r="M601" s="745"/>
    </row>
    <row r="602" spans="1:13" ht="14.25" customHeight="1">
      <c r="A602" s="745"/>
      <c r="B602" s="4079" t="s">
        <v>1423</v>
      </c>
      <c r="C602" s="3207"/>
      <c r="D602" s="3247"/>
      <c r="E602" s="4096" t="s">
        <v>1294</v>
      </c>
      <c r="F602" s="3207"/>
      <c r="G602" s="3207"/>
      <c r="H602" s="3207"/>
      <c r="I602" s="3207"/>
      <c r="J602" s="3207"/>
      <c r="K602" s="3207"/>
      <c r="L602" s="3207"/>
      <c r="M602" s="3207"/>
    </row>
    <row r="603" spans="1:13" ht="14.25" customHeight="1">
      <c r="A603" s="745"/>
      <c r="B603" s="4085" t="s">
        <v>1295</v>
      </c>
      <c r="C603" s="4086"/>
      <c r="D603" s="4087"/>
      <c r="E603" s="4085" t="s">
        <v>1296</v>
      </c>
      <c r="F603" s="4086"/>
      <c r="G603" s="4086"/>
      <c r="H603" s="4086"/>
      <c r="I603" s="4086"/>
      <c r="J603" s="4086"/>
      <c r="K603" s="4086"/>
      <c r="L603" s="4086"/>
      <c r="M603" s="4087"/>
    </row>
    <row r="604" spans="1:13" ht="14.25" customHeight="1">
      <c r="A604" s="745"/>
      <c r="B604" s="3852" t="s">
        <v>1297</v>
      </c>
      <c r="C604" s="3461"/>
      <c r="D604" s="4068"/>
      <c r="E604" s="3852" t="s">
        <v>1298</v>
      </c>
      <c r="F604" s="3461"/>
      <c r="G604" s="3461"/>
      <c r="H604" s="3461"/>
      <c r="I604" s="3461"/>
      <c r="J604" s="3461"/>
      <c r="K604" s="3461"/>
      <c r="L604" s="3461"/>
      <c r="M604" s="4068"/>
    </row>
    <row r="605" spans="1:13" ht="14.25" customHeight="1">
      <c r="A605" s="745"/>
      <c r="B605" s="4124" t="s">
        <v>1299</v>
      </c>
      <c r="C605" s="3465"/>
      <c r="D605" s="4089"/>
      <c r="E605" s="4123" t="s">
        <v>1300</v>
      </c>
      <c r="F605" s="3465"/>
      <c r="G605" s="3465"/>
      <c r="H605" s="3465"/>
      <c r="I605" s="3465"/>
      <c r="J605" s="3465"/>
      <c r="K605" s="3465"/>
      <c r="L605" s="3465"/>
      <c r="M605" s="4089"/>
    </row>
    <row r="606" spans="1:13" ht="13.5" customHeight="1">
      <c r="A606" s="745"/>
      <c r="B606" s="2992"/>
      <c r="C606" s="2992"/>
      <c r="D606" s="3247"/>
      <c r="E606" s="3295"/>
      <c r="F606" s="2992"/>
      <c r="G606" s="2992"/>
      <c r="H606" s="2992"/>
      <c r="I606" s="2992"/>
      <c r="J606" s="2992"/>
      <c r="K606" s="2992"/>
      <c r="L606" s="2992"/>
      <c r="M606" s="3247"/>
    </row>
    <row r="607" spans="1:13" ht="13.5" customHeight="1">
      <c r="A607" s="745"/>
      <c r="B607" s="3523"/>
      <c r="C607" s="3523"/>
      <c r="D607" s="4090"/>
      <c r="E607" s="4082"/>
      <c r="F607" s="3523"/>
      <c r="G607" s="3523"/>
      <c r="H607" s="3523"/>
      <c r="I607" s="3523"/>
      <c r="J607" s="3523"/>
      <c r="K607" s="3523"/>
      <c r="L607" s="3523"/>
      <c r="M607" s="4090"/>
    </row>
    <row r="608" spans="1:13" ht="14.25" customHeight="1">
      <c r="A608" s="745"/>
      <c r="B608" s="3852" t="s">
        <v>1301</v>
      </c>
      <c r="C608" s="3461"/>
      <c r="D608" s="4068"/>
      <c r="E608" s="3852" t="s">
        <v>1302</v>
      </c>
      <c r="F608" s="3461"/>
      <c r="G608" s="3461"/>
      <c r="H608" s="3461"/>
      <c r="I608" s="3461"/>
      <c r="J608" s="3461"/>
      <c r="K608" s="3461"/>
      <c r="L608" s="3461"/>
      <c r="M608" s="4068"/>
    </row>
    <row r="609" spans="1:13" ht="14.25" customHeight="1">
      <c r="A609" s="745"/>
      <c r="B609" s="3852" t="s">
        <v>1303</v>
      </c>
      <c r="C609" s="3461"/>
      <c r="D609" s="4068"/>
      <c r="E609" s="3852" t="s">
        <v>1304</v>
      </c>
      <c r="F609" s="3461"/>
      <c r="G609" s="3461"/>
      <c r="H609" s="3461"/>
      <c r="I609" s="3461"/>
      <c r="J609" s="3461"/>
      <c r="K609" s="3461"/>
      <c r="L609" s="3461"/>
      <c r="M609" s="4068"/>
    </row>
    <row r="610" spans="1:13" ht="14.25" customHeight="1">
      <c r="A610" s="745"/>
      <c r="B610" s="3852" t="s">
        <v>1305</v>
      </c>
      <c r="C610" s="3461"/>
      <c r="D610" s="4068"/>
      <c r="E610" s="3852" t="s">
        <v>1306</v>
      </c>
      <c r="F610" s="3461"/>
      <c r="G610" s="3461"/>
      <c r="H610" s="3461"/>
      <c r="I610" s="3461"/>
      <c r="J610" s="3461"/>
      <c r="K610" s="3461"/>
      <c r="L610" s="3461"/>
      <c r="M610" s="4068"/>
    </row>
    <row r="611" spans="1:13" ht="14.25" customHeight="1">
      <c r="A611" s="745"/>
      <c r="B611" s="4069" t="s">
        <v>1307</v>
      </c>
      <c r="C611" s="4070"/>
      <c r="D611" s="4071"/>
      <c r="E611" s="4069" t="s">
        <v>1308</v>
      </c>
      <c r="F611" s="4070"/>
      <c r="G611" s="4070"/>
      <c r="H611" s="4070"/>
      <c r="I611" s="4070"/>
      <c r="J611" s="4070"/>
      <c r="K611" s="4070"/>
      <c r="L611" s="4070"/>
      <c r="M611" s="4071"/>
    </row>
    <row r="612" spans="1:13" ht="14.25" customHeight="1">
      <c r="A612" s="745"/>
      <c r="B612" s="4093" t="s">
        <v>1309</v>
      </c>
      <c r="C612" s="3254"/>
      <c r="D612" s="3254"/>
      <c r="E612" s="3254"/>
      <c r="F612" s="3254"/>
      <c r="G612" s="3254"/>
      <c r="H612" s="3254"/>
      <c r="I612" s="3254"/>
      <c r="J612" s="3254"/>
      <c r="K612" s="3254"/>
      <c r="L612" s="3254"/>
      <c r="M612" s="3254"/>
    </row>
    <row r="613" spans="1:13" ht="13.5" customHeight="1">
      <c r="A613" s="745"/>
      <c r="B613" s="2992"/>
      <c r="C613" s="2992"/>
      <c r="D613" s="2992"/>
      <c r="E613" s="2992"/>
      <c r="F613" s="2992"/>
      <c r="G613" s="2992"/>
      <c r="H613" s="2992"/>
      <c r="I613" s="2992"/>
      <c r="J613" s="2992"/>
      <c r="K613" s="2992"/>
      <c r="L613" s="2992"/>
      <c r="M613" s="2992"/>
    </row>
    <row r="614" spans="1:13" ht="13.5" customHeight="1">
      <c r="A614" s="745"/>
      <c r="B614" s="3277"/>
      <c r="C614" s="3277"/>
      <c r="D614" s="3277"/>
      <c r="E614" s="3277"/>
      <c r="F614" s="3277"/>
      <c r="G614" s="3277"/>
      <c r="H614" s="3277"/>
      <c r="I614" s="3277"/>
      <c r="J614" s="3277"/>
      <c r="K614" s="3277"/>
      <c r="L614" s="3277"/>
      <c r="M614" s="3277"/>
    </row>
    <row r="615" spans="1:13" ht="13.5" customHeight="1">
      <c r="A615" s="745"/>
      <c r="B615" s="745"/>
      <c r="C615" s="745"/>
      <c r="D615" s="745"/>
      <c r="E615" s="745"/>
      <c r="F615" s="745"/>
      <c r="G615" s="745"/>
      <c r="H615" s="745"/>
      <c r="I615" s="745"/>
      <c r="J615" s="745"/>
      <c r="K615" s="745"/>
      <c r="L615" s="745"/>
      <c r="M615" s="745"/>
    </row>
    <row r="616" spans="1:13" ht="13.5" customHeight="1">
      <c r="A616" s="1800" t="s">
        <v>203</v>
      </c>
      <c r="B616" s="4115" t="s">
        <v>1142</v>
      </c>
      <c r="C616" s="3207"/>
      <c r="D616" s="3207"/>
      <c r="E616" s="3207"/>
      <c r="F616" s="3207"/>
      <c r="G616" s="3207"/>
      <c r="H616" s="3207"/>
      <c r="I616" s="3207"/>
      <c r="J616" s="3207"/>
      <c r="K616" s="3207"/>
      <c r="L616" s="3207"/>
      <c r="M616" s="3207"/>
    </row>
    <row r="617" spans="1:13" ht="18" customHeight="1">
      <c r="A617" s="1800" t="s">
        <v>203</v>
      </c>
      <c r="B617" s="3207"/>
      <c r="C617" s="3207"/>
      <c r="D617" s="3207"/>
      <c r="E617" s="3207"/>
      <c r="F617" s="3207"/>
      <c r="G617" s="3207"/>
      <c r="H617" s="3207"/>
      <c r="I617" s="3207"/>
      <c r="J617" s="3207"/>
      <c r="K617" s="3207"/>
      <c r="L617" s="3207"/>
      <c r="M617" s="3207"/>
    </row>
    <row r="618" spans="1:13" ht="13.5" customHeight="1">
      <c r="A618" s="745"/>
      <c r="B618" s="745"/>
      <c r="C618" s="745"/>
      <c r="D618" s="745"/>
      <c r="E618" s="745"/>
      <c r="F618" s="745"/>
      <c r="G618" s="745"/>
      <c r="H618" s="745"/>
      <c r="I618" s="745"/>
      <c r="J618" s="745"/>
      <c r="K618" s="745"/>
      <c r="L618" s="745"/>
      <c r="M618" s="745"/>
    </row>
    <row r="619" spans="1:13" ht="13.5" customHeight="1">
      <c r="A619" s="745"/>
      <c r="B619" s="3503" t="s">
        <v>822</v>
      </c>
      <c r="C619" s="3207"/>
      <c r="D619" s="4048" t="s">
        <v>823</v>
      </c>
      <c r="E619" s="2992"/>
      <c r="F619" s="2992"/>
      <c r="G619" s="3505" t="s">
        <v>824</v>
      </c>
      <c r="H619" s="3207"/>
      <c r="I619" s="3731" t="s">
        <v>825</v>
      </c>
      <c r="J619" s="3207"/>
      <c r="K619" s="3207"/>
      <c r="L619" s="3503" t="s">
        <v>826</v>
      </c>
      <c r="M619" s="3207"/>
    </row>
    <row r="620" spans="1:13" ht="43.5" customHeight="1">
      <c r="A620" s="745"/>
      <c r="B620" s="3248"/>
      <c r="C620" s="3248"/>
      <c r="D620" s="3261"/>
      <c r="E620" s="3261"/>
      <c r="F620" s="3261"/>
      <c r="G620" s="3248"/>
      <c r="H620" s="3248"/>
      <c r="I620" s="3248"/>
      <c r="J620" s="3248"/>
      <c r="K620" s="3248"/>
      <c r="L620" s="3248"/>
      <c r="M620" s="3248"/>
    </row>
    <row r="621" spans="1:13" ht="67.5" customHeight="1">
      <c r="A621" s="745"/>
      <c r="B621" s="4008" t="s">
        <v>1424</v>
      </c>
      <c r="C621" s="3419"/>
      <c r="D621" s="4009" t="s">
        <v>701</v>
      </c>
      <c r="E621" s="3215"/>
      <c r="F621" s="3399"/>
      <c r="G621" s="4010" t="s">
        <v>1425</v>
      </c>
      <c r="H621" s="3419"/>
      <c r="I621" s="4010" t="s">
        <v>1426</v>
      </c>
      <c r="J621" s="3395"/>
      <c r="K621" s="3419"/>
      <c r="L621" s="4116"/>
      <c r="M621" s="3395"/>
    </row>
    <row r="622" spans="1:13" ht="27.75" customHeight="1">
      <c r="A622" s="745"/>
      <c r="B622" s="2992"/>
      <c r="C622" s="3247"/>
      <c r="D622" s="3295"/>
      <c r="E622" s="2992"/>
      <c r="F622" s="3247"/>
      <c r="G622" s="3295"/>
      <c r="H622" s="3247"/>
      <c r="I622" s="3295"/>
      <c r="J622" s="2992"/>
      <c r="K622" s="3247"/>
      <c r="L622" s="3295"/>
      <c r="M622" s="3207"/>
    </row>
    <row r="623" spans="1:13" ht="50.25" customHeight="1">
      <c r="A623" s="745"/>
      <c r="B623" s="3277"/>
      <c r="C623" s="3420"/>
      <c r="D623" s="3422"/>
      <c r="E623" s="3277"/>
      <c r="F623" s="3420"/>
      <c r="G623" s="3422"/>
      <c r="H623" s="3420"/>
      <c r="I623" s="3422"/>
      <c r="J623" s="3277"/>
      <c r="K623" s="3420"/>
      <c r="L623" s="3422"/>
      <c r="M623" s="3277"/>
    </row>
    <row r="624" spans="1:13" ht="56.25" customHeight="1">
      <c r="A624" s="745"/>
      <c r="B624" s="4008" t="s">
        <v>1427</v>
      </c>
      <c r="C624" s="3419"/>
      <c r="D624" s="4009" t="s">
        <v>1037</v>
      </c>
      <c r="E624" s="3215"/>
      <c r="F624" s="3399"/>
      <c r="G624" s="4010" t="s">
        <v>1428</v>
      </c>
      <c r="H624" s="3419"/>
      <c r="I624" s="4015"/>
      <c r="J624" s="3395"/>
      <c r="K624" s="3419"/>
      <c r="L624" s="4116"/>
      <c r="M624" s="3395"/>
    </row>
    <row r="625" spans="2:13" ht="68.25" customHeight="1">
      <c r="B625" s="2992"/>
      <c r="C625" s="3247"/>
      <c r="D625" s="3295"/>
      <c r="E625" s="2992"/>
      <c r="F625" s="3247"/>
      <c r="G625" s="3295"/>
      <c r="H625" s="3247"/>
      <c r="I625" s="3295"/>
      <c r="J625" s="2992"/>
      <c r="K625" s="3247"/>
      <c r="L625" s="3295"/>
      <c r="M625" s="3207"/>
    </row>
    <row r="626" spans="2:13" ht="13.5" customHeight="1">
      <c r="B626" s="3277"/>
      <c r="C626" s="3420"/>
      <c r="D626" s="3422"/>
      <c r="E626" s="3277"/>
      <c r="F626" s="3420"/>
      <c r="G626" s="3422"/>
      <c r="H626" s="3420"/>
      <c r="I626" s="3422"/>
      <c r="J626" s="3277"/>
      <c r="K626" s="3420"/>
      <c r="L626" s="3422"/>
      <c r="M626" s="3277"/>
    </row>
    <row r="627" spans="2:13" ht="13.5" customHeight="1">
      <c r="B627" s="4008" t="s">
        <v>1040</v>
      </c>
      <c r="C627" s="3419"/>
      <c r="D627" s="4009" t="s">
        <v>701</v>
      </c>
      <c r="E627" s="3215"/>
      <c r="F627" s="3399"/>
      <c r="G627" s="4010" t="s">
        <v>1041</v>
      </c>
      <c r="H627" s="3419"/>
      <c r="I627" s="4015"/>
      <c r="J627" s="3395"/>
      <c r="K627" s="3419"/>
      <c r="L627" s="4116"/>
      <c r="M627" s="3395"/>
    </row>
    <row r="628" spans="2:13" ht="13.5" customHeight="1">
      <c r="B628" s="2992"/>
      <c r="C628" s="3247"/>
      <c r="D628" s="3295"/>
      <c r="E628" s="2992"/>
      <c r="F628" s="3247"/>
      <c r="G628" s="3295"/>
      <c r="H628" s="3247"/>
      <c r="I628" s="3295"/>
      <c r="J628" s="2992"/>
      <c r="K628" s="3247"/>
      <c r="L628" s="3295"/>
      <c r="M628" s="3207"/>
    </row>
    <row r="629" spans="2:13" ht="13.5" customHeight="1">
      <c r="B629" s="3277"/>
      <c r="C629" s="3420"/>
      <c r="D629" s="3422"/>
      <c r="E629" s="3277"/>
      <c r="F629" s="3420"/>
      <c r="G629" s="3422"/>
      <c r="H629" s="3420"/>
      <c r="I629" s="3422"/>
      <c r="J629" s="3277"/>
      <c r="K629" s="3420"/>
      <c r="L629" s="3422"/>
      <c r="M629" s="3277"/>
    </row>
    <row r="630" spans="2:13" ht="54.75" customHeight="1">
      <c r="B630" s="4008" t="s">
        <v>1429</v>
      </c>
      <c r="C630" s="3419"/>
      <c r="D630" s="4009" t="s">
        <v>1430</v>
      </c>
      <c r="E630" s="3215"/>
      <c r="F630" s="3399"/>
      <c r="G630" s="4010" t="s">
        <v>1431</v>
      </c>
      <c r="H630" s="3419"/>
      <c r="I630" s="4125" t="s">
        <v>1044</v>
      </c>
      <c r="J630" s="3395"/>
      <c r="K630" s="3419"/>
      <c r="L630" s="4126" t="s">
        <v>1312</v>
      </c>
      <c r="M630" s="3395"/>
    </row>
    <row r="631" spans="2:13" ht="66.75" customHeight="1">
      <c r="B631" s="2992"/>
      <c r="C631" s="3247"/>
      <c r="D631" s="3295"/>
      <c r="E631" s="2992"/>
      <c r="F631" s="3247"/>
      <c r="G631" s="3295"/>
      <c r="H631" s="3247"/>
      <c r="I631" s="3295"/>
      <c r="J631" s="2992"/>
      <c r="K631" s="3247"/>
      <c r="L631" s="3295"/>
      <c r="M631" s="3207"/>
    </row>
    <row r="632" spans="2:13" ht="13.5" customHeight="1">
      <c r="B632" s="3277"/>
      <c r="C632" s="3420"/>
      <c r="D632" s="3422"/>
      <c r="E632" s="3277"/>
      <c r="F632" s="3420"/>
      <c r="G632" s="3422"/>
      <c r="H632" s="3420"/>
      <c r="I632" s="3422"/>
      <c r="J632" s="3277"/>
      <c r="K632" s="3420"/>
      <c r="L632" s="3422"/>
      <c r="M632" s="3277"/>
    </row>
    <row r="633" spans="2:13" ht="13.5" customHeight="1">
      <c r="B633" s="4008" t="s">
        <v>1045</v>
      </c>
      <c r="C633" s="3419"/>
      <c r="D633" s="4009" t="s">
        <v>701</v>
      </c>
      <c r="E633" s="3215"/>
      <c r="F633" s="3399"/>
      <c r="G633" s="4010" t="s">
        <v>1432</v>
      </c>
      <c r="H633" s="3419"/>
      <c r="I633" s="4125" t="s">
        <v>1433</v>
      </c>
      <c r="J633" s="3395"/>
      <c r="K633" s="3419"/>
      <c r="L633" s="4116"/>
      <c r="M633" s="3395"/>
    </row>
    <row r="634" spans="2:13" ht="13.5" customHeight="1">
      <c r="B634" s="2992"/>
      <c r="C634" s="3247"/>
      <c r="D634" s="3295"/>
      <c r="E634" s="2992"/>
      <c r="F634" s="3247"/>
      <c r="G634" s="3295"/>
      <c r="H634" s="3247"/>
      <c r="I634" s="3295"/>
      <c r="J634" s="2992"/>
      <c r="K634" s="3247"/>
      <c r="L634" s="3295"/>
      <c r="M634" s="3207"/>
    </row>
    <row r="635" spans="2:13" ht="13.5" customHeight="1">
      <c r="B635" s="3277"/>
      <c r="C635" s="3420"/>
      <c r="D635" s="3422"/>
      <c r="E635" s="3277"/>
      <c r="F635" s="3420"/>
      <c r="G635" s="3422"/>
      <c r="H635" s="3420"/>
      <c r="I635" s="3422"/>
      <c r="J635" s="3277"/>
      <c r="K635" s="3420"/>
      <c r="L635" s="3422"/>
      <c r="M635" s="3277"/>
    </row>
    <row r="636" spans="2:13" ht="13.5" customHeight="1">
      <c r="B636" s="4008" t="s">
        <v>1048</v>
      </c>
      <c r="C636" s="3419"/>
      <c r="D636" s="4009" t="s">
        <v>701</v>
      </c>
      <c r="E636" s="3215"/>
      <c r="F636" s="3399"/>
      <c r="G636" s="4010" t="s">
        <v>1434</v>
      </c>
      <c r="H636" s="3419"/>
      <c r="I636" s="4125" t="s">
        <v>1050</v>
      </c>
      <c r="J636" s="3395"/>
      <c r="K636" s="3419"/>
      <c r="L636" s="4116"/>
      <c r="M636" s="3395"/>
    </row>
    <row r="637" spans="2:13" ht="13.5" customHeight="1">
      <c r="B637" s="2992"/>
      <c r="C637" s="3247"/>
      <c r="D637" s="3295"/>
      <c r="E637" s="2992"/>
      <c r="F637" s="3247"/>
      <c r="G637" s="3295"/>
      <c r="H637" s="3247"/>
      <c r="I637" s="3295"/>
      <c r="J637" s="2992"/>
      <c r="K637" s="3247"/>
      <c r="L637" s="3295"/>
      <c r="M637" s="3207"/>
    </row>
    <row r="638" spans="2:13" ht="13.5" customHeight="1">
      <c r="B638" s="3277"/>
      <c r="C638" s="3420"/>
      <c r="D638" s="3422"/>
      <c r="E638" s="3277"/>
      <c r="F638" s="3420"/>
      <c r="G638" s="3422"/>
      <c r="H638" s="3420"/>
      <c r="I638" s="3422"/>
      <c r="J638" s="3277"/>
      <c r="K638" s="3420"/>
      <c r="L638" s="3422"/>
      <c r="M638" s="3277"/>
    </row>
    <row r="639" spans="2:13" ht="13.5" customHeight="1">
      <c r="B639" s="4008" t="s">
        <v>1051</v>
      </c>
      <c r="C639" s="3419"/>
      <c r="D639" s="4009" t="s">
        <v>702</v>
      </c>
      <c r="E639" s="3215"/>
      <c r="F639" s="3399"/>
      <c r="G639" s="4010" t="s">
        <v>1435</v>
      </c>
      <c r="H639" s="3419"/>
      <c r="I639" s="4015"/>
      <c r="J639" s="3395"/>
      <c r="K639" s="3419"/>
      <c r="L639" s="4116"/>
      <c r="M639" s="3395"/>
    </row>
    <row r="640" spans="2:13" ht="13.5" customHeight="1">
      <c r="B640" s="2992"/>
      <c r="C640" s="3247"/>
      <c r="D640" s="3295"/>
      <c r="E640" s="2992"/>
      <c r="F640" s="3247"/>
      <c r="G640" s="3295"/>
      <c r="H640" s="3247"/>
      <c r="I640" s="3295"/>
      <c r="J640" s="2992"/>
      <c r="K640" s="3247"/>
      <c r="L640" s="3295"/>
      <c r="M640" s="3207"/>
    </row>
    <row r="641" spans="2:13" ht="13.5" customHeight="1">
      <c r="B641" s="3277"/>
      <c r="C641" s="3420"/>
      <c r="D641" s="3422"/>
      <c r="E641" s="3277"/>
      <c r="F641" s="3420"/>
      <c r="G641" s="3422"/>
      <c r="H641" s="3420"/>
      <c r="I641" s="3422"/>
      <c r="J641" s="3277"/>
      <c r="K641" s="3420"/>
      <c r="L641" s="3422"/>
      <c r="M641" s="3277"/>
    </row>
    <row r="642" spans="2:13" ht="13.5" customHeight="1">
      <c r="B642" s="4008" t="s">
        <v>1053</v>
      </c>
      <c r="C642" s="3419"/>
      <c r="D642" s="4009" t="s">
        <v>700</v>
      </c>
      <c r="E642" s="3215"/>
      <c r="F642" s="3399"/>
      <c r="G642" s="4010" t="s">
        <v>1054</v>
      </c>
      <c r="H642" s="3419"/>
      <c r="I642" s="4125" t="s">
        <v>1436</v>
      </c>
      <c r="J642" s="3395"/>
      <c r="K642" s="3419"/>
      <c r="L642" s="4116"/>
      <c r="M642" s="3395"/>
    </row>
    <row r="643" spans="2:13" ht="13.5" customHeight="1">
      <c r="B643" s="2992"/>
      <c r="C643" s="3247"/>
      <c r="D643" s="3295"/>
      <c r="E643" s="2992"/>
      <c r="F643" s="3247"/>
      <c r="G643" s="3295"/>
      <c r="H643" s="3247"/>
      <c r="I643" s="3295"/>
      <c r="J643" s="2992"/>
      <c r="K643" s="3247"/>
      <c r="L643" s="3295"/>
      <c r="M643" s="3207"/>
    </row>
    <row r="644" spans="2:13" ht="13.5" customHeight="1">
      <c r="B644" s="3277"/>
      <c r="C644" s="3420"/>
      <c r="D644" s="3422"/>
      <c r="E644" s="3277"/>
      <c r="F644" s="3420"/>
      <c r="G644" s="3422"/>
      <c r="H644" s="3420"/>
      <c r="I644" s="3422"/>
      <c r="J644" s="3277"/>
      <c r="K644" s="3420"/>
      <c r="L644" s="3422"/>
      <c r="M644" s="3277"/>
    </row>
    <row r="645" spans="2:13" ht="13.5" customHeight="1">
      <c r="B645" s="4008" t="s">
        <v>1437</v>
      </c>
      <c r="C645" s="3419"/>
      <c r="D645" s="4009" t="s">
        <v>700</v>
      </c>
      <c r="E645" s="3215"/>
      <c r="F645" s="3399"/>
      <c r="G645" s="4010" t="s">
        <v>1438</v>
      </c>
      <c r="H645" s="3419"/>
      <c r="I645" s="4125" t="s">
        <v>1059</v>
      </c>
      <c r="J645" s="3395"/>
      <c r="K645" s="3419"/>
      <c r="L645" s="4116"/>
      <c r="M645" s="3395"/>
    </row>
    <row r="646" spans="2:13" ht="13.5" customHeight="1">
      <c r="B646" s="2992"/>
      <c r="C646" s="3247"/>
      <c r="D646" s="3295"/>
      <c r="E646" s="2992"/>
      <c r="F646" s="3247"/>
      <c r="G646" s="3295"/>
      <c r="H646" s="3247"/>
      <c r="I646" s="3295"/>
      <c r="J646" s="2992"/>
      <c r="K646" s="3247"/>
      <c r="L646" s="3295"/>
      <c r="M646" s="3207"/>
    </row>
    <row r="647" spans="2:13" ht="13.5" customHeight="1">
      <c r="B647" s="3277"/>
      <c r="C647" s="3420"/>
      <c r="D647" s="3422"/>
      <c r="E647" s="3277"/>
      <c r="F647" s="3420"/>
      <c r="G647" s="3422"/>
      <c r="H647" s="3420"/>
      <c r="I647" s="3422"/>
      <c r="J647" s="3277"/>
      <c r="K647" s="3420"/>
      <c r="L647" s="3422"/>
      <c r="M647" s="3277"/>
    </row>
    <row r="648" spans="2:13" ht="13.5" customHeight="1">
      <c r="B648" s="4008" t="s">
        <v>1062</v>
      </c>
      <c r="C648" s="3419"/>
      <c r="D648" s="4009" t="s">
        <v>700</v>
      </c>
      <c r="E648" s="3215"/>
      <c r="F648" s="3399"/>
      <c r="G648" s="4010" t="s">
        <v>1063</v>
      </c>
      <c r="H648" s="3419"/>
      <c r="I648" s="4125" t="s">
        <v>1439</v>
      </c>
      <c r="J648" s="3395"/>
      <c r="K648" s="3419"/>
      <c r="L648" s="4116"/>
      <c r="M648" s="3395"/>
    </row>
    <row r="649" spans="2:13" ht="13.5" customHeight="1">
      <c r="B649" s="2992"/>
      <c r="C649" s="3247"/>
      <c r="D649" s="3295"/>
      <c r="E649" s="2992"/>
      <c r="F649" s="3247"/>
      <c r="G649" s="3295"/>
      <c r="H649" s="3247"/>
      <c r="I649" s="3295"/>
      <c r="J649" s="2992"/>
      <c r="K649" s="3247"/>
      <c r="L649" s="3295"/>
      <c r="M649" s="3207"/>
    </row>
    <row r="650" spans="2:13" ht="13.5" customHeight="1">
      <c r="B650" s="3277"/>
      <c r="C650" s="3420"/>
      <c r="D650" s="3422"/>
      <c r="E650" s="3277"/>
      <c r="F650" s="3420"/>
      <c r="G650" s="3422"/>
      <c r="H650" s="3420"/>
      <c r="I650" s="3422"/>
      <c r="J650" s="3277"/>
      <c r="K650" s="3420"/>
      <c r="L650" s="3422"/>
      <c r="M650" s="3277"/>
    </row>
    <row r="651" spans="2:13" ht="33" customHeight="1">
      <c r="B651" s="4004" t="s">
        <v>1440</v>
      </c>
      <c r="C651" s="3254"/>
      <c r="D651" s="3254"/>
      <c r="E651" s="3254"/>
      <c r="F651" s="3254"/>
      <c r="G651" s="3254"/>
      <c r="H651" s="3254"/>
      <c r="I651" s="3254"/>
      <c r="J651" s="3254"/>
      <c r="K651" s="3254"/>
      <c r="L651" s="3254"/>
      <c r="M651" s="3254"/>
    </row>
    <row r="652" spans="2:13" ht="13.5" customHeight="1">
      <c r="B652" s="1887"/>
      <c r="C652" s="1887"/>
      <c r="D652" s="1887"/>
      <c r="E652" s="1887"/>
      <c r="F652" s="1887"/>
      <c r="G652" s="1887"/>
      <c r="H652" s="1887"/>
      <c r="I652" s="1887"/>
      <c r="J652" s="1887"/>
      <c r="K652" s="1887"/>
      <c r="L652" s="1887"/>
      <c r="M652" s="1887"/>
    </row>
    <row r="653" spans="2:13" ht="13.5" customHeight="1">
      <c r="B653" s="3383" t="s">
        <v>838</v>
      </c>
      <c r="C653" s="3207"/>
      <c r="D653" s="3207"/>
      <c r="E653" s="3207"/>
      <c r="F653" s="3207"/>
      <c r="G653" s="3207"/>
      <c r="H653" s="3207"/>
      <c r="I653" s="3207"/>
      <c r="J653" s="3207"/>
      <c r="K653" s="3207"/>
      <c r="L653" s="3207"/>
      <c r="M653" s="3207"/>
    </row>
    <row r="654" spans="2:13" ht="13.5" customHeight="1">
      <c r="B654" s="3207"/>
      <c r="C654" s="3207"/>
      <c r="D654" s="3207"/>
      <c r="E654" s="3207"/>
      <c r="F654" s="3207"/>
      <c r="G654" s="3207"/>
      <c r="H654" s="3207"/>
      <c r="I654" s="3207"/>
      <c r="J654" s="3207"/>
      <c r="K654" s="3207"/>
      <c r="L654" s="3207"/>
      <c r="M654" s="3207"/>
    </row>
    <row r="655" spans="2:13" ht="13.5" customHeight="1">
      <c r="B655" s="745"/>
      <c r="C655" s="745"/>
      <c r="D655" s="745"/>
      <c r="E655" s="745"/>
      <c r="F655" s="745"/>
      <c r="G655" s="745"/>
      <c r="H655" s="745"/>
      <c r="I655" s="745"/>
      <c r="J655" s="745"/>
      <c r="K655" s="745"/>
      <c r="L655" s="745"/>
      <c r="M655" s="745"/>
    </row>
    <row r="656" spans="2:13" ht="47.25" customHeight="1">
      <c r="B656" s="4048" t="s">
        <v>1441</v>
      </c>
      <c r="C656" s="2992"/>
      <c r="D656" s="2992"/>
      <c r="E656" s="2992"/>
      <c r="F656" s="2992"/>
      <c r="G656" s="2992"/>
      <c r="H656" s="2992"/>
      <c r="I656" s="3731" t="s">
        <v>1442</v>
      </c>
      <c r="J656" s="3207"/>
      <c r="K656" s="3207"/>
      <c r="L656" s="3207"/>
      <c r="M656" s="3207"/>
    </row>
    <row r="657" spans="1:13" ht="13.5" customHeight="1">
      <c r="A657" s="1"/>
      <c r="B657" s="2992"/>
      <c r="C657" s="2992"/>
      <c r="D657" s="2992"/>
      <c r="E657" s="2992"/>
      <c r="F657" s="2992"/>
      <c r="G657" s="2992"/>
      <c r="H657" s="2992"/>
      <c r="I657" s="3248"/>
      <c r="J657" s="3248"/>
      <c r="K657" s="3248"/>
      <c r="L657" s="3248"/>
      <c r="M657" s="3248"/>
    </row>
    <row r="658" spans="1:13" ht="167.25" customHeight="1">
      <c r="A658" s="1"/>
      <c r="B658" s="4037" t="s">
        <v>1443</v>
      </c>
      <c r="C658" s="2992"/>
      <c r="D658" s="2992"/>
      <c r="E658" s="2992"/>
      <c r="F658" s="2992"/>
      <c r="G658" s="2992"/>
      <c r="H658" s="3247"/>
      <c r="I658" s="4010" t="s">
        <v>1444</v>
      </c>
      <c r="J658" s="3395"/>
      <c r="K658" s="3395"/>
      <c r="L658" s="3395"/>
      <c r="M658" s="3395"/>
    </row>
    <row r="659" spans="1:13" ht="105.75" customHeight="1">
      <c r="A659" s="1"/>
      <c r="B659" s="2992"/>
      <c r="C659" s="2992"/>
      <c r="D659" s="2992"/>
      <c r="E659" s="2992"/>
      <c r="F659" s="2992"/>
      <c r="G659" s="2992"/>
      <c r="H659" s="3247"/>
      <c r="I659" s="3295"/>
      <c r="J659" s="2992"/>
      <c r="K659" s="2992"/>
      <c r="L659" s="2992"/>
      <c r="M659" s="2992"/>
    </row>
    <row r="660" spans="1:13" ht="13.5" customHeight="1">
      <c r="A660" s="1"/>
      <c r="B660" s="3277"/>
      <c r="C660" s="3277"/>
      <c r="D660" s="3277"/>
      <c r="E660" s="3277"/>
      <c r="F660" s="3277"/>
      <c r="G660" s="3277"/>
      <c r="H660" s="3420"/>
      <c r="I660" s="3422"/>
      <c r="J660" s="3277"/>
      <c r="K660" s="3277"/>
      <c r="L660" s="3277"/>
      <c r="M660" s="3277"/>
    </row>
    <row r="661" spans="1:13" ht="13.5" customHeight="1">
      <c r="A661" s="745"/>
      <c r="B661" s="745"/>
      <c r="C661" s="745"/>
      <c r="D661" s="745"/>
      <c r="E661" s="745"/>
      <c r="F661" s="745"/>
      <c r="G661" s="745"/>
      <c r="H661" s="745"/>
      <c r="I661" s="745"/>
      <c r="J661" s="745"/>
      <c r="K661" s="745"/>
      <c r="L661" s="745"/>
      <c r="M661" s="745"/>
    </row>
    <row r="662" spans="1:13" ht="13.5" customHeight="1">
      <c r="A662" s="2187" t="s">
        <v>203</v>
      </c>
      <c r="B662" s="2187" t="s">
        <v>1316</v>
      </c>
      <c r="C662" s="2187"/>
      <c r="D662" s="2187"/>
      <c r="E662" s="2187"/>
      <c r="F662" s="2187"/>
      <c r="G662" s="2187" t="s">
        <v>203</v>
      </c>
      <c r="H662" s="2187" t="s">
        <v>203</v>
      </c>
      <c r="I662" s="2187" t="s">
        <v>203</v>
      </c>
      <c r="J662" s="2187" t="s">
        <v>203</v>
      </c>
      <c r="K662" s="2187" t="s">
        <v>203</v>
      </c>
      <c r="L662" s="2187" t="s">
        <v>203</v>
      </c>
      <c r="M662" s="2187" t="s">
        <v>203</v>
      </c>
    </row>
    <row r="663" spans="1:13" ht="13.5" customHeight="1">
      <c r="A663" s="745"/>
      <c r="B663" s="745"/>
      <c r="C663" s="745"/>
      <c r="D663" s="745"/>
      <c r="E663" s="745"/>
      <c r="F663" s="745"/>
      <c r="G663" s="745"/>
      <c r="H663" s="745"/>
      <c r="I663" s="745"/>
      <c r="J663" s="745"/>
      <c r="K663" s="745"/>
      <c r="L663" s="745"/>
      <c r="M663" s="745"/>
    </row>
    <row r="664" spans="1:13" ht="14.25" customHeight="1">
      <c r="A664" s="745"/>
      <c r="B664" s="4079" t="s">
        <v>1445</v>
      </c>
      <c r="C664" s="3207"/>
      <c r="D664" s="3207"/>
      <c r="E664" s="3247"/>
      <c r="F664" s="4079">
        <v>2022</v>
      </c>
      <c r="G664" s="3207"/>
      <c r="H664" s="3207"/>
      <c r="I664" s="3247"/>
      <c r="J664" s="4079">
        <v>2023</v>
      </c>
      <c r="K664" s="3207"/>
      <c r="L664" s="3207"/>
      <c r="M664" s="3207"/>
    </row>
    <row r="665" spans="1:13" ht="14.25" customHeight="1">
      <c r="A665" s="745"/>
      <c r="B665" s="3248"/>
      <c r="C665" s="3248"/>
      <c r="D665" s="3248"/>
      <c r="E665" s="3279"/>
      <c r="F665" s="4129" t="s">
        <v>824</v>
      </c>
      <c r="G665" s="4128"/>
      <c r="H665" s="4129" t="s">
        <v>1318</v>
      </c>
      <c r="I665" s="4128"/>
      <c r="J665" s="4127" t="s">
        <v>824</v>
      </c>
      <c r="K665" s="4128"/>
      <c r="L665" s="4129" t="s">
        <v>1318</v>
      </c>
      <c r="M665" s="4128"/>
    </row>
    <row r="666" spans="1:13" ht="14.25" customHeight="1">
      <c r="A666" s="745"/>
      <c r="B666" s="4085" t="s">
        <v>1319</v>
      </c>
      <c r="C666" s="4086"/>
      <c r="D666" s="4086"/>
      <c r="E666" s="4087"/>
      <c r="F666" s="4085">
        <v>32.700000000000003</v>
      </c>
      <c r="G666" s="4150"/>
      <c r="H666" s="4151" t="s">
        <v>1320</v>
      </c>
      <c r="I666" s="3395"/>
      <c r="J666" s="4152">
        <v>208.3</v>
      </c>
      <c r="K666" s="4150"/>
      <c r="L666" s="4151" t="s">
        <v>1321</v>
      </c>
      <c r="M666" s="3395"/>
    </row>
    <row r="667" spans="1:13" ht="14.25" customHeight="1">
      <c r="A667" s="745"/>
      <c r="B667" s="3852" t="s">
        <v>1322</v>
      </c>
      <c r="C667" s="3461"/>
      <c r="D667" s="3461"/>
      <c r="E667" s="4068"/>
      <c r="F667" s="3852">
        <v>144.69999999999999</v>
      </c>
      <c r="G667" s="4137"/>
      <c r="H667" s="2992"/>
      <c r="I667" s="2992"/>
      <c r="J667" s="4136">
        <v>675.3</v>
      </c>
      <c r="K667" s="4137"/>
      <c r="L667" s="2992"/>
      <c r="M667" s="2992"/>
    </row>
    <row r="668" spans="1:13" ht="14.25" customHeight="1">
      <c r="A668" s="745"/>
      <c r="B668" s="3852" t="s">
        <v>1323</v>
      </c>
      <c r="C668" s="3461"/>
      <c r="D668" s="3461"/>
      <c r="E668" s="4068"/>
      <c r="F668" s="3852">
        <v>590.9</v>
      </c>
      <c r="G668" s="4137"/>
      <c r="H668" s="2992"/>
      <c r="I668" s="2992"/>
      <c r="J668" s="4138">
        <v>1359.1</v>
      </c>
      <c r="K668" s="4137"/>
      <c r="L668" s="2992"/>
      <c r="M668" s="2992"/>
    </row>
    <row r="669" spans="1:13" ht="14.25" customHeight="1">
      <c r="A669" s="745"/>
      <c r="B669" s="3852" t="s">
        <v>1324</v>
      </c>
      <c r="C669" s="3461"/>
      <c r="D669" s="3461"/>
      <c r="E669" s="4068"/>
      <c r="F669" s="3852">
        <v>44</v>
      </c>
      <c r="G669" s="4137"/>
      <c r="H669" s="2992"/>
      <c r="I669" s="2992"/>
      <c r="J669" s="4136">
        <v>853.9</v>
      </c>
      <c r="K669" s="4137"/>
      <c r="L669" s="2992"/>
      <c r="M669" s="2992"/>
    </row>
    <row r="670" spans="1:13" ht="14.25" customHeight="1">
      <c r="A670" s="745"/>
      <c r="B670" s="4080" t="s">
        <v>42</v>
      </c>
      <c r="C670" s="4070"/>
      <c r="D670" s="4070"/>
      <c r="E670" s="4071"/>
      <c r="F670" s="4080">
        <v>812.3</v>
      </c>
      <c r="G670" s="4153"/>
      <c r="H670" s="3277"/>
      <c r="I670" s="3277"/>
      <c r="J670" s="4154">
        <v>3096.6</v>
      </c>
      <c r="K670" s="4153"/>
      <c r="L670" s="3277"/>
      <c r="M670" s="3277"/>
    </row>
    <row r="671" spans="1:13" ht="14.25" customHeight="1">
      <c r="A671" s="745"/>
      <c r="B671" s="4093" t="s">
        <v>1325</v>
      </c>
      <c r="C671" s="3254"/>
      <c r="D671" s="3254"/>
      <c r="E671" s="3254"/>
      <c r="F671" s="3254"/>
      <c r="G671" s="3254"/>
      <c r="H671" s="3254"/>
      <c r="I671" s="3254"/>
      <c r="J671" s="3254"/>
      <c r="K671" s="3254"/>
      <c r="L671" s="3254"/>
      <c r="M671" s="3254"/>
    </row>
    <row r="672" spans="1:13" ht="13.5" customHeight="1">
      <c r="A672" s="745"/>
      <c r="B672" s="3277"/>
      <c r="C672" s="3277"/>
      <c r="D672" s="3277"/>
      <c r="E672" s="3277"/>
      <c r="F672" s="3277"/>
      <c r="G672" s="3277"/>
      <c r="H672" s="3277"/>
      <c r="I672" s="3277"/>
      <c r="J672" s="3277"/>
      <c r="K672" s="3277"/>
      <c r="L672" s="3277"/>
      <c r="M672" s="3277"/>
    </row>
    <row r="675" spans="1:13" ht="13.5" customHeight="1">
      <c r="A675" s="2187" t="s">
        <v>203</v>
      </c>
      <c r="B675" s="3679" t="s">
        <v>1069</v>
      </c>
      <c r="C675" s="3207"/>
      <c r="D675" s="3207"/>
      <c r="E675" s="3207"/>
      <c r="F675" s="3207"/>
      <c r="G675" s="3207"/>
      <c r="H675" s="3207"/>
      <c r="I675" s="3207"/>
      <c r="J675" s="3207"/>
      <c r="K675" s="3207"/>
      <c r="L675" s="2456" t="s">
        <v>203</v>
      </c>
      <c r="M675" s="2456" t="s">
        <v>203</v>
      </c>
    </row>
    <row r="676" spans="1:13" ht="13.5" customHeight="1">
      <c r="A676" s="745"/>
      <c r="B676" s="745"/>
      <c r="C676" s="745"/>
      <c r="D676" s="745"/>
      <c r="E676" s="745"/>
      <c r="F676" s="745"/>
      <c r="G676" s="745"/>
      <c r="H676" s="745"/>
      <c r="I676" s="745"/>
      <c r="J676" s="745"/>
      <c r="K676" s="745"/>
      <c r="L676" s="745"/>
      <c r="M676" s="745"/>
    </row>
    <row r="677" spans="1:13" ht="14.25" customHeight="1">
      <c r="A677" s="745"/>
      <c r="B677" s="4079" t="s">
        <v>1326</v>
      </c>
      <c r="C677" s="3207"/>
      <c r="D677" s="3207"/>
      <c r="E677" s="3247"/>
      <c r="F677" s="4095">
        <v>2022</v>
      </c>
      <c r="G677" s="3207"/>
      <c r="H677" s="3207"/>
      <c r="I677" s="4139">
        <v>2023</v>
      </c>
      <c r="J677" s="3207"/>
      <c r="K677" s="3925"/>
      <c r="L677" s="4139">
        <v>2024</v>
      </c>
      <c r="M677" s="3207"/>
    </row>
    <row r="678" spans="1:13" ht="13.5" customHeight="1">
      <c r="A678" s="745"/>
      <c r="B678" s="3248"/>
      <c r="C678" s="3248"/>
      <c r="D678" s="3248"/>
      <c r="E678" s="3279"/>
      <c r="F678" s="3296"/>
      <c r="G678" s="3248"/>
      <c r="H678" s="3248"/>
      <c r="I678" s="4140"/>
      <c r="J678" s="3248"/>
      <c r="K678" s="4141"/>
      <c r="L678" s="4140"/>
      <c r="M678" s="3248"/>
    </row>
    <row r="679" spans="1:13" ht="14.25" customHeight="1">
      <c r="A679" s="745"/>
      <c r="B679" s="4148" t="s">
        <v>1071</v>
      </c>
      <c r="C679" s="3523"/>
      <c r="D679" s="3523"/>
      <c r="E679" s="4090"/>
      <c r="F679" s="4142">
        <v>249.1</v>
      </c>
      <c r="G679" s="4086"/>
      <c r="H679" s="4086"/>
      <c r="I679" s="4143">
        <v>114301.4</v>
      </c>
      <c r="J679" s="4086"/>
      <c r="K679" s="4144"/>
      <c r="L679" s="4143">
        <v>114266.1</v>
      </c>
      <c r="M679" s="4086"/>
    </row>
    <row r="680" spans="1:13" ht="14.25" customHeight="1">
      <c r="A680" s="745"/>
      <c r="B680" s="3852" t="s">
        <v>1072</v>
      </c>
      <c r="C680" s="3461"/>
      <c r="D680" s="3461"/>
      <c r="E680" s="4068"/>
      <c r="F680" s="4145">
        <v>25.8</v>
      </c>
      <c r="G680" s="3461"/>
      <c r="H680" s="3461"/>
      <c r="I680" s="4146">
        <v>31.2</v>
      </c>
      <c r="J680" s="3461"/>
      <c r="K680" s="4131"/>
      <c r="L680" s="4146">
        <v>31.2</v>
      </c>
      <c r="M680" s="3461"/>
    </row>
    <row r="681" spans="1:13" ht="14.25" customHeight="1">
      <c r="A681" s="745"/>
      <c r="B681" s="3852" t="s">
        <v>1073</v>
      </c>
      <c r="C681" s="3461"/>
      <c r="D681" s="3461"/>
      <c r="E681" s="4068"/>
      <c r="F681" s="4147">
        <v>0.1036</v>
      </c>
      <c r="G681" s="3461"/>
      <c r="H681" s="3461"/>
      <c r="I681" s="4130">
        <v>2.9999999999999997E-4</v>
      </c>
      <c r="J681" s="3461"/>
      <c r="K681" s="4131"/>
      <c r="L681" s="4130">
        <v>2.9999999999999997E-4</v>
      </c>
      <c r="M681" s="3461"/>
    </row>
    <row r="682" spans="1:13" ht="14.25" customHeight="1">
      <c r="A682" s="745"/>
      <c r="B682" s="4124" t="s">
        <v>1074</v>
      </c>
      <c r="C682" s="3465"/>
      <c r="D682" s="3465"/>
      <c r="E682" s="4089"/>
      <c r="F682" s="4132" t="s">
        <v>1327</v>
      </c>
      <c r="G682" s="3465"/>
      <c r="H682" s="3465"/>
      <c r="I682" s="4133" t="s">
        <v>1075</v>
      </c>
      <c r="J682" s="3465"/>
      <c r="K682" s="4134"/>
      <c r="L682" s="4135"/>
      <c r="M682" s="3465"/>
    </row>
    <row r="683" spans="1:13" ht="13.5" customHeight="1">
      <c r="A683" s="745"/>
      <c r="B683" s="2992"/>
      <c r="C683" s="2992"/>
      <c r="D683" s="2992"/>
      <c r="E683" s="3247"/>
      <c r="F683" s="3295"/>
      <c r="G683" s="2992"/>
      <c r="H683" s="2992"/>
      <c r="I683" s="4023"/>
      <c r="J683" s="2992"/>
      <c r="K683" s="3925"/>
      <c r="L683" s="4023"/>
      <c r="M683" s="2992"/>
    </row>
    <row r="684" spans="1:13" ht="40.5" customHeight="1">
      <c r="A684" s="745"/>
      <c r="B684" s="2992"/>
      <c r="C684" s="2992"/>
      <c r="D684" s="2992"/>
      <c r="E684" s="3247"/>
      <c r="F684" s="3295"/>
      <c r="G684" s="2992"/>
      <c r="H684" s="2992"/>
      <c r="I684" s="4023"/>
      <c r="J684" s="2992"/>
      <c r="K684" s="3925"/>
      <c r="L684" s="4023"/>
      <c r="M684" s="2992"/>
    </row>
    <row r="685" spans="1:13" ht="13.5" customHeight="1">
      <c r="A685" s="745"/>
      <c r="B685" s="2992"/>
      <c r="C685" s="2992"/>
      <c r="D685" s="2992"/>
      <c r="E685" s="3247"/>
      <c r="F685" s="3295"/>
      <c r="G685" s="2992"/>
      <c r="H685" s="2992"/>
      <c r="I685" s="4023"/>
      <c r="J685" s="2992"/>
      <c r="K685" s="3925"/>
      <c r="L685" s="4023"/>
      <c r="M685" s="2992"/>
    </row>
    <row r="686" spans="1:13" ht="13.5" customHeight="1">
      <c r="A686" s="745"/>
      <c r="B686" s="2992"/>
      <c r="C686" s="2992"/>
      <c r="D686" s="2992"/>
      <c r="E686" s="3247"/>
      <c r="F686" s="3295"/>
      <c r="G686" s="2992"/>
      <c r="H686" s="2992"/>
      <c r="I686" s="4023"/>
      <c r="J686" s="2992"/>
      <c r="K686" s="3925"/>
      <c r="L686" s="4023"/>
      <c r="M686" s="2992"/>
    </row>
    <row r="687" spans="1:13" ht="13.5" customHeight="1">
      <c r="A687" s="745"/>
      <c r="B687" s="3277"/>
      <c r="C687" s="3277"/>
      <c r="D687" s="3277"/>
      <c r="E687" s="3420"/>
      <c r="F687" s="3422"/>
      <c r="G687" s="3277"/>
      <c r="H687" s="3277"/>
      <c r="I687" s="4024"/>
      <c r="J687" s="3277"/>
      <c r="K687" s="4025"/>
      <c r="L687" s="4024"/>
      <c r="M687" s="3277"/>
    </row>
    <row r="689" spans="1:13" ht="13.5" customHeight="1">
      <c r="A689" s="745"/>
      <c r="B689" s="4149" t="s">
        <v>1446</v>
      </c>
      <c r="C689" s="3207"/>
      <c r="D689" s="3207"/>
      <c r="E689" s="3207"/>
      <c r="F689" s="3207"/>
      <c r="G689" s="3207"/>
      <c r="H689" s="3207"/>
      <c r="I689" s="745"/>
      <c r="J689" s="745"/>
      <c r="K689" s="745"/>
      <c r="L689" s="745"/>
      <c r="M689" s="745"/>
    </row>
    <row r="690" spans="1:13" ht="13.5" customHeight="1">
      <c r="A690" s="745"/>
      <c r="B690" s="3207"/>
      <c r="C690" s="2992"/>
      <c r="D690" s="2992"/>
      <c r="E690" s="2992"/>
      <c r="F690" s="2992"/>
      <c r="G690" s="2992"/>
      <c r="H690" s="3207"/>
      <c r="I690" s="745"/>
      <c r="J690" s="745"/>
      <c r="K690" s="745"/>
      <c r="L690" s="745"/>
      <c r="M690" s="745"/>
    </row>
    <row r="691" spans="1:13" ht="13.5" customHeight="1">
      <c r="A691" s="745"/>
      <c r="B691" s="3207"/>
      <c r="C691" s="3207"/>
      <c r="D691" s="3207"/>
      <c r="E691" s="3207"/>
      <c r="F691" s="3207"/>
      <c r="G691" s="3207"/>
      <c r="H691" s="3207"/>
      <c r="I691" s="745"/>
      <c r="J691" s="745"/>
      <c r="K691" s="745"/>
      <c r="L691" s="745"/>
      <c r="M691" s="745"/>
    </row>
    <row r="692" spans="1:13" ht="13.5" customHeight="1">
      <c r="A692" s="1605"/>
      <c r="B692" s="1604" t="s">
        <v>313</v>
      </c>
      <c r="C692" s="1604"/>
      <c r="D692" s="1604"/>
      <c r="E692" s="1604"/>
      <c r="F692" s="1604"/>
      <c r="G692" s="1604"/>
      <c r="H692" s="1605"/>
      <c r="I692" s="1605"/>
      <c r="J692" s="1605"/>
      <c r="K692" s="1605"/>
      <c r="L692" s="1605"/>
      <c r="M692" s="1605"/>
    </row>
    <row r="693" spans="1:13" ht="13.5" customHeight="1">
      <c r="A693" s="745"/>
      <c r="B693" s="745"/>
      <c r="C693" s="745"/>
      <c r="D693" s="745"/>
      <c r="E693" s="745"/>
      <c r="F693" s="745"/>
      <c r="G693" s="745"/>
      <c r="H693" s="745"/>
      <c r="I693" s="745"/>
      <c r="J693" s="745"/>
      <c r="K693" s="745"/>
      <c r="L693" s="745"/>
      <c r="M693" s="745"/>
    </row>
    <row r="694" spans="1:13" ht="13.5" customHeight="1">
      <c r="A694" s="745"/>
      <c r="B694" s="745"/>
      <c r="C694" s="745"/>
      <c r="D694" s="745"/>
      <c r="E694" s="745"/>
      <c r="F694" s="745"/>
      <c r="G694" s="745"/>
      <c r="H694" s="745"/>
      <c r="I694" s="745"/>
      <c r="J694" s="745"/>
      <c r="K694" s="745"/>
      <c r="L694" s="745"/>
      <c r="M694" s="745"/>
    </row>
    <row r="695" spans="1:13" ht="13.5" customHeight="1">
      <c r="A695" s="2187" t="s">
        <v>203</v>
      </c>
      <c r="B695" s="2187" t="s">
        <v>314</v>
      </c>
      <c r="C695" s="2187"/>
      <c r="D695" s="2187"/>
      <c r="E695" s="2187"/>
      <c r="F695" s="2187"/>
      <c r="G695" s="2187"/>
      <c r="H695" s="2187"/>
      <c r="I695" s="2187"/>
      <c r="J695" s="2187"/>
      <c r="K695" s="2187"/>
      <c r="L695" s="2187" t="s">
        <v>203</v>
      </c>
      <c r="M695" s="2187" t="s">
        <v>203</v>
      </c>
    </row>
    <row r="696" spans="1:13" ht="13.5" customHeight="1">
      <c r="A696" s="745"/>
      <c r="B696" s="745"/>
      <c r="C696" s="745"/>
      <c r="D696" s="745"/>
      <c r="E696" s="745"/>
      <c r="F696" s="745"/>
      <c r="G696" s="745"/>
      <c r="H696" s="745"/>
      <c r="I696" s="745"/>
      <c r="J696" s="745"/>
      <c r="K696" s="745"/>
      <c r="L696" s="745"/>
      <c r="M696" s="745"/>
    </row>
    <row r="697" spans="1:13" ht="14.25" customHeight="1">
      <c r="A697" s="745"/>
      <c r="B697" s="4079" t="s">
        <v>1447</v>
      </c>
      <c r="C697" s="3207"/>
      <c r="D697" s="3207"/>
      <c r="E697" s="3207"/>
      <c r="F697" s="3207"/>
      <c r="G697" s="3247"/>
      <c r="H697" s="2752">
        <v>2022</v>
      </c>
      <c r="I697" s="1668"/>
      <c r="J697" s="4096">
        <v>2023</v>
      </c>
      <c r="K697" s="3247"/>
      <c r="L697" s="4096">
        <v>2024</v>
      </c>
      <c r="M697" s="3247"/>
    </row>
    <row r="698" spans="1:13" ht="13.5" customHeight="1">
      <c r="A698" s="745"/>
      <c r="B698" s="3207"/>
      <c r="C698" s="3207"/>
      <c r="D698" s="3207"/>
      <c r="E698" s="3207"/>
      <c r="F698" s="3207"/>
      <c r="G698" s="3247"/>
      <c r="H698" s="2772" t="s">
        <v>83</v>
      </c>
      <c r="I698" s="1614" t="s">
        <v>84</v>
      </c>
      <c r="J698" s="2772" t="s">
        <v>83</v>
      </c>
      <c r="K698" s="2772" t="s">
        <v>84</v>
      </c>
      <c r="L698" s="2772" t="s">
        <v>83</v>
      </c>
      <c r="M698" s="2772" t="s">
        <v>84</v>
      </c>
    </row>
    <row r="699" spans="1:13" ht="14.25" customHeight="1">
      <c r="A699" s="745"/>
      <c r="B699" s="4099" t="s">
        <v>955</v>
      </c>
      <c r="C699" s="3283"/>
      <c r="D699" s="3283"/>
      <c r="E699" s="3283"/>
      <c r="F699" s="3283"/>
      <c r="G699" s="3946"/>
      <c r="H699" s="2762">
        <v>0.47</v>
      </c>
      <c r="I699" s="2763">
        <v>0.42599999999999999</v>
      </c>
      <c r="J699" s="2762">
        <v>0.47</v>
      </c>
      <c r="K699" s="1627">
        <v>0.47</v>
      </c>
      <c r="L699" s="1672"/>
      <c r="M699" s="2791"/>
    </row>
    <row r="700" spans="1:13" ht="14.25" customHeight="1">
      <c r="A700" s="745"/>
      <c r="B700" s="4093" t="s">
        <v>1329</v>
      </c>
      <c r="C700" s="3254"/>
      <c r="D700" s="3254"/>
      <c r="E700" s="3254"/>
      <c r="F700" s="3254"/>
      <c r="G700" s="3254"/>
      <c r="H700" s="3254"/>
      <c r="I700" s="3254"/>
      <c r="J700" s="3254"/>
      <c r="K700" s="3254"/>
      <c r="L700" s="3254"/>
      <c r="M700" s="3254"/>
    </row>
    <row r="701" spans="1:13" ht="13.5" customHeight="1">
      <c r="A701" s="745"/>
      <c r="B701" s="2992"/>
      <c r="C701" s="2992"/>
      <c r="D701" s="2992"/>
      <c r="E701" s="2992"/>
      <c r="F701" s="2992"/>
      <c r="G701" s="2992"/>
      <c r="H701" s="2992"/>
      <c r="I701" s="2992"/>
      <c r="J701" s="2992"/>
      <c r="K701" s="2992"/>
      <c r="L701" s="2992"/>
      <c r="M701" s="2992"/>
    </row>
    <row r="702" spans="1:13" ht="13.5" customHeight="1">
      <c r="A702" s="745"/>
      <c r="B702" s="3277"/>
      <c r="C702" s="3277"/>
      <c r="D702" s="3277"/>
      <c r="E702" s="3277"/>
      <c r="F702" s="3277"/>
      <c r="G702" s="3277"/>
      <c r="H702" s="3277"/>
      <c r="I702" s="3277"/>
      <c r="J702" s="3277"/>
      <c r="K702" s="3277"/>
      <c r="L702" s="3277"/>
      <c r="M702" s="3277"/>
    </row>
    <row r="703" spans="1:13" ht="13.5" customHeight="1">
      <c r="A703" s="745"/>
      <c r="B703" s="4117" t="s">
        <v>1448</v>
      </c>
      <c r="C703" s="3254"/>
      <c r="D703" s="3254"/>
      <c r="E703" s="3254"/>
      <c r="F703" s="3254"/>
      <c r="G703" s="3254"/>
      <c r="H703" s="3254"/>
      <c r="I703" s="56"/>
      <c r="J703" s="56"/>
      <c r="K703" s="56"/>
      <c r="L703" s="56"/>
      <c r="M703" s="56"/>
    </row>
    <row r="704" spans="1:13" ht="13.5" customHeight="1">
      <c r="A704" s="745"/>
      <c r="B704" s="3207"/>
      <c r="C704" s="3207"/>
      <c r="D704" s="3207"/>
      <c r="E704" s="3207"/>
      <c r="F704" s="3207"/>
      <c r="G704" s="3207"/>
      <c r="H704" s="3207"/>
      <c r="I704" s="745"/>
      <c r="J704" s="745"/>
      <c r="K704" s="745"/>
      <c r="L704" s="745"/>
      <c r="M704" s="745"/>
    </row>
    <row r="705" spans="1:13" ht="13.5" customHeight="1">
      <c r="A705" s="2187" t="s">
        <v>203</v>
      </c>
      <c r="B705" s="2187" t="s">
        <v>317</v>
      </c>
      <c r="C705" s="2187"/>
      <c r="D705" s="2187"/>
      <c r="E705" s="2187"/>
      <c r="F705" s="2187"/>
      <c r="G705" s="2187"/>
      <c r="H705" s="2187" t="s">
        <v>203</v>
      </c>
      <c r="I705" s="2187" t="s">
        <v>203</v>
      </c>
      <c r="J705" s="2187" t="s">
        <v>203</v>
      </c>
      <c r="K705" s="2187" t="s">
        <v>203</v>
      </c>
      <c r="L705" s="2187" t="s">
        <v>203</v>
      </c>
      <c r="M705" s="2187" t="s">
        <v>203</v>
      </c>
    </row>
    <row r="706" spans="1:13" ht="13.5" customHeight="1">
      <c r="A706" s="2792" t="s">
        <v>203</v>
      </c>
      <c r="B706" s="2187" t="s">
        <v>318</v>
      </c>
      <c r="C706" s="2187"/>
      <c r="D706" s="2187"/>
      <c r="E706" s="2187"/>
      <c r="F706" s="2187"/>
      <c r="G706" s="2187"/>
      <c r="H706" s="2792" t="s">
        <v>203</v>
      </c>
      <c r="I706" s="2792" t="s">
        <v>203</v>
      </c>
      <c r="J706" s="2792" t="s">
        <v>203</v>
      </c>
      <c r="K706" s="2792" t="s">
        <v>203</v>
      </c>
      <c r="L706" s="2792" t="s">
        <v>203</v>
      </c>
      <c r="M706" s="2792" t="s">
        <v>203</v>
      </c>
    </row>
    <row r="707" spans="1:13" ht="13.5" customHeight="1">
      <c r="A707" s="745"/>
      <c r="B707" s="745"/>
      <c r="C707" s="745"/>
      <c r="D707" s="745"/>
      <c r="E707" s="745"/>
      <c r="F707" s="745"/>
      <c r="G707" s="745"/>
      <c r="H707" s="745"/>
      <c r="I707" s="745"/>
      <c r="J707" s="745"/>
      <c r="K707" s="745"/>
      <c r="L707" s="745"/>
      <c r="M707" s="745"/>
    </row>
    <row r="708" spans="1:13" ht="14.25" customHeight="1">
      <c r="A708" s="745"/>
      <c r="B708" s="4079" t="s">
        <v>1330</v>
      </c>
      <c r="C708" s="3207"/>
      <c r="D708" s="3247"/>
      <c r="E708" s="4112">
        <v>2021</v>
      </c>
      <c r="F708" s="4112">
        <v>2022</v>
      </c>
      <c r="G708" s="4084">
        <v>2023</v>
      </c>
      <c r="H708" s="745"/>
      <c r="I708" s="745"/>
      <c r="J708" s="745"/>
      <c r="K708" s="745"/>
      <c r="L708" s="745"/>
      <c r="M708" s="745"/>
    </row>
    <row r="709" spans="1:13" ht="13.5" customHeight="1">
      <c r="A709" s="745"/>
      <c r="B709" s="3248"/>
      <c r="C709" s="3248"/>
      <c r="D709" s="3279"/>
      <c r="E709" s="3325"/>
      <c r="F709" s="3325"/>
      <c r="G709" s="3296"/>
      <c r="H709" s="745"/>
      <c r="I709" s="745"/>
      <c r="J709" s="745"/>
      <c r="K709" s="745"/>
      <c r="L709" s="745"/>
      <c r="M709" s="745"/>
    </row>
    <row r="710" spans="1:13" ht="14.25" customHeight="1">
      <c r="A710" s="745"/>
      <c r="B710" s="3852" t="s">
        <v>320</v>
      </c>
      <c r="C710" s="3461"/>
      <c r="D710" s="4068"/>
      <c r="E710" s="1657">
        <v>3558583</v>
      </c>
      <c r="F710" s="1657">
        <v>4927864</v>
      </c>
      <c r="G710" s="1953">
        <v>4033448</v>
      </c>
      <c r="H710" s="745"/>
      <c r="I710" s="745"/>
      <c r="J710" s="745"/>
      <c r="K710" s="745"/>
      <c r="L710" s="745"/>
      <c r="M710" s="745"/>
    </row>
    <row r="711" spans="1:13" ht="14.25" customHeight="1">
      <c r="A711" s="745"/>
      <c r="B711" s="3852" t="s">
        <v>321</v>
      </c>
      <c r="C711" s="3461"/>
      <c r="D711" s="4068"/>
      <c r="E711" s="1616">
        <v>0</v>
      </c>
      <c r="F711" s="1616">
        <v>0</v>
      </c>
      <c r="G711" s="1953">
        <v>87629</v>
      </c>
      <c r="H711" s="745"/>
      <c r="I711" s="745"/>
      <c r="J711" s="745"/>
      <c r="K711" s="745"/>
      <c r="L711" s="745"/>
      <c r="M711" s="745"/>
    </row>
    <row r="712" spans="1:13" ht="14.25" customHeight="1">
      <c r="A712" s="745"/>
      <c r="B712" s="4101" t="s">
        <v>322</v>
      </c>
      <c r="C712" s="3461"/>
      <c r="D712" s="4068"/>
      <c r="E712" s="1649">
        <v>3558583</v>
      </c>
      <c r="F712" s="1649">
        <v>4927864</v>
      </c>
      <c r="G712" s="1957">
        <v>4121078</v>
      </c>
      <c r="H712" s="745"/>
      <c r="I712" s="745"/>
      <c r="J712" s="745"/>
      <c r="K712" s="745"/>
      <c r="L712" s="745"/>
      <c r="M712" s="745"/>
    </row>
    <row r="713" spans="1:13" ht="14.25" customHeight="1">
      <c r="A713" s="745"/>
      <c r="B713" s="4101" t="s">
        <v>323</v>
      </c>
      <c r="C713" s="3461"/>
      <c r="D713" s="4068"/>
      <c r="E713" s="1611">
        <v>0</v>
      </c>
      <c r="F713" s="1611">
        <v>0</v>
      </c>
      <c r="G713" s="1957">
        <v>3252672</v>
      </c>
      <c r="H713" s="745"/>
      <c r="I713" s="745"/>
      <c r="J713" s="745"/>
      <c r="K713" s="745"/>
      <c r="L713" s="745"/>
      <c r="M713" s="745"/>
    </row>
    <row r="714" spans="1:13" ht="14.25" customHeight="1">
      <c r="A714" s="745"/>
      <c r="B714" s="4092" t="s">
        <v>324</v>
      </c>
      <c r="C714" s="4070"/>
      <c r="D714" s="4071"/>
      <c r="E714" s="2793">
        <v>3558583</v>
      </c>
      <c r="F714" s="2793">
        <v>4927864</v>
      </c>
      <c r="G714" s="2794">
        <v>7373749</v>
      </c>
      <c r="H714" s="745"/>
      <c r="I714" s="745"/>
      <c r="J714" s="745"/>
      <c r="K714" s="745"/>
      <c r="L714" s="745"/>
      <c r="M714" s="745"/>
    </row>
    <row r="715" spans="1:13" ht="13.5" customHeight="1">
      <c r="A715" s="745"/>
      <c r="B715" s="745"/>
      <c r="C715" s="745"/>
      <c r="D715" s="745"/>
      <c r="E715" s="745"/>
      <c r="F715" s="745"/>
      <c r="G715" s="745"/>
      <c r="H715" s="745"/>
      <c r="I715" s="745"/>
      <c r="J715" s="745"/>
      <c r="K715" s="745"/>
      <c r="L715" s="745"/>
      <c r="M715" s="745"/>
    </row>
    <row r="716" spans="1:13" ht="13.5" customHeight="1">
      <c r="A716" s="745"/>
      <c r="B716" s="745"/>
      <c r="C716" s="745"/>
      <c r="D716" s="745"/>
      <c r="E716" s="745"/>
      <c r="F716" s="745"/>
      <c r="G716" s="745"/>
      <c r="H716" s="745"/>
      <c r="I716" s="745"/>
      <c r="J716" s="745"/>
      <c r="K716" s="745"/>
      <c r="L716" s="745"/>
      <c r="M716" s="745"/>
    </row>
    <row r="717" spans="1:13" ht="13.5" customHeight="1">
      <c r="A717" s="2187" t="s">
        <v>203</v>
      </c>
      <c r="B717" s="2187" t="s">
        <v>1079</v>
      </c>
      <c r="C717" s="2187"/>
      <c r="D717" s="2187"/>
      <c r="E717" s="2187"/>
      <c r="F717" s="2187"/>
      <c r="G717" s="2187"/>
      <c r="H717" s="2187" t="s">
        <v>203</v>
      </c>
      <c r="I717" s="2187" t="s">
        <v>203</v>
      </c>
      <c r="J717" s="2187" t="s">
        <v>203</v>
      </c>
      <c r="K717" s="2187" t="s">
        <v>203</v>
      </c>
      <c r="L717" s="2187" t="s">
        <v>203</v>
      </c>
      <c r="M717" s="2187" t="s">
        <v>203</v>
      </c>
    </row>
    <row r="718" spans="1:13" ht="13.5" customHeight="1">
      <c r="A718" s="745"/>
      <c r="B718" s="745"/>
      <c r="C718" s="745"/>
      <c r="D718" s="745"/>
      <c r="E718" s="745"/>
      <c r="F718" s="745"/>
      <c r="G718" s="745"/>
      <c r="H718" s="745"/>
      <c r="I718" s="745"/>
      <c r="J718" s="745"/>
      <c r="K718" s="745"/>
      <c r="L718" s="745"/>
      <c r="M718" s="745"/>
    </row>
    <row r="719" spans="1:13" ht="14.25" customHeight="1">
      <c r="A719" s="745"/>
      <c r="B719" s="4079" t="s">
        <v>1449</v>
      </c>
      <c r="C719" s="3207"/>
      <c r="D719" s="3247"/>
      <c r="E719" s="4112">
        <v>2021</v>
      </c>
      <c r="F719" s="4112">
        <v>2022</v>
      </c>
      <c r="G719" s="4084">
        <v>2023</v>
      </c>
      <c r="H719" s="745"/>
      <c r="I719" s="745"/>
      <c r="J719" s="745"/>
      <c r="K719" s="745"/>
      <c r="L719" s="745"/>
      <c r="M719" s="745"/>
    </row>
    <row r="720" spans="1:13" ht="13.5" customHeight="1">
      <c r="A720" s="745"/>
      <c r="B720" s="3248"/>
      <c r="C720" s="3248"/>
      <c r="D720" s="3279"/>
      <c r="E720" s="3325"/>
      <c r="F720" s="3325"/>
      <c r="G720" s="3296"/>
      <c r="H720" s="745"/>
      <c r="I720" s="745"/>
      <c r="J720" s="745"/>
      <c r="K720" s="745"/>
      <c r="L720" s="745"/>
      <c r="M720" s="745"/>
    </row>
    <row r="721" spans="2:7" ht="14.25" customHeight="1">
      <c r="B721" s="4099" t="s">
        <v>1081</v>
      </c>
      <c r="C721" s="3283"/>
      <c r="D721" s="3946"/>
      <c r="E721" s="2785">
        <v>3339854</v>
      </c>
      <c r="F721" s="2785">
        <v>5432151</v>
      </c>
      <c r="G721" s="2751">
        <v>12970597</v>
      </c>
    </row>
    <row r="722" spans="2:7" ht="14.25" customHeight="1">
      <c r="B722" s="4093" t="s">
        <v>1333</v>
      </c>
      <c r="C722" s="3254"/>
      <c r="D722" s="3254"/>
      <c r="E722" s="3254"/>
      <c r="F722" s="3254"/>
      <c r="G722" s="3254"/>
    </row>
    <row r="723" spans="2:7" ht="13.5" customHeight="1">
      <c r="B723" s="3277"/>
      <c r="C723" s="3277"/>
      <c r="D723" s="3277"/>
      <c r="E723" s="3277"/>
      <c r="F723" s="3277"/>
      <c r="G723" s="3277"/>
    </row>
  </sheetData>
  <mergeCells count="609">
    <mergeCell ref="B492:K492"/>
    <mergeCell ref="B494:M495"/>
    <mergeCell ref="B497:D498"/>
    <mergeCell ref="E497:E498"/>
    <mergeCell ref="F497:F498"/>
    <mergeCell ref="G497:G498"/>
    <mergeCell ref="B499:D499"/>
    <mergeCell ref="B482:J482"/>
    <mergeCell ref="B483:J483"/>
    <mergeCell ref="B484:J484"/>
    <mergeCell ref="B485:J485"/>
    <mergeCell ref="B486:J486"/>
    <mergeCell ref="B487:J487"/>
    <mergeCell ref="B488:J488"/>
    <mergeCell ref="B489:J489"/>
    <mergeCell ref="B490:M490"/>
    <mergeCell ref="B470:D471"/>
    <mergeCell ref="E470:E471"/>
    <mergeCell ref="F470:F471"/>
    <mergeCell ref="G470:G471"/>
    <mergeCell ref="B472:D472"/>
    <mergeCell ref="B473:D473"/>
    <mergeCell ref="B474:G475"/>
    <mergeCell ref="B477:G479"/>
    <mergeCell ref="B480:M480"/>
    <mergeCell ref="B453:G453"/>
    <mergeCell ref="B454:D454"/>
    <mergeCell ref="B455:D455"/>
    <mergeCell ref="B456:D456"/>
    <mergeCell ref="B457:D457"/>
    <mergeCell ref="B458:G458"/>
    <mergeCell ref="B459:D459"/>
    <mergeCell ref="B460:G463"/>
    <mergeCell ref="B465:G467"/>
    <mergeCell ref="B433:D434"/>
    <mergeCell ref="E433:E434"/>
    <mergeCell ref="F433:F434"/>
    <mergeCell ref="G433:G434"/>
    <mergeCell ref="B435:G435"/>
    <mergeCell ref="B436:D436"/>
    <mergeCell ref="B437:D437"/>
    <mergeCell ref="E451:E452"/>
    <mergeCell ref="F451:F452"/>
    <mergeCell ref="B438:D438"/>
    <mergeCell ref="B439:D439"/>
    <mergeCell ref="B440:G440"/>
    <mergeCell ref="B441:D441"/>
    <mergeCell ref="B442:G444"/>
    <mergeCell ref="B446:G448"/>
    <mergeCell ref="G451:G452"/>
    <mergeCell ref="B451:D452"/>
    <mergeCell ref="B393:M393"/>
    <mergeCell ref="B417:J417"/>
    <mergeCell ref="B418:J418"/>
    <mergeCell ref="B419:J419"/>
    <mergeCell ref="B420:J420"/>
    <mergeCell ref="B421:J421"/>
    <mergeCell ref="B422:J422"/>
    <mergeCell ref="B423:J423"/>
    <mergeCell ref="E409:E410"/>
    <mergeCell ref="F409:F410"/>
    <mergeCell ref="G409:G410"/>
    <mergeCell ref="B415:J416"/>
    <mergeCell ref="K415:K416"/>
    <mergeCell ref="L415:L416"/>
    <mergeCell ref="M415:M416"/>
    <mergeCell ref="B406:D406"/>
    <mergeCell ref="B407:D407"/>
    <mergeCell ref="B408:D408"/>
    <mergeCell ref="B409:D410"/>
    <mergeCell ref="B398:D400"/>
    <mergeCell ref="E398:E400"/>
    <mergeCell ref="F398:F400"/>
    <mergeCell ref="G398:G400"/>
    <mergeCell ref="B401:D401"/>
    <mergeCell ref="B391:I391"/>
    <mergeCell ref="B370:D371"/>
    <mergeCell ref="E370:E371"/>
    <mergeCell ref="F370:F371"/>
    <mergeCell ref="G370:G371"/>
    <mergeCell ref="B372:D372"/>
    <mergeCell ref="B373:D373"/>
    <mergeCell ref="B374:D374"/>
    <mergeCell ref="B376:D377"/>
    <mergeCell ref="E376:E377"/>
    <mergeCell ref="F376:F377"/>
    <mergeCell ref="G376:G377"/>
    <mergeCell ref="E352:E353"/>
    <mergeCell ref="B378:D378"/>
    <mergeCell ref="B379:D379"/>
    <mergeCell ref="B384:I385"/>
    <mergeCell ref="B386:I386"/>
    <mergeCell ref="B387:I387"/>
    <mergeCell ref="B388:I388"/>
    <mergeCell ref="B389:I389"/>
    <mergeCell ref="B390:I390"/>
    <mergeCell ref="F352:F353"/>
    <mergeCell ref="G352:G353"/>
    <mergeCell ref="B335:J335"/>
    <mergeCell ref="B402:D402"/>
    <mergeCell ref="B403:D403"/>
    <mergeCell ref="B404:D404"/>
    <mergeCell ref="B405:D405"/>
    <mergeCell ref="B336:J336"/>
    <mergeCell ref="B352:D353"/>
    <mergeCell ref="B354:D354"/>
    <mergeCell ref="B359:J359"/>
    <mergeCell ref="B360:J360"/>
    <mergeCell ref="B361:J361"/>
    <mergeCell ref="B362:J362"/>
    <mergeCell ref="B363:M363"/>
    <mergeCell ref="B392:I392"/>
    <mergeCell ref="J384:J385"/>
    <mergeCell ref="K384:K385"/>
    <mergeCell ref="L384:L385"/>
    <mergeCell ref="M384:M385"/>
    <mergeCell ref="B342:M342"/>
    <mergeCell ref="B343:J343"/>
    <mergeCell ref="B344:J344"/>
    <mergeCell ref="B345:J345"/>
    <mergeCell ref="B346:J346"/>
    <mergeCell ref="B347:M347"/>
    <mergeCell ref="B317:J317"/>
    <mergeCell ref="B318:J318"/>
    <mergeCell ref="B319:J319"/>
    <mergeCell ref="B320:J320"/>
    <mergeCell ref="B330:J330"/>
    <mergeCell ref="B331:M331"/>
    <mergeCell ref="B332:J332"/>
    <mergeCell ref="B333:J333"/>
    <mergeCell ref="B334:J334"/>
    <mergeCell ref="B298:D298"/>
    <mergeCell ref="B299:D299"/>
    <mergeCell ref="B300:D300"/>
    <mergeCell ref="B301:G302"/>
    <mergeCell ref="B307:J307"/>
    <mergeCell ref="B308:J308"/>
    <mergeCell ref="B309:J309"/>
    <mergeCell ref="B310:J310"/>
    <mergeCell ref="B311:M312"/>
    <mergeCell ref="K237:K238"/>
    <mergeCell ref="H237:H238"/>
    <mergeCell ref="I237:I238"/>
    <mergeCell ref="I242:I243"/>
    <mergeCell ref="J242:J243"/>
    <mergeCell ref="K242:K243"/>
    <mergeCell ref="L242:L243"/>
    <mergeCell ref="M242:M243"/>
    <mergeCell ref="B289:G290"/>
    <mergeCell ref="B285:D286"/>
    <mergeCell ref="B239:D240"/>
    <mergeCell ref="H239:H240"/>
    <mergeCell ref="B250:M252"/>
    <mergeCell ref="B255:K256"/>
    <mergeCell ref="B248:D248"/>
    <mergeCell ref="B249:D249"/>
    <mergeCell ref="I246:I247"/>
    <mergeCell ref="J246:J247"/>
    <mergeCell ref="K246:K247"/>
    <mergeCell ref="L246:L247"/>
    <mergeCell ref="M246:M247"/>
    <mergeCell ref="B267:G267"/>
    <mergeCell ref="B268:M270"/>
    <mergeCell ref="B275:M275"/>
    <mergeCell ref="E285:E286"/>
    <mergeCell ref="F285:F286"/>
    <mergeCell ref="G285:G286"/>
    <mergeCell ref="E295:E297"/>
    <mergeCell ref="F295:F297"/>
    <mergeCell ref="G295:G297"/>
    <mergeCell ref="B287:D287"/>
    <mergeCell ref="B288:D288"/>
    <mergeCell ref="B292:H292"/>
    <mergeCell ref="B295:D297"/>
    <mergeCell ref="B188:D188"/>
    <mergeCell ref="B189:D189"/>
    <mergeCell ref="B190:D190"/>
    <mergeCell ref="B191:D191"/>
    <mergeCell ref="B192:D192"/>
    <mergeCell ref="B193:D193"/>
    <mergeCell ref="B194:D194"/>
    <mergeCell ref="I239:I240"/>
    <mergeCell ref="J239:J240"/>
    <mergeCell ref="B206:D209"/>
    <mergeCell ref="E206:E209"/>
    <mergeCell ref="F206:F209"/>
    <mergeCell ref="G206:G209"/>
    <mergeCell ref="B210:D210"/>
    <mergeCell ref="B211:D211"/>
    <mergeCell ref="B212:D212"/>
    <mergeCell ref="B213:D213"/>
    <mergeCell ref="B214:D214"/>
    <mergeCell ref="J237:J238"/>
    <mergeCell ref="B215:D215"/>
    <mergeCell ref="B216:D216"/>
    <mergeCell ref="B217:D217"/>
    <mergeCell ref="B218:D218"/>
    <mergeCell ref="B220:G224"/>
    <mergeCell ref="L244:L245"/>
    <mergeCell ref="M244:M245"/>
    <mergeCell ref="H246:H247"/>
    <mergeCell ref="H242:H243"/>
    <mergeCell ref="L237:L238"/>
    <mergeCell ref="M237:M238"/>
    <mergeCell ref="B340:J340"/>
    <mergeCell ref="B341:J341"/>
    <mergeCell ref="H244:H245"/>
    <mergeCell ref="I244:I245"/>
    <mergeCell ref="B262:G262"/>
    <mergeCell ref="B258:G259"/>
    <mergeCell ref="H258:I258"/>
    <mergeCell ref="J258:K258"/>
    <mergeCell ref="L258:M258"/>
    <mergeCell ref="B260:G260"/>
    <mergeCell ref="B261:G261"/>
    <mergeCell ref="B337:J337"/>
    <mergeCell ref="B338:J338"/>
    <mergeCell ref="B339:J339"/>
    <mergeCell ref="B263:G263"/>
    <mergeCell ref="B264:G264"/>
    <mergeCell ref="B265:G265"/>
    <mergeCell ref="B266:G266"/>
    <mergeCell ref="F666:G666"/>
    <mergeCell ref="H666:I670"/>
    <mergeCell ref="J666:K666"/>
    <mergeCell ref="L666:M670"/>
    <mergeCell ref="F668:G668"/>
    <mergeCell ref="F670:G670"/>
    <mergeCell ref="J670:K670"/>
    <mergeCell ref="B671:M672"/>
    <mergeCell ref="B675:K675"/>
    <mergeCell ref="B666:E666"/>
    <mergeCell ref="B668:E668"/>
    <mergeCell ref="B669:E669"/>
    <mergeCell ref="B670:E670"/>
    <mergeCell ref="B667:E667"/>
    <mergeCell ref="F667:G667"/>
    <mergeCell ref="F719:F720"/>
    <mergeCell ref="G719:G720"/>
    <mergeCell ref="B722:G723"/>
    <mergeCell ref="B710:D710"/>
    <mergeCell ref="B711:D711"/>
    <mergeCell ref="B712:D712"/>
    <mergeCell ref="B713:D713"/>
    <mergeCell ref="B714:D714"/>
    <mergeCell ref="B719:D720"/>
    <mergeCell ref="E719:E720"/>
    <mergeCell ref="B721:D721"/>
    <mergeCell ref="B689:H691"/>
    <mergeCell ref="B697:G698"/>
    <mergeCell ref="B699:G699"/>
    <mergeCell ref="B700:M702"/>
    <mergeCell ref="B703:H704"/>
    <mergeCell ref="B708:D709"/>
    <mergeCell ref="E708:E709"/>
    <mergeCell ref="F708:F709"/>
    <mergeCell ref="G708:G709"/>
    <mergeCell ref="J697:K697"/>
    <mergeCell ref="L697:M697"/>
    <mergeCell ref="I681:K681"/>
    <mergeCell ref="L681:M681"/>
    <mergeCell ref="B681:E681"/>
    <mergeCell ref="B682:E687"/>
    <mergeCell ref="F682:H687"/>
    <mergeCell ref="I682:K687"/>
    <mergeCell ref="L682:M687"/>
    <mergeCell ref="J667:K667"/>
    <mergeCell ref="J668:K668"/>
    <mergeCell ref="F669:G669"/>
    <mergeCell ref="J669:K669"/>
    <mergeCell ref="F677:H678"/>
    <mergeCell ref="I677:K678"/>
    <mergeCell ref="L677:M678"/>
    <mergeCell ref="F679:H679"/>
    <mergeCell ref="I679:K679"/>
    <mergeCell ref="L679:M679"/>
    <mergeCell ref="F680:H680"/>
    <mergeCell ref="I680:K680"/>
    <mergeCell ref="L680:M680"/>
    <mergeCell ref="F681:H681"/>
    <mergeCell ref="B677:E678"/>
    <mergeCell ref="B679:E679"/>
    <mergeCell ref="B680:E680"/>
    <mergeCell ref="I648:K650"/>
    <mergeCell ref="L648:M650"/>
    <mergeCell ref="B639:C641"/>
    <mergeCell ref="D639:F641"/>
    <mergeCell ref="G639:H641"/>
    <mergeCell ref="I639:K641"/>
    <mergeCell ref="L639:M641"/>
    <mergeCell ref="D642:F644"/>
    <mergeCell ref="L642:M644"/>
    <mergeCell ref="B642:C644"/>
    <mergeCell ref="B645:C647"/>
    <mergeCell ref="D645:F647"/>
    <mergeCell ref="G645:H647"/>
    <mergeCell ref="B648:C650"/>
    <mergeCell ref="D648:F650"/>
    <mergeCell ref="G648:H650"/>
    <mergeCell ref="D633:F635"/>
    <mergeCell ref="G633:H635"/>
    <mergeCell ref="B636:C638"/>
    <mergeCell ref="D636:F638"/>
    <mergeCell ref="G636:H638"/>
    <mergeCell ref="G642:H644"/>
    <mergeCell ref="I642:K644"/>
    <mergeCell ref="I645:K647"/>
    <mergeCell ref="L645:M647"/>
    <mergeCell ref="J665:K665"/>
    <mergeCell ref="L665:M665"/>
    <mergeCell ref="B651:M651"/>
    <mergeCell ref="B653:M654"/>
    <mergeCell ref="B656:H657"/>
    <mergeCell ref="I656:M657"/>
    <mergeCell ref="B658:H660"/>
    <mergeCell ref="I658:M660"/>
    <mergeCell ref="B664:E665"/>
    <mergeCell ref="F665:G665"/>
    <mergeCell ref="H665:I665"/>
    <mergeCell ref="D621:F623"/>
    <mergeCell ref="G621:H623"/>
    <mergeCell ref="B624:C626"/>
    <mergeCell ref="D624:F626"/>
    <mergeCell ref="G624:H626"/>
    <mergeCell ref="I624:K626"/>
    <mergeCell ref="L624:M626"/>
    <mergeCell ref="F664:I664"/>
    <mergeCell ref="J664:M664"/>
    <mergeCell ref="G630:H632"/>
    <mergeCell ref="I630:K632"/>
    <mergeCell ref="I633:K635"/>
    <mergeCell ref="L633:M635"/>
    <mergeCell ref="I636:K638"/>
    <mergeCell ref="L636:M638"/>
    <mergeCell ref="B627:C629"/>
    <mergeCell ref="D627:F629"/>
    <mergeCell ref="G627:H629"/>
    <mergeCell ref="I627:K629"/>
    <mergeCell ref="L627:M629"/>
    <mergeCell ref="D630:F632"/>
    <mergeCell ref="L630:M632"/>
    <mergeCell ref="B630:C632"/>
    <mergeCell ref="B633:C635"/>
    <mergeCell ref="E602:M602"/>
    <mergeCell ref="E603:M603"/>
    <mergeCell ref="E604:M604"/>
    <mergeCell ref="E605:M607"/>
    <mergeCell ref="E608:M608"/>
    <mergeCell ref="E609:M609"/>
    <mergeCell ref="E610:M610"/>
    <mergeCell ref="E611:M611"/>
    <mergeCell ref="B602:D602"/>
    <mergeCell ref="B603:D603"/>
    <mergeCell ref="B604:D604"/>
    <mergeCell ref="B605:D607"/>
    <mergeCell ref="B608:D608"/>
    <mergeCell ref="B609:D609"/>
    <mergeCell ref="B610:D610"/>
    <mergeCell ref="B585:J585"/>
    <mergeCell ref="B586:J586"/>
    <mergeCell ref="B587:J587"/>
    <mergeCell ref="B588:J588"/>
    <mergeCell ref="B589:J589"/>
    <mergeCell ref="B590:J590"/>
    <mergeCell ref="B591:M591"/>
    <mergeCell ref="B593:H593"/>
    <mergeCell ref="B599:M600"/>
    <mergeCell ref="B571:D571"/>
    <mergeCell ref="B572:G572"/>
    <mergeCell ref="B573:D573"/>
    <mergeCell ref="B574:D574"/>
    <mergeCell ref="B575:D575"/>
    <mergeCell ref="B576:D576"/>
    <mergeCell ref="B577:D577"/>
    <mergeCell ref="B578:G580"/>
    <mergeCell ref="B581:G582"/>
    <mergeCell ref="B550:D550"/>
    <mergeCell ref="B551:D551"/>
    <mergeCell ref="B552:G554"/>
    <mergeCell ref="B556:G559"/>
    <mergeCell ref="B612:M614"/>
    <mergeCell ref="B616:M617"/>
    <mergeCell ref="I621:K623"/>
    <mergeCell ref="L621:M623"/>
    <mergeCell ref="B611:D611"/>
    <mergeCell ref="B619:C620"/>
    <mergeCell ref="D619:F620"/>
    <mergeCell ref="G619:H620"/>
    <mergeCell ref="I619:K620"/>
    <mergeCell ref="L619:M620"/>
    <mergeCell ref="B621:C623"/>
    <mergeCell ref="B563:D565"/>
    <mergeCell ref="E563:E565"/>
    <mergeCell ref="F563:F565"/>
    <mergeCell ref="G563:G565"/>
    <mergeCell ref="B566:G566"/>
    <mergeCell ref="B567:D567"/>
    <mergeCell ref="B568:D568"/>
    <mergeCell ref="B569:D569"/>
    <mergeCell ref="B570:D570"/>
    <mergeCell ref="B541:G541"/>
    <mergeCell ref="B542:D542"/>
    <mergeCell ref="B543:D543"/>
    <mergeCell ref="B544:D544"/>
    <mergeCell ref="B545:D545"/>
    <mergeCell ref="B546:D546"/>
    <mergeCell ref="B547:G547"/>
    <mergeCell ref="B548:D548"/>
    <mergeCell ref="B549:D549"/>
    <mergeCell ref="E538:E540"/>
    <mergeCell ref="F538:F540"/>
    <mergeCell ref="B525:D525"/>
    <mergeCell ref="B526:D526"/>
    <mergeCell ref="B527:D527"/>
    <mergeCell ref="B528:D528"/>
    <mergeCell ref="B529:D529"/>
    <mergeCell ref="B530:G533"/>
    <mergeCell ref="G538:G540"/>
    <mergeCell ref="B538:D540"/>
    <mergeCell ref="B516:D516"/>
    <mergeCell ref="B517:D517"/>
    <mergeCell ref="B518:D518"/>
    <mergeCell ref="B519:D519"/>
    <mergeCell ref="B520:D520"/>
    <mergeCell ref="B521:D521"/>
    <mergeCell ref="B522:G522"/>
    <mergeCell ref="B523:D523"/>
    <mergeCell ref="B524:D524"/>
    <mergeCell ref="B503:D503"/>
    <mergeCell ref="B504:D504"/>
    <mergeCell ref="B505:G506"/>
    <mergeCell ref="B508:G510"/>
    <mergeCell ref="B513:D514"/>
    <mergeCell ref="E513:E514"/>
    <mergeCell ref="F513:F514"/>
    <mergeCell ref="G513:G514"/>
    <mergeCell ref="B515:G515"/>
    <mergeCell ref="B180:G180"/>
    <mergeCell ref="B181:G181"/>
    <mergeCell ref="B182:G182"/>
    <mergeCell ref="B183:M184"/>
    <mergeCell ref="B186:D187"/>
    <mergeCell ref="E186:G186"/>
    <mergeCell ref="B500:D500"/>
    <mergeCell ref="B501:D501"/>
    <mergeCell ref="B502:D502"/>
    <mergeCell ref="B242:D243"/>
    <mergeCell ref="B244:D245"/>
    <mergeCell ref="B246:D247"/>
    <mergeCell ref="B219:D219"/>
    <mergeCell ref="B234:D235"/>
    <mergeCell ref="E234:G234"/>
    <mergeCell ref="H234:J234"/>
    <mergeCell ref="K234:M234"/>
    <mergeCell ref="B236:D236"/>
    <mergeCell ref="B237:D238"/>
    <mergeCell ref="K239:K240"/>
    <mergeCell ref="L239:L240"/>
    <mergeCell ref="M239:M240"/>
    <mergeCell ref="J244:J245"/>
    <mergeCell ref="K244:K245"/>
    <mergeCell ref="B195:D195"/>
    <mergeCell ref="B196:D196"/>
    <mergeCell ref="B197:D197"/>
    <mergeCell ref="B198:D198"/>
    <mergeCell ref="B199:M201"/>
    <mergeCell ref="B241:D241"/>
    <mergeCell ref="L170:M170"/>
    <mergeCell ref="B158:D158"/>
    <mergeCell ref="B159:D159"/>
    <mergeCell ref="B160:D160"/>
    <mergeCell ref="B161:D161"/>
    <mergeCell ref="B162:G165"/>
    <mergeCell ref="B167:G167"/>
    <mergeCell ref="B170:G171"/>
    <mergeCell ref="B172:G172"/>
    <mergeCell ref="B173:G173"/>
    <mergeCell ref="B174:G174"/>
    <mergeCell ref="B175:G175"/>
    <mergeCell ref="B176:G176"/>
    <mergeCell ref="B177:G177"/>
    <mergeCell ref="B178:G178"/>
    <mergeCell ref="H186:J186"/>
    <mergeCell ref="K186:M186"/>
    <mergeCell ref="B179:G179"/>
    <mergeCell ref="B151:D151"/>
    <mergeCell ref="B152:G152"/>
    <mergeCell ref="B153:D153"/>
    <mergeCell ref="B154:D154"/>
    <mergeCell ref="B155:D155"/>
    <mergeCell ref="B156:D156"/>
    <mergeCell ref="B157:D157"/>
    <mergeCell ref="H170:I170"/>
    <mergeCell ref="J170:K170"/>
    <mergeCell ref="B137:D137"/>
    <mergeCell ref="B138:G141"/>
    <mergeCell ref="B142:G143"/>
    <mergeCell ref="B146:D148"/>
    <mergeCell ref="E146:E148"/>
    <mergeCell ref="F146:F148"/>
    <mergeCell ref="G146:G148"/>
    <mergeCell ref="B149:G149"/>
    <mergeCell ref="B150:D150"/>
    <mergeCell ref="B110:G110"/>
    <mergeCell ref="B111:G111"/>
    <mergeCell ref="B112:G112"/>
    <mergeCell ref="B113:M115"/>
    <mergeCell ref="B132:D132"/>
    <mergeCell ref="B133:D133"/>
    <mergeCell ref="B134:D134"/>
    <mergeCell ref="B135:D135"/>
    <mergeCell ref="B136:D136"/>
    <mergeCell ref="B126:D126"/>
    <mergeCell ref="B127:D127"/>
    <mergeCell ref="B128:D128"/>
    <mergeCell ref="B129:D129"/>
    <mergeCell ref="B130:D130"/>
    <mergeCell ref="B131:D131"/>
    <mergeCell ref="B73:D73"/>
    <mergeCell ref="B74:D74"/>
    <mergeCell ref="B75:L76"/>
    <mergeCell ref="B81:G82"/>
    <mergeCell ref="H81:I81"/>
    <mergeCell ref="J81:K81"/>
    <mergeCell ref="L81:M81"/>
    <mergeCell ref="B83:M83"/>
    <mergeCell ref="B84:G84"/>
    <mergeCell ref="B85:G85"/>
    <mergeCell ref="B86:M86"/>
    <mergeCell ref="B87:G87"/>
    <mergeCell ref="B88:G88"/>
    <mergeCell ref="B89:G89"/>
    <mergeCell ref="H99:I99"/>
    <mergeCell ref="J99:K99"/>
    <mergeCell ref="B90:M90"/>
    <mergeCell ref="B91:G91"/>
    <mergeCell ref="B69:M71"/>
    <mergeCell ref="B120:D121"/>
    <mergeCell ref="E120:E121"/>
    <mergeCell ref="F120:F121"/>
    <mergeCell ref="G120:G121"/>
    <mergeCell ref="B122:G122"/>
    <mergeCell ref="B123:D123"/>
    <mergeCell ref="B124:D124"/>
    <mergeCell ref="B125:G125"/>
    <mergeCell ref="B92:G92"/>
    <mergeCell ref="B93:G93"/>
    <mergeCell ref="B94:G94"/>
    <mergeCell ref="B95:M97"/>
    <mergeCell ref="L99:M99"/>
    <mergeCell ref="B99:G100"/>
    <mergeCell ref="B101:M101"/>
    <mergeCell ref="B102:G102"/>
    <mergeCell ref="B103:G103"/>
    <mergeCell ref="B104:M104"/>
    <mergeCell ref="B105:G105"/>
    <mergeCell ref="B106:G106"/>
    <mergeCell ref="B107:G107"/>
    <mergeCell ref="B108:M108"/>
    <mergeCell ref="B109:G109"/>
    <mergeCell ref="B54:D54"/>
    <mergeCell ref="B55:D55"/>
    <mergeCell ref="B56:M56"/>
    <mergeCell ref="B57:D57"/>
    <mergeCell ref="B58:D58"/>
    <mergeCell ref="B59:D59"/>
    <mergeCell ref="B60:D60"/>
    <mergeCell ref="B61:D61"/>
    <mergeCell ref="B62:M64"/>
    <mergeCell ref="H1:H2"/>
    <mergeCell ref="I1:I2"/>
    <mergeCell ref="J1:J2"/>
    <mergeCell ref="K1:K2"/>
    <mergeCell ref="L1:L2"/>
    <mergeCell ref="M1:M2"/>
    <mergeCell ref="B10:M11"/>
    <mergeCell ref="F25:F26"/>
    <mergeCell ref="G25:G26"/>
    <mergeCell ref="B13:M20"/>
    <mergeCell ref="B22:D23"/>
    <mergeCell ref="E22:E23"/>
    <mergeCell ref="F22:F23"/>
    <mergeCell ref="G22:G23"/>
    <mergeCell ref="B24:D24"/>
    <mergeCell ref="B25:D26"/>
    <mergeCell ref="B52:D52"/>
    <mergeCell ref="B53:D53"/>
    <mergeCell ref="A1:A2"/>
    <mergeCell ref="B1:B2"/>
    <mergeCell ref="C1:C2"/>
    <mergeCell ref="D1:D2"/>
    <mergeCell ref="E1:E2"/>
    <mergeCell ref="F1:F2"/>
    <mergeCell ref="G1:G2"/>
    <mergeCell ref="B27:D27"/>
    <mergeCell ref="B28:G29"/>
    <mergeCell ref="B33:J33"/>
    <mergeCell ref="B34:M34"/>
    <mergeCell ref="B35:G35"/>
    <mergeCell ref="E44:G44"/>
    <mergeCell ref="B46:M46"/>
    <mergeCell ref="B51:M51"/>
    <mergeCell ref="B44:D45"/>
    <mergeCell ref="B47:D47"/>
    <mergeCell ref="B48:D48"/>
    <mergeCell ref="B49:D49"/>
    <mergeCell ref="B50:D50"/>
    <mergeCell ref="H44:J44"/>
    <mergeCell ref="K44:M44"/>
  </mergeCells>
  <hyperlinks>
    <hyperlink ref="B69" r:id="rId1" xr:uid="{00000000-0004-0000-0800-000000000000}"/>
  </hyperlink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74"/>
  <sheetViews>
    <sheetView showGridLines="0" workbookViewId="0">
      <pane ySplit="2" topLeftCell="A3" activePane="bottomLeft" state="frozen"/>
      <selection pane="bottomLeft" activeCell="G5" sqref="G5"/>
    </sheetView>
  </sheetViews>
  <sheetFormatPr defaultColWidth="11.19921875" defaultRowHeight="15" customHeight="1"/>
  <cols>
    <col min="1" max="1" width="5.69921875" customWidth="1"/>
    <col min="2" max="2" width="7" customWidth="1"/>
    <col min="3" max="7" width="10.296875" customWidth="1"/>
    <col min="8" max="8" width="11.296875" customWidth="1"/>
    <col min="9" max="9" width="11.796875" customWidth="1"/>
    <col min="10" max="10" width="10.296875" customWidth="1"/>
    <col min="12" max="13" width="10.296875" customWidth="1"/>
    <col min="15" max="16" width="10.296875" customWidth="1"/>
    <col min="17" max="17" width="12.19921875" customWidth="1"/>
    <col min="18" max="18" width="8.8984375" customWidth="1"/>
    <col min="19" max="19" width="10.19921875" customWidth="1"/>
    <col min="20" max="26" width="8.8984375" customWidth="1"/>
  </cols>
  <sheetData>
    <row r="1" spans="1:15" s="2956" customFormat="1" ht="12.75" customHeight="1">
      <c r="A1" s="2983"/>
      <c r="B1" s="2985"/>
      <c r="C1" s="2985"/>
      <c r="D1" s="2986"/>
      <c r="E1" s="2987"/>
      <c r="F1" s="2993"/>
      <c r="G1" s="2994"/>
      <c r="H1" s="2995"/>
      <c r="I1" s="2985"/>
      <c r="J1" s="2985"/>
      <c r="K1" s="2988"/>
      <c r="L1" s="2988"/>
      <c r="M1" s="2989"/>
      <c r="N1" s="2988"/>
      <c r="O1" s="2984"/>
    </row>
    <row r="2" spans="1:15" s="2956" customFormat="1" ht="12.75" customHeight="1">
      <c r="A2" s="2984"/>
      <c r="B2" s="2984"/>
      <c r="C2" s="2984"/>
      <c r="D2" s="2984"/>
      <c r="E2" s="2984"/>
      <c r="F2" s="2984"/>
      <c r="G2" s="2984"/>
      <c r="H2" s="2984"/>
      <c r="I2" s="2984"/>
      <c r="J2" s="2984"/>
      <c r="K2" s="2984"/>
      <c r="L2" s="2984"/>
      <c r="M2" s="2984"/>
      <c r="N2" s="2984"/>
      <c r="O2" s="2984"/>
    </row>
    <row r="3" spans="1:15" ht="12.75" customHeight="1">
      <c r="A3" s="1877"/>
      <c r="B3" s="1877"/>
      <c r="C3" s="1877"/>
      <c r="D3" s="1877"/>
      <c r="E3" s="1877"/>
      <c r="F3" s="1877"/>
      <c r="G3" s="1877"/>
      <c r="H3" s="1877"/>
      <c r="I3" s="1877"/>
      <c r="J3" s="1877"/>
      <c r="K3" s="1877"/>
      <c r="L3" s="1877"/>
      <c r="M3" s="1877"/>
      <c r="N3" s="1877"/>
      <c r="O3" s="1877"/>
    </row>
    <row r="4" spans="1:15" ht="12.75" customHeight="1">
      <c r="A4" s="1802"/>
      <c r="B4" s="1802"/>
      <c r="C4" s="1802"/>
      <c r="D4" s="1802"/>
      <c r="E4" s="1802"/>
      <c r="F4" s="1802"/>
      <c r="G4" s="1802"/>
      <c r="H4" s="1802"/>
      <c r="I4" s="1802"/>
      <c r="J4" s="1802"/>
      <c r="K4" s="1802"/>
      <c r="L4" s="1802"/>
      <c r="M4" s="1802"/>
      <c r="N4" s="1802"/>
      <c r="O4" s="1802"/>
    </row>
    <row r="5" spans="1:15" ht="24.75" customHeight="1">
      <c r="A5" s="9"/>
      <c r="B5" s="1512" t="s">
        <v>1450</v>
      </c>
      <c r="C5" s="1513"/>
      <c r="D5" s="6"/>
      <c r="E5" s="6"/>
      <c r="F5" s="6"/>
      <c r="G5" s="6"/>
      <c r="H5" s="6"/>
      <c r="I5" s="6"/>
      <c r="J5" s="6"/>
      <c r="K5" s="6"/>
      <c r="L5" s="6"/>
      <c r="M5" s="6"/>
      <c r="N5" s="6"/>
      <c r="O5" s="6"/>
    </row>
    <row r="6" spans="1:15" ht="12.75" customHeight="1">
      <c r="A6" s="1"/>
      <c r="B6" s="1"/>
      <c r="C6" s="1"/>
      <c r="D6" s="1"/>
      <c r="E6" s="1"/>
      <c r="F6" s="1"/>
      <c r="G6" s="1"/>
      <c r="H6" s="1"/>
      <c r="I6" s="1"/>
      <c r="J6" s="1"/>
      <c r="K6" s="1"/>
      <c r="L6" s="1"/>
      <c r="M6" s="1"/>
      <c r="N6" s="1"/>
      <c r="O6" s="1"/>
    </row>
    <row r="7" spans="1:15" ht="12.75" customHeight="1">
      <c r="A7" s="1"/>
      <c r="B7" s="1"/>
      <c r="C7" s="1"/>
      <c r="D7" s="1"/>
      <c r="E7" s="1"/>
      <c r="F7" s="1"/>
      <c r="G7" s="1"/>
      <c r="H7" s="1"/>
      <c r="I7" s="1"/>
      <c r="J7" s="1"/>
      <c r="K7" s="1"/>
      <c r="L7" s="1"/>
      <c r="M7" s="1"/>
      <c r="N7" s="1"/>
      <c r="O7" s="1"/>
    </row>
    <row r="8" spans="1:15" ht="12.75" customHeight="1">
      <c r="A8" s="1799"/>
      <c r="B8" s="1801" t="s">
        <v>14</v>
      </c>
      <c r="C8" s="1801"/>
      <c r="D8" s="1801"/>
      <c r="E8" s="1801"/>
      <c r="F8" s="1801"/>
      <c r="G8" s="1801"/>
      <c r="H8" s="1801"/>
      <c r="I8" s="1801"/>
      <c r="J8" s="1801"/>
      <c r="K8" s="1801"/>
      <c r="L8" s="1801"/>
      <c r="M8" s="1801"/>
      <c r="N8" s="1"/>
      <c r="O8" s="1"/>
    </row>
    <row r="9" spans="1:15" ht="12.75" customHeight="1">
      <c r="A9" s="1"/>
      <c r="B9" s="1"/>
      <c r="C9" s="1"/>
      <c r="D9" s="1"/>
      <c r="E9" s="1"/>
      <c r="F9" s="1"/>
      <c r="G9" s="1"/>
      <c r="H9" s="1"/>
      <c r="I9" s="1"/>
      <c r="J9" s="1"/>
      <c r="K9" s="1"/>
      <c r="L9" s="1"/>
      <c r="M9" s="1"/>
      <c r="N9" s="1"/>
      <c r="O9" s="1"/>
    </row>
    <row r="10" spans="1:15" ht="15" customHeight="1">
      <c r="A10" s="1"/>
      <c r="B10" s="3109" t="s">
        <v>1451</v>
      </c>
      <c r="C10" s="3207"/>
      <c r="D10" s="3207"/>
      <c r="E10" s="3207"/>
      <c r="F10" s="3207"/>
      <c r="G10" s="3207"/>
      <c r="H10" s="3207"/>
      <c r="I10" s="3207"/>
      <c r="J10" s="3207"/>
      <c r="K10" s="3207"/>
      <c r="L10" s="3207"/>
      <c r="M10" s="3207"/>
      <c r="N10" s="1"/>
      <c r="O10" s="1"/>
    </row>
    <row r="11" spans="1:15" ht="15" customHeight="1">
      <c r="A11" s="1"/>
      <c r="B11" s="3207"/>
      <c r="C11" s="3207"/>
      <c r="D11" s="3207"/>
      <c r="E11" s="3207"/>
      <c r="F11" s="3207"/>
      <c r="G11" s="3207"/>
      <c r="H11" s="3207"/>
      <c r="I11" s="3207"/>
      <c r="J11" s="3207"/>
      <c r="K11" s="3207"/>
      <c r="L11" s="3207"/>
      <c r="M11" s="3207"/>
      <c r="N11" s="1"/>
      <c r="O11" s="1"/>
    </row>
    <row r="12" spans="1:15" ht="15" customHeight="1">
      <c r="A12" s="1"/>
      <c r="B12" s="104"/>
      <c r="C12" s="104"/>
      <c r="D12" s="104"/>
      <c r="E12" s="104"/>
      <c r="F12" s="104"/>
      <c r="G12" s="104"/>
      <c r="H12" s="104"/>
      <c r="I12" s="104"/>
      <c r="J12" s="104"/>
      <c r="K12" s="104"/>
      <c r="L12" s="104"/>
      <c r="M12" s="104"/>
      <c r="N12" s="1"/>
      <c r="O12" s="1"/>
    </row>
    <row r="13" spans="1:15" ht="12.75" customHeight="1">
      <c r="A13" s="1"/>
      <c r="B13" s="1"/>
      <c r="C13" s="1"/>
      <c r="D13" s="1"/>
      <c r="E13" s="1"/>
      <c r="F13" s="1"/>
      <c r="G13" s="1"/>
      <c r="H13" s="1"/>
      <c r="I13" s="1"/>
      <c r="J13" s="1"/>
      <c r="K13" s="1"/>
      <c r="L13" s="1"/>
      <c r="M13" s="1"/>
      <c r="N13" s="1"/>
      <c r="O13" s="1"/>
    </row>
    <row r="14" spans="1:15" ht="12.75" customHeight="1">
      <c r="A14" s="1799"/>
      <c r="B14" s="1801" t="s">
        <v>78</v>
      </c>
      <c r="C14" s="1801"/>
      <c r="D14" s="1801"/>
      <c r="E14" s="1801"/>
      <c r="F14" s="1801"/>
      <c r="G14" s="1801"/>
      <c r="H14" s="1801"/>
      <c r="I14" s="1801"/>
      <c r="J14" s="1801"/>
      <c r="K14" s="1801"/>
      <c r="L14" s="1801"/>
      <c r="M14" s="1801"/>
      <c r="N14" s="1"/>
      <c r="O14" s="1"/>
    </row>
    <row r="15" spans="1:15" ht="12.75" customHeight="1">
      <c r="A15" s="1"/>
      <c r="B15" s="1"/>
      <c r="C15" s="1"/>
      <c r="D15" s="1"/>
      <c r="E15" s="1"/>
      <c r="F15" s="1"/>
      <c r="G15" s="1"/>
      <c r="H15" s="1"/>
      <c r="I15" s="1"/>
      <c r="J15" s="1"/>
      <c r="K15" s="1"/>
      <c r="L15" s="1"/>
      <c r="M15" s="1"/>
      <c r="N15" s="1"/>
      <c r="O15" s="1"/>
    </row>
    <row r="16" spans="1:15" ht="15" customHeight="1">
      <c r="A16" s="1"/>
      <c r="B16" s="3109" t="s">
        <v>1452</v>
      </c>
      <c r="C16" s="3207"/>
      <c r="D16" s="3207"/>
      <c r="E16" s="3207"/>
      <c r="F16" s="3207"/>
      <c r="G16" s="3207"/>
      <c r="H16" s="3207"/>
      <c r="I16" s="3207"/>
      <c r="J16" s="3207"/>
      <c r="K16" s="3207"/>
      <c r="L16" s="3207"/>
      <c r="M16" s="3207"/>
      <c r="N16" s="1"/>
      <c r="O16" s="1"/>
    </row>
    <row r="17" spans="2:13" ht="15" customHeight="1">
      <c r="B17" s="3207"/>
      <c r="C17" s="2992"/>
      <c r="D17" s="2992"/>
      <c r="E17" s="2992"/>
      <c r="F17" s="2992"/>
      <c r="G17" s="2992"/>
      <c r="H17" s="2992"/>
      <c r="I17" s="2992"/>
      <c r="J17" s="2992"/>
      <c r="K17" s="2992"/>
      <c r="L17" s="2992"/>
      <c r="M17" s="3207"/>
    </row>
    <row r="18" spans="2:13" ht="12.75" customHeight="1">
      <c r="B18" s="3207"/>
      <c r="C18" s="3207"/>
      <c r="D18" s="3207"/>
      <c r="E18" s="3207"/>
      <c r="F18" s="3207"/>
      <c r="G18" s="3207"/>
      <c r="H18" s="3207"/>
      <c r="I18" s="3207"/>
      <c r="J18" s="3207"/>
      <c r="K18" s="3207"/>
      <c r="L18" s="3207"/>
      <c r="M18" s="3207"/>
    </row>
    <row r="19" spans="2:13" ht="12.75" customHeight="1">
      <c r="B19" s="1"/>
      <c r="C19" s="1"/>
      <c r="D19" s="1"/>
      <c r="E19" s="1"/>
      <c r="F19" s="1"/>
      <c r="G19" s="1"/>
      <c r="H19" s="1"/>
      <c r="I19" s="1"/>
      <c r="J19" s="1"/>
      <c r="K19" s="1"/>
      <c r="L19" s="1"/>
      <c r="M19" s="1"/>
    </row>
    <row r="20" spans="2:13" ht="12.75" customHeight="1">
      <c r="B20" s="1"/>
      <c r="C20" s="1"/>
      <c r="D20" s="1"/>
      <c r="E20" s="1"/>
      <c r="F20" s="1"/>
      <c r="G20" s="1"/>
      <c r="H20" s="1"/>
      <c r="I20" s="1"/>
      <c r="J20" s="1"/>
      <c r="K20" s="1"/>
      <c r="L20" s="1"/>
      <c r="M20" s="1"/>
    </row>
    <row r="21" spans="2:13" ht="12.75" customHeight="1">
      <c r="B21" s="1"/>
      <c r="C21" s="1"/>
      <c r="D21" s="1"/>
      <c r="E21" s="1"/>
      <c r="F21" s="1"/>
      <c r="G21" s="1"/>
      <c r="H21" s="1"/>
      <c r="I21" s="1"/>
      <c r="J21" s="1"/>
      <c r="K21" s="1"/>
      <c r="L21" s="1"/>
      <c r="M21" s="1"/>
    </row>
    <row r="22" spans="2:13" ht="26.25" customHeight="1">
      <c r="B22" s="1514" t="s">
        <v>80</v>
      </c>
      <c r="C22" s="6"/>
      <c r="D22" s="6"/>
      <c r="E22" s="6"/>
      <c r="F22" s="6"/>
      <c r="G22" s="6"/>
      <c r="H22" s="6"/>
      <c r="I22" s="6"/>
      <c r="J22" s="6"/>
      <c r="K22" s="6"/>
      <c r="L22" s="6"/>
      <c r="M22" s="6"/>
    </row>
    <row r="23" spans="2:13" ht="12.75" customHeight="1">
      <c r="B23" s="1"/>
      <c r="C23" s="1"/>
      <c r="D23" s="1"/>
      <c r="E23" s="1"/>
      <c r="F23" s="1"/>
      <c r="G23" s="1"/>
      <c r="H23" s="1"/>
      <c r="I23" s="1"/>
      <c r="J23" s="1"/>
      <c r="K23" s="1"/>
      <c r="L23" s="1"/>
      <c r="M23" s="1"/>
    </row>
    <row r="24" spans="2:13" ht="12.75" customHeight="1">
      <c r="B24" s="1801" t="s">
        <v>81</v>
      </c>
      <c r="C24" s="1801"/>
      <c r="D24" s="1801"/>
      <c r="E24" s="1801"/>
      <c r="F24" s="1801"/>
      <c r="G24" s="1801"/>
      <c r="H24" s="1801"/>
      <c r="I24" s="1801"/>
      <c r="J24" s="1801"/>
      <c r="K24" s="1801"/>
      <c r="L24" s="1801"/>
      <c r="M24" s="1801"/>
    </row>
    <row r="25" spans="2:13" ht="12.75" customHeight="1">
      <c r="B25" s="1"/>
      <c r="C25" s="1"/>
      <c r="D25" s="1"/>
      <c r="E25" s="1"/>
      <c r="F25" s="1"/>
      <c r="G25" s="1"/>
      <c r="H25" s="1"/>
      <c r="I25" s="1"/>
      <c r="J25" s="1"/>
      <c r="K25" s="1"/>
      <c r="L25" s="1"/>
      <c r="M25" s="1"/>
    </row>
    <row r="26" spans="2:13" ht="15" customHeight="1">
      <c r="B26" s="4179" t="s">
        <v>1453</v>
      </c>
      <c r="C26" s="3207"/>
      <c r="D26" s="3247"/>
      <c r="E26" s="4180">
        <v>2023</v>
      </c>
      <c r="F26" s="3207"/>
      <c r="G26" s="3207"/>
      <c r="H26" s="4180">
        <v>2024</v>
      </c>
      <c r="I26" s="3207"/>
      <c r="J26" s="3207"/>
      <c r="K26" s="4180">
        <v>2025</v>
      </c>
      <c r="L26" s="3207"/>
      <c r="M26" s="3207"/>
    </row>
    <row r="27" spans="2:13" ht="12.75" customHeight="1">
      <c r="B27" s="3248"/>
      <c r="C27" s="3248"/>
      <c r="D27" s="3279"/>
      <c r="E27" s="2651" t="s">
        <v>83</v>
      </c>
      <c r="F27" s="1515" t="s">
        <v>84</v>
      </c>
      <c r="G27" s="2652" t="s">
        <v>42</v>
      </c>
      <c r="H27" s="2651" t="s">
        <v>83</v>
      </c>
      <c r="I27" s="1515" t="s">
        <v>84</v>
      </c>
      <c r="J27" s="2652" t="s">
        <v>42</v>
      </c>
      <c r="K27" s="2651" t="s">
        <v>83</v>
      </c>
      <c r="L27" s="1515" t="s">
        <v>84</v>
      </c>
      <c r="M27" s="2652" t="s">
        <v>42</v>
      </c>
    </row>
    <row r="28" spans="2:13" ht="12.75" customHeight="1">
      <c r="B28" s="4181" t="s">
        <v>85</v>
      </c>
      <c r="C28" s="3277"/>
      <c r="D28" s="3277"/>
      <c r="E28" s="3277"/>
      <c r="F28" s="3277"/>
      <c r="G28" s="3277"/>
      <c r="H28" s="1"/>
      <c r="I28" s="1"/>
      <c r="J28" s="1"/>
      <c r="K28" s="1"/>
      <c r="L28" s="1"/>
      <c r="M28" s="1"/>
    </row>
    <row r="29" spans="2:13" ht="12.75" customHeight="1">
      <c r="B29" s="3104" t="s">
        <v>27</v>
      </c>
      <c r="C29" s="3257"/>
      <c r="D29" s="3287"/>
      <c r="E29" s="360">
        <v>158</v>
      </c>
      <c r="F29" s="361">
        <v>30</v>
      </c>
      <c r="G29" s="1516">
        <f>SUM(E29:F29)</f>
        <v>188</v>
      </c>
      <c r="H29" s="373">
        <v>131</v>
      </c>
      <c r="I29" s="1517">
        <v>28</v>
      </c>
      <c r="J29" s="2653">
        <f>SUM(H29:I29)</f>
        <v>159</v>
      </c>
      <c r="K29" s="89">
        <v>164</v>
      </c>
      <c r="L29" s="90">
        <v>31</v>
      </c>
      <c r="M29" s="91">
        <v>195</v>
      </c>
    </row>
    <row r="30" spans="2:13" ht="12.75" customHeight="1">
      <c r="B30" s="3140" t="s">
        <v>42</v>
      </c>
      <c r="C30" s="3229"/>
      <c r="D30" s="3276"/>
      <c r="E30" s="362">
        <f t="shared" ref="E30:J30" si="0">SUM(E29)</f>
        <v>158</v>
      </c>
      <c r="F30" s="363">
        <f t="shared" si="0"/>
        <v>30</v>
      </c>
      <c r="G30" s="1518">
        <f t="shared" si="0"/>
        <v>188</v>
      </c>
      <c r="H30" s="362">
        <f t="shared" si="0"/>
        <v>131</v>
      </c>
      <c r="I30" s="363">
        <f t="shared" si="0"/>
        <v>28</v>
      </c>
      <c r="J30" s="2000">
        <f t="shared" si="0"/>
        <v>159</v>
      </c>
      <c r="K30" s="122">
        <v>164</v>
      </c>
      <c r="L30" s="364">
        <v>31</v>
      </c>
      <c r="M30" s="123">
        <v>195</v>
      </c>
    </row>
    <row r="31" spans="2:13" ht="12.75" customHeight="1">
      <c r="B31" s="4182" t="s">
        <v>87</v>
      </c>
      <c r="C31" s="3231"/>
      <c r="D31" s="3231"/>
      <c r="E31" s="3231"/>
      <c r="F31" s="3231"/>
      <c r="G31" s="3231"/>
      <c r="H31" s="1"/>
      <c r="I31" s="1"/>
      <c r="J31" s="1"/>
      <c r="K31" s="1877"/>
      <c r="L31" s="1877"/>
      <c r="M31" s="1877"/>
    </row>
    <row r="32" spans="2:13" ht="12.75" customHeight="1">
      <c r="B32" s="3138" t="s">
        <v>25</v>
      </c>
      <c r="C32" s="3284"/>
      <c r="D32" s="3285"/>
      <c r="E32" s="373">
        <v>0</v>
      </c>
      <c r="F32" s="1517">
        <v>0</v>
      </c>
      <c r="G32" s="2653">
        <f t="shared" ref="G32:G34" si="1">SUM(E32:F32)</f>
        <v>0</v>
      </c>
      <c r="H32" s="373">
        <v>0</v>
      </c>
      <c r="I32" s="1517">
        <v>0</v>
      </c>
      <c r="J32" s="2653">
        <f t="shared" ref="J32:J34" si="2">SUM(H32:I32)</f>
        <v>0</v>
      </c>
      <c r="K32" s="89">
        <v>0</v>
      </c>
      <c r="L32" s="90">
        <v>0</v>
      </c>
      <c r="M32" s="91">
        <f t="shared" ref="M32:M34" si="3">SUM(K32:L32)</f>
        <v>0</v>
      </c>
    </row>
    <row r="33" spans="2:13" ht="12.75" customHeight="1">
      <c r="B33" s="3104" t="s">
        <v>26</v>
      </c>
      <c r="C33" s="3257"/>
      <c r="D33" s="3287"/>
      <c r="E33" s="1519">
        <v>0</v>
      </c>
      <c r="F33" s="357">
        <v>0</v>
      </c>
      <c r="G33" s="1999">
        <f t="shared" si="1"/>
        <v>0</v>
      </c>
      <c r="H33" s="1519">
        <v>0</v>
      </c>
      <c r="I33" s="357">
        <v>0</v>
      </c>
      <c r="J33" s="1999">
        <f t="shared" si="2"/>
        <v>0</v>
      </c>
      <c r="K33" s="1853">
        <v>0</v>
      </c>
      <c r="L33" s="1855">
        <v>0</v>
      </c>
      <c r="M33" s="92">
        <f t="shared" si="3"/>
        <v>0</v>
      </c>
    </row>
    <row r="34" spans="2:13" ht="12.75" customHeight="1">
      <c r="B34" s="3104" t="s">
        <v>27</v>
      </c>
      <c r="C34" s="3257"/>
      <c r="D34" s="3287"/>
      <c r="E34" s="360">
        <v>0</v>
      </c>
      <c r="F34" s="361">
        <v>0</v>
      </c>
      <c r="G34" s="1999">
        <f t="shared" si="1"/>
        <v>0</v>
      </c>
      <c r="H34" s="360">
        <v>0</v>
      </c>
      <c r="I34" s="361">
        <v>0</v>
      </c>
      <c r="J34" s="1999">
        <f t="shared" si="2"/>
        <v>0</v>
      </c>
      <c r="K34" s="93">
        <v>0</v>
      </c>
      <c r="L34" s="94">
        <v>0</v>
      </c>
      <c r="M34" s="92">
        <f t="shared" si="3"/>
        <v>0</v>
      </c>
    </row>
    <row r="35" spans="2:13" ht="12.75" customHeight="1">
      <c r="B35" s="3140" t="s">
        <v>42</v>
      </c>
      <c r="C35" s="3229"/>
      <c r="D35" s="3276"/>
      <c r="E35" s="362">
        <f t="shared" ref="E35:M35" si="4">SUM(E32:E34)</f>
        <v>0</v>
      </c>
      <c r="F35" s="363">
        <f t="shared" si="4"/>
        <v>0</v>
      </c>
      <c r="G35" s="2000">
        <f t="shared" si="4"/>
        <v>0</v>
      </c>
      <c r="H35" s="362">
        <f t="shared" si="4"/>
        <v>0</v>
      </c>
      <c r="I35" s="363">
        <f t="shared" si="4"/>
        <v>0</v>
      </c>
      <c r="J35" s="2000">
        <f t="shared" si="4"/>
        <v>0</v>
      </c>
      <c r="K35" s="122">
        <f t="shared" si="4"/>
        <v>0</v>
      </c>
      <c r="L35" s="364">
        <f t="shared" si="4"/>
        <v>0</v>
      </c>
      <c r="M35" s="123">
        <f t="shared" si="4"/>
        <v>0</v>
      </c>
    </row>
    <row r="36" spans="2:13" ht="12.75" customHeight="1">
      <c r="B36" s="4182" t="s">
        <v>88</v>
      </c>
      <c r="C36" s="3231"/>
      <c r="D36" s="3231"/>
      <c r="E36" s="3231"/>
      <c r="F36" s="3231"/>
      <c r="G36" s="3231"/>
      <c r="H36" s="1"/>
      <c r="I36" s="1"/>
      <c r="J36" s="1"/>
      <c r="K36" s="1877"/>
      <c r="L36" s="1877"/>
      <c r="M36" s="1877"/>
    </row>
    <row r="37" spans="2:13" ht="12.75" customHeight="1">
      <c r="B37" s="3138" t="s">
        <v>25</v>
      </c>
      <c r="C37" s="3284"/>
      <c r="D37" s="3285"/>
      <c r="E37" s="373">
        <v>0</v>
      </c>
      <c r="F37" s="1517">
        <v>0</v>
      </c>
      <c r="G37" s="2653">
        <f t="shared" ref="G37:G39" si="5">SUM(E37:F37)</f>
        <v>0</v>
      </c>
      <c r="H37" s="373">
        <v>0</v>
      </c>
      <c r="I37" s="1517">
        <v>0</v>
      </c>
      <c r="J37" s="2653">
        <f t="shared" ref="J37:J39" si="6">SUM(H37:I37)</f>
        <v>0</v>
      </c>
      <c r="K37" s="89">
        <v>0</v>
      </c>
      <c r="L37" s="90">
        <v>0</v>
      </c>
      <c r="M37" s="91">
        <v>0</v>
      </c>
    </row>
    <row r="38" spans="2:13" ht="12.75" customHeight="1">
      <c r="B38" s="3104" t="s">
        <v>26</v>
      </c>
      <c r="C38" s="3257"/>
      <c r="D38" s="3287"/>
      <c r="E38" s="1519">
        <v>0</v>
      </c>
      <c r="F38" s="357">
        <v>0</v>
      </c>
      <c r="G38" s="1999">
        <f t="shared" si="5"/>
        <v>0</v>
      </c>
      <c r="H38" s="1519">
        <v>0</v>
      </c>
      <c r="I38" s="357">
        <v>0</v>
      </c>
      <c r="J38" s="1999">
        <f t="shared" si="6"/>
        <v>0</v>
      </c>
      <c r="K38" s="1853">
        <v>0</v>
      </c>
      <c r="L38" s="1855">
        <v>0</v>
      </c>
      <c r="M38" s="92">
        <v>0</v>
      </c>
    </row>
    <row r="39" spans="2:13" ht="12.75" customHeight="1">
      <c r="B39" s="3104" t="s">
        <v>27</v>
      </c>
      <c r="C39" s="3257"/>
      <c r="D39" s="3287"/>
      <c r="E39" s="360">
        <v>2</v>
      </c>
      <c r="F39" s="361">
        <v>3</v>
      </c>
      <c r="G39" s="1999">
        <f t="shared" si="5"/>
        <v>5</v>
      </c>
      <c r="H39" s="360">
        <v>0</v>
      </c>
      <c r="I39" s="361">
        <v>0</v>
      </c>
      <c r="J39" s="1999">
        <f t="shared" si="6"/>
        <v>0</v>
      </c>
      <c r="K39" s="93">
        <v>0</v>
      </c>
      <c r="L39" s="94">
        <v>2</v>
      </c>
      <c r="M39" s="92">
        <v>2</v>
      </c>
    </row>
    <row r="40" spans="2:13" ht="12.75" customHeight="1">
      <c r="B40" s="3500" t="s">
        <v>42</v>
      </c>
      <c r="C40" s="3215"/>
      <c r="D40" s="3399"/>
      <c r="E40" s="1520">
        <f t="shared" ref="E40:K40" si="7">SUM(E37:E39)</f>
        <v>2</v>
      </c>
      <c r="F40" s="839">
        <f t="shared" si="7"/>
        <v>3</v>
      </c>
      <c r="G40" s="2484">
        <f t="shared" si="7"/>
        <v>5</v>
      </c>
      <c r="H40" s="1520">
        <f t="shared" si="7"/>
        <v>0</v>
      </c>
      <c r="I40" s="839">
        <f t="shared" si="7"/>
        <v>0</v>
      </c>
      <c r="J40" s="2484">
        <f t="shared" si="7"/>
        <v>0</v>
      </c>
      <c r="K40" s="1857">
        <f t="shared" si="7"/>
        <v>0</v>
      </c>
      <c r="L40" s="1858">
        <v>0</v>
      </c>
      <c r="M40" s="1859">
        <v>0</v>
      </c>
    </row>
    <row r="41" spans="2:13" ht="12.75" customHeight="1">
      <c r="B41" s="3143" t="s">
        <v>1454</v>
      </c>
      <c r="C41" s="3229"/>
      <c r="D41" s="3276"/>
      <c r="E41" s="2654">
        <f t="shared" ref="E41:J41" si="8">E30+E35+E40</f>
        <v>160</v>
      </c>
      <c r="F41" s="2655">
        <f t="shared" si="8"/>
        <v>33</v>
      </c>
      <c r="G41" s="2656">
        <f t="shared" si="8"/>
        <v>193</v>
      </c>
      <c r="H41" s="2654">
        <f t="shared" si="8"/>
        <v>131</v>
      </c>
      <c r="I41" s="2655">
        <f t="shared" si="8"/>
        <v>28</v>
      </c>
      <c r="J41" s="2656">
        <f t="shared" si="8"/>
        <v>159</v>
      </c>
      <c r="K41" s="1993">
        <v>164</v>
      </c>
      <c r="L41" s="1994">
        <v>33</v>
      </c>
      <c r="M41" s="1997">
        <v>197</v>
      </c>
    </row>
    <row r="42" spans="2:13" ht="8.25" customHeight="1">
      <c r="B42" s="3012" t="s">
        <v>953</v>
      </c>
      <c r="C42" s="3254"/>
      <c r="D42" s="3254"/>
      <c r="E42" s="3254"/>
      <c r="F42" s="3254"/>
      <c r="G42" s="3254"/>
      <c r="H42" s="3254"/>
      <c r="I42" s="3254"/>
      <c r="J42" s="3254"/>
      <c r="K42" s="3254"/>
      <c r="L42" s="3254"/>
      <c r="M42" s="3254"/>
    </row>
    <row r="43" spans="2:13" ht="6.75" customHeight="1">
      <c r="B43" s="3207"/>
      <c r="C43" s="2992"/>
      <c r="D43" s="2992"/>
      <c r="E43" s="2992"/>
      <c r="F43" s="2992"/>
      <c r="G43" s="2992"/>
      <c r="H43" s="2992"/>
      <c r="I43" s="2992"/>
      <c r="J43" s="2992"/>
      <c r="K43" s="2992"/>
      <c r="L43" s="2992"/>
      <c r="M43" s="3207"/>
    </row>
    <row r="44" spans="2:13" ht="4.5" customHeight="1">
      <c r="B44" s="3207"/>
      <c r="C44" s="2992"/>
      <c r="D44" s="2992"/>
      <c r="E44" s="2992"/>
      <c r="F44" s="2992"/>
      <c r="G44" s="2992"/>
      <c r="H44" s="2992"/>
      <c r="I44" s="2992"/>
      <c r="J44" s="2992"/>
      <c r="K44" s="2992"/>
      <c r="L44" s="2992"/>
      <c r="M44" s="3207"/>
    </row>
    <row r="45" spans="2:13" ht="6.75" customHeight="1">
      <c r="B45" s="3207"/>
      <c r="C45" s="2992"/>
      <c r="D45" s="2992"/>
      <c r="E45" s="2992"/>
      <c r="F45" s="2992"/>
      <c r="G45" s="2992"/>
      <c r="H45" s="2992"/>
      <c r="I45" s="2992"/>
      <c r="J45" s="2992"/>
      <c r="K45" s="2992"/>
      <c r="L45" s="2992"/>
      <c r="M45" s="3207"/>
    </row>
    <row r="46" spans="2:13" ht="0.75" customHeight="1">
      <c r="B46" s="3277"/>
      <c r="C46" s="3277"/>
      <c r="D46" s="3277"/>
      <c r="E46" s="3277"/>
      <c r="F46" s="3277"/>
      <c r="G46" s="3277"/>
      <c r="H46" s="3277"/>
      <c r="I46" s="3277"/>
      <c r="J46" s="3277"/>
      <c r="K46" s="3277"/>
      <c r="L46" s="3277"/>
      <c r="M46" s="3277"/>
    </row>
    <row r="49" spans="2:13" ht="12.75" customHeight="1">
      <c r="B49" s="1801" t="s">
        <v>91</v>
      </c>
      <c r="C49" s="1801"/>
      <c r="D49" s="1801"/>
      <c r="E49" s="1801"/>
      <c r="F49" s="1801"/>
      <c r="G49" s="1801"/>
      <c r="H49" s="1801"/>
      <c r="I49" s="1801"/>
      <c r="J49" s="1801"/>
      <c r="K49" s="3294"/>
      <c r="L49" s="3207"/>
      <c r="M49" s="3207"/>
    </row>
    <row r="50" spans="2:13" ht="12.75" customHeight="1">
      <c r="B50" s="1"/>
      <c r="C50" s="1"/>
      <c r="D50" s="1"/>
      <c r="E50" s="1"/>
      <c r="F50" s="1"/>
      <c r="G50" s="1"/>
      <c r="H50" s="1"/>
      <c r="I50" s="1"/>
      <c r="J50" s="1"/>
      <c r="K50" s="1"/>
    </row>
    <row r="51" spans="2:13" ht="12.75" customHeight="1">
      <c r="B51" s="8"/>
      <c r="C51" s="8"/>
      <c r="D51" s="8"/>
      <c r="E51" s="8"/>
      <c r="F51" s="8"/>
      <c r="G51" s="8"/>
      <c r="H51" s="8"/>
      <c r="I51" s="8"/>
      <c r="J51" s="1"/>
      <c r="K51" s="1"/>
    </row>
    <row r="52" spans="2:13" ht="12.75" customHeight="1">
      <c r="B52" s="4183" t="s">
        <v>1190</v>
      </c>
      <c r="C52" s="3248"/>
      <c r="D52" s="3279"/>
      <c r="E52" s="2657">
        <v>2023</v>
      </c>
      <c r="F52" s="2657">
        <v>2024</v>
      </c>
      <c r="G52" s="2657">
        <v>2025</v>
      </c>
      <c r="H52" s="8"/>
      <c r="I52" s="8"/>
      <c r="J52" s="1"/>
      <c r="K52" s="1"/>
    </row>
    <row r="53" spans="2:13" ht="19.5" customHeight="1">
      <c r="B53" s="4184" t="s">
        <v>1455</v>
      </c>
      <c r="C53" s="3283"/>
      <c r="D53" s="3946"/>
      <c r="E53" s="2619">
        <v>104</v>
      </c>
      <c r="F53" s="2619">
        <v>102</v>
      </c>
      <c r="G53" s="2619">
        <v>181</v>
      </c>
      <c r="H53" s="8"/>
      <c r="I53" s="8"/>
      <c r="J53" s="1"/>
      <c r="K53" s="1"/>
    </row>
    <row r="54" spans="2:13" ht="35.25" customHeight="1">
      <c r="B54" s="3841" t="s">
        <v>1456</v>
      </c>
      <c r="C54" s="3254"/>
      <c r="D54" s="3254"/>
      <c r="E54" s="3254"/>
      <c r="F54" s="3254"/>
      <c r="G54" s="3254"/>
      <c r="H54" s="8"/>
      <c r="I54" s="8"/>
      <c r="J54" s="1"/>
      <c r="K54" s="1"/>
    </row>
    <row r="55" spans="2:13" ht="49.5" customHeight="1">
      <c r="B55" s="3207"/>
      <c r="C55" s="2992"/>
      <c r="D55" s="2992"/>
      <c r="E55" s="2992"/>
      <c r="F55" s="2992"/>
      <c r="G55" s="3207"/>
      <c r="H55" s="8"/>
      <c r="I55" s="8"/>
      <c r="J55" s="1"/>
      <c r="K55" s="1"/>
    </row>
    <row r="56" spans="2:13" ht="6" customHeight="1">
      <c r="B56" s="3277"/>
      <c r="C56" s="3277"/>
      <c r="D56" s="3277"/>
      <c r="E56" s="3277"/>
      <c r="F56" s="3277"/>
      <c r="G56" s="3277"/>
      <c r="H56" s="8"/>
      <c r="I56" s="8"/>
      <c r="J56" s="1"/>
      <c r="K56" s="1"/>
    </row>
    <row r="57" spans="2:13" ht="12.75" customHeight="1">
      <c r="B57" s="1141"/>
      <c r="C57" s="1141"/>
      <c r="D57" s="1141"/>
      <c r="E57" s="1141"/>
      <c r="F57" s="1141"/>
      <c r="G57" s="1141"/>
      <c r="H57" s="1141"/>
      <c r="I57" s="1141"/>
      <c r="J57" s="1141"/>
      <c r="K57" s="8"/>
    </row>
    <row r="58" spans="2:13" ht="12.75" customHeight="1">
      <c r="B58" s="2658"/>
      <c r="C58" s="2658"/>
      <c r="D58" s="2658"/>
      <c r="E58" s="2658"/>
      <c r="F58" s="2658"/>
      <c r="G58" s="2658"/>
      <c r="H58" s="2658"/>
      <c r="I58" s="2658"/>
      <c r="J58" s="2658"/>
      <c r="K58" s="1"/>
    </row>
    <row r="59" spans="2:13" ht="12.75" customHeight="1">
      <c r="B59" s="1801" t="s">
        <v>101</v>
      </c>
      <c r="C59" s="1801"/>
      <c r="D59" s="1801"/>
      <c r="E59" s="1801"/>
      <c r="F59" s="1801"/>
      <c r="G59" s="1801"/>
      <c r="H59" s="1801"/>
      <c r="I59" s="1801"/>
      <c r="J59" s="1801"/>
      <c r="K59" s="1801"/>
      <c r="L59" s="2392"/>
      <c r="M59" s="2392"/>
    </row>
    <row r="60" spans="2:13" ht="12.75" customHeight="1">
      <c r="B60" s="1"/>
      <c r="C60" s="1"/>
      <c r="D60" s="1"/>
      <c r="E60" s="1"/>
      <c r="F60" s="1"/>
      <c r="G60" s="1"/>
      <c r="H60" s="1"/>
      <c r="I60" s="1"/>
      <c r="J60" s="1"/>
      <c r="K60" s="1"/>
    </row>
    <row r="61" spans="2:13" ht="15" customHeight="1">
      <c r="B61" s="4173" t="s">
        <v>1457</v>
      </c>
      <c r="C61" s="3207"/>
      <c r="D61" s="3207"/>
      <c r="E61" s="3207"/>
      <c r="F61" s="3207"/>
      <c r="G61" s="3247"/>
      <c r="H61" s="4180">
        <v>2024</v>
      </c>
      <c r="I61" s="3207"/>
      <c r="J61" s="4180">
        <v>2025</v>
      </c>
      <c r="K61" s="3207"/>
    </row>
    <row r="62" spans="2:13" ht="15" customHeight="1">
      <c r="B62" s="3248"/>
      <c r="C62" s="3248"/>
      <c r="D62" s="3248"/>
      <c r="E62" s="3248"/>
      <c r="F62" s="3248"/>
      <c r="G62" s="3279"/>
      <c r="H62" s="2659" t="s">
        <v>103</v>
      </c>
      <c r="I62" s="2660" t="s">
        <v>104</v>
      </c>
      <c r="J62" s="2659" t="s">
        <v>103</v>
      </c>
      <c r="K62" s="2660" t="s">
        <v>104</v>
      </c>
    </row>
    <row r="63" spans="2:13" ht="12.75" customHeight="1">
      <c r="B63" s="2661" t="s">
        <v>105</v>
      </c>
      <c r="C63" s="2662"/>
      <c r="D63" s="2662"/>
      <c r="E63" s="2662"/>
      <c r="F63" s="2662"/>
      <c r="G63" s="2662"/>
      <c r="H63" s="2662"/>
      <c r="I63" s="2662"/>
      <c r="J63" s="1521"/>
      <c r="K63" s="1521"/>
    </row>
    <row r="64" spans="2:13" ht="12.75" customHeight="1">
      <c r="B64" s="3138" t="s">
        <v>83</v>
      </c>
      <c r="C64" s="3284"/>
      <c r="D64" s="3284"/>
      <c r="E64" s="3284"/>
      <c r="F64" s="3284"/>
      <c r="G64" s="3285"/>
      <c r="H64" s="373">
        <v>10</v>
      </c>
      <c r="I64" s="119">
        <v>19</v>
      </c>
      <c r="J64" s="89">
        <v>47</v>
      </c>
      <c r="K64" s="2663">
        <v>14</v>
      </c>
    </row>
    <row r="65" spans="2:11" ht="12.75" customHeight="1">
      <c r="B65" s="3106" t="s">
        <v>84</v>
      </c>
      <c r="C65" s="3229"/>
      <c r="D65" s="3229"/>
      <c r="E65" s="3229"/>
      <c r="F65" s="3229"/>
      <c r="G65" s="3276"/>
      <c r="H65" s="374">
        <v>2</v>
      </c>
      <c r="I65" s="119">
        <v>4</v>
      </c>
      <c r="J65" s="115">
        <v>16</v>
      </c>
      <c r="K65" s="2432">
        <v>13</v>
      </c>
    </row>
    <row r="66" spans="2:11" ht="12.75" customHeight="1">
      <c r="B66" s="2664" t="s">
        <v>106</v>
      </c>
      <c r="C66" s="2664"/>
      <c r="D66" s="2665"/>
      <c r="E66" s="2665"/>
      <c r="F66" s="2665"/>
      <c r="G66" s="2665"/>
      <c r="H66" s="2665"/>
      <c r="I66" s="1522"/>
      <c r="J66" s="2666"/>
      <c r="K66" s="1523"/>
    </row>
    <row r="67" spans="2:11" ht="12.75" customHeight="1">
      <c r="B67" s="3138" t="s">
        <v>107</v>
      </c>
      <c r="C67" s="3284"/>
      <c r="D67" s="3284"/>
      <c r="E67" s="3284"/>
      <c r="F67" s="3284"/>
      <c r="G67" s="3285"/>
      <c r="H67" s="373">
        <v>2</v>
      </c>
      <c r="I67" s="119">
        <v>0</v>
      </c>
      <c r="J67" s="89">
        <v>17</v>
      </c>
      <c r="K67" s="2663">
        <v>1</v>
      </c>
    </row>
    <row r="68" spans="2:11" ht="12.75" customHeight="1">
      <c r="B68" s="3104" t="s">
        <v>108</v>
      </c>
      <c r="C68" s="3257"/>
      <c r="D68" s="3257"/>
      <c r="E68" s="3257"/>
      <c r="F68" s="3257"/>
      <c r="G68" s="3287"/>
      <c r="H68" s="360">
        <v>9</v>
      </c>
      <c r="I68" s="119">
        <v>15</v>
      </c>
      <c r="J68" s="93">
        <v>32</v>
      </c>
      <c r="K68" s="119">
        <v>23</v>
      </c>
    </row>
    <row r="69" spans="2:11" ht="12.75" customHeight="1">
      <c r="B69" s="3106" t="s">
        <v>109</v>
      </c>
      <c r="C69" s="3229"/>
      <c r="D69" s="3229"/>
      <c r="E69" s="3229"/>
      <c r="F69" s="3229"/>
      <c r="G69" s="3276"/>
      <c r="H69" s="374">
        <v>1</v>
      </c>
      <c r="I69" s="119">
        <v>8</v>
      </c>
      <c r="J69" s="115">
        <v>14</v>
      </c>
      <c r="K69" s="2432">
        <v>3</v>
      </c>
    </row>
    <row r="70" spans="2:11" ht="12.75" customHeight="1">
      <c r="B70" s="2664" t="s">
        <v>22</v>
      </c>
      <c r="C70" s="2665"/>
      <c r="D70" s="2665"/>
      <c r="E70" s="2665"/>
      <c r="F70" s="2665"/>
      <c r="G70" s="2665"/>
      <c r="H70" s="2665"/>
      <c r="I70" s="1522"/>
      <c r="J70" s="2666"/>
      <c r="K70" s="1523"/>
    </row>
    <row r="71" spans="2:11" ht="12.75" customHeight="1">
      <c r="B71" s="3138" t="s">
        <v>27</v>
      </c>
      <c r="C71" s="3284"/>
      <c r="D71" s="3284"/>
      <c r="E71" s="3284"/>
      <c r="F71" s="3284"/>
      <c r="G71" s="3285"/>
      <c r="H71" s="1524">
        <v>12</v>
      </c>
      <c r="I71" s="119">
        <v>23</v>
      </c>
      <c r="J71" s="1525">
        <v>63</v>
      </c>
      <c r="K71" s="1526">
        <v>27</v>
      </c>
    </row>
    <row r="72" spans="2:11" ht="12.75" customHeight="1">
      <c r="B72" s="2667" t="s">
        <v>42</v>
      </c>
      <c r="C72" s="2667"/>
      <c r="D72" s="2667"/>
      <c r="E72" s="2667"/>
      <c r="F72" s="2667"/>
      <c r="G72" s="2667"/>
      <c r="H72" s="1527">
        <v>12</v>
      </c>
      <c r="I72" s="2668">
        <v>23</v>
      </c>
      <c r="J72" s="1528">
        <v>63</v>
      </c>
      <c r="K72" s="2668">
        <v>27</v>
      </c>
    </row>
    <row r="73" spans="2:11" ht="6.75" customHeight="1">
      <c r="B73" s="3012" t="s">
        <v>628</v>
      </c>
      <c r="C73" s="3254"/>
      <c r="D73" s="3254"/>
      <c r="E73" s="3254"/>
      <c r="F73" s="3254"/>
      <c r="G73" s="3254"/>
      <c r="H73" s="3254"/>
      <c r="I73" s="3254"/>
      <c r="J73" s="3254"/>
      <c r="K73" s="3254"/>
    </row>
    <row r="74" spans="2:11" ht="12.75" customHeight="1">
      <c r="B74" s="3277"/>
      <c r="C74" s="3277"/>
      <c r="D74" s="3277"/>
      <c r="E74" s="3277"/>
      <c r="F74" s="3277"/>
      <c r="G74" s="3277"/>
      <c r="H74" s="3277"/>
      <c r="I74" s="3277"/>
      <c r="J74" s="3277"/>
      <c r="K74" s="3277"/>
    </row>
    <row r="75" spans="2:11" ht="15" hidden="1" customHeight="1">
      <c r="B75" s="2669"/>
      <c r="C75" s="2669"/>
      <c r="D75" s="2669"/>
      <c r="E75" s="2669"/>
      <c r="F75" s="2669"/>
      <c r="G75" s="2669"/>
      <c r="H75" s="2669"/>
      <c r="I75" s="2669"/>
      <c r="J75" s="1"/>
      <c r="K75" s="1"/>
    </row>
    <row r="76" spans="2:11" ht="15" customHeight="1">
      <c r="B76" s="8"/>
      <c r="C76" s="8"/>
      <c r="D76" s="8"/>
      <c r="E76" s="8"/>
      <c r="F76" s="8"/>
      <c r="G76" s="8"/>
      <c r="H76" s="8"/>
      <c r="I76" s="8"/>
      <c r="J76" s="1"/>
      <c r="K76" s="1"/>
    </row>
    <row r="77" spans="2:11" ht="15" customHeight="1">
      <c r="B77" s="4173" t="s">
        <v>1458</v>
      </c>
      <c r="C77" s="3207"/>
      <c r="D77" s="3207"/>
      <c r="E77" s="3207"/>
      <c r="F77" s="3207"/>
      <c r="G77" s="3247"/>
      <c r="H77" s="4180">
        <v>2024</v>
      </c>
      <c r="I77" s="3207"/>
      <c r="J77" s="4170">
        <v>2025</v>
      </c>
      <c r="K77" s="3207"/>
    </row>
    <row r="78" spans="2:11" ht="30.75" customHeight="1">
      <c r="B78" s="3248"/>
      <c r="C78" s="3248"/>
      <c r="D78" s="3248"/>
      <c r="E78" s="3248"/>
      <c r="F78" s="3248"/>
      <c r="G78" s="3279"/>
      <c r="H78" s="2670" t="s">
        <v>1459</v>
      </c>
      <c r="I78" s="2671" t="s">
        <v>1460</v>
      </c>
      <c r="J78" s="2672" t="s">
        <v>1459</v>
      </c>
      <c r="K78" s="2671" t="s">
        <v>1460</v>
      </c>
    </row>
    <row r="79" spans="2:11" ht="12.75" customHeight="1">
      <c r="B79" s="4185" t="s">
        <v>105</v>
      </c>
      <c r="C79" s="3277"/>
      <c r="D79" s="3277"/>
      <c r="E79" s="3277"/>
      <c r="F79" s="3277"/>
      <c r="G79" s="3277"/>
      <c r="H79" s="3277"/>
      <c r="I79" s="3277"/>
      <c r="J79" s="1521"/>
      <c r="K79" s="1521"/>
    </row>
    <row r="80" spans="2:11" ht="15" customHeight="1">
      <c r="B80" s="3149" t="s">
        <v>83</v>
      </c>
      <c r="C80" s="3257"/>
      <c r="D80" s="3257"/>
      <c r="E80" s="3257"/>
      <c r="F80" s="3257"/>
      <c r="G80" s="3287"/>
      <c r="H80" s="2673">
        <v>7.2999999999999995E-2</v>
      </c>
      <c r="I80" s="1529">
        <v>0.14299999999999999</v>
      </c>
      <c r="J80" s="2674">
        <v>0.30499999999999999</v>
      </c>
      <c r="K80" s="126">
        <v>0.1</v>
      </c>
    </row>
    <row r="81" spans="2:13" ht="15" customHeight="1">
      <c r="B81" s="3149" t="s">
        <v>84</v>
      </c>
      <c r="C81" s="3257"/>
      <c r="D81" s="3257"/>
      <c r="E81" s="3257"/>
      <c r="F81" s="3257"/>
      <c r="G81" s="3287"/>
      <c r="H81" s="2463">
        <v>6.8000000000000005E-2</v>
      </c>
      <c r="I81" s="1530">
        <v>0.14599999999999999</v>
      </c>
      <c r="J81" s="1531">
        <v>0.56499999999999995</v>
      </c>
      <c r="K81" s="1532">
        <v>0.57099999999999995</v>
      </c>
    </row>
    <row r="82" spans="2:13" ht="12.75" customHeight="1">
      <c r="B82" s="1533" t="s">
        <v>106</v>
      </c>
      <c r="C82" s="4186"/>
      <c r="D82" s="3231"/>
      <c r="E82" s="3231"/>
      <c r="F82" s="3231"/>
      <c r="G82" s="3231"/>
      <c r="H82" s="3231"/>
      <c r="I82" s="3231"/>
      <c r="J82" s="1877"/>
      <c r="K82" s="1877"/>
    </row>
    <row r="83" spans="2:13" ht="15" customHeight="1">
      <c r="B83" s="3149" t="s">
        <v>107</v>
      </c>
      <c r="C83" s="3257"/>
      <c r="D83" s="3257"/>
      <c r="E83" s="3257"/>
      <c r="F83" s="3257"/>
      <c r="G83" s="3287"/>
      <c r="H83" s="1534">
        <v>0.66700000000000004</v>
      </c>
      <c r="I83" s="1535">
        <v>0</v>
      </c>
      <c r="J83" s="1536">
        <v>1.5129999999999999</v>
      </c>
      <c r="K83" s="1537">
        <v>5.8999999999999997E-2</v>
      </c>
    </row>
    <row r="84" spans="2:13" ht="15" customHeight="1">
      <c r="B84" s="3149" t="s">
        <v>108</v>
      </c>
      <c r="C84" s="3257"/>
      <c r="D84" s="3257"/>
      <c r="E84" s="3257"/>
      <c r="F84" s="3257"/>
      <c r="G84" s="3287"/>
      <c r="H84" s="634">
        <v>7.4999999999999997E-2</v>
      </c>
      <c r="I84" s="1538">
        <v>0.127</v>
      </c>
      <c r="J84" s="1539">
        <v>0.27600000000000002</v>
      </c>
      <c r="K84" s="247">
        <v>0.21199999999999999</v>
      </c>
    </row>
    <row r="85" spans="2:13" ht="15" customHeight="1">
      <c r="B85" s="3149" t="s">
        <v>109</v>
      </c>
      <c r="C85" s="3257"/>
      <c r="D85" s="3257"/>
      <c r="E85" s="3257"/>
      <c r="F85" s="3257"/>
      <c r="G85" s="3287"/>
      <c r="H85" s="1540">
        <v>2.3E-2</v>
      </c>
      <c r="I85" s="1541">
        <v>0.19600000000000001</v>
      </c>
      <c r="J85" s="1542">
        <v>0.26100000000000001</v>
      </c>
      <c r="K85" s="1543">
        <v>6.3E-2</v>
      </c>
    </row>
    <row r="86" spans="2:13" ht="12.75" customHeight="1">
      <c r="B86" s="4187" t="s">
        <v>22</v>
      </c>
      <c r="C86" s="3231"/>
      <c r="D86" s="3231"/>
      <c r="E86" s="3231"/>
      <c r="F86" s="3231"/>
      <c r="G86" s="3231"/>
      <c r="H86" s="3231"/>
      <c r="I86" s="3231"/>
      <c r="J86" s="2666"/>
      <c r="K86" s="2666"/>
    </row>
    <row r="87" spans="2:13" ht="15" customHeight="1">
      <c r="B87" s="3184" t="s">
        <v>27</v>
      </c>
      <c r="C87" s="3229"/>
      <c r="D87" s="3229"/>
      <c r="E87" s="3229"/>
      <c r="F87" s="3229"/>
      <c r="G87" s="3276"/>
      <c r="H87" s="130">
        <v>7.2999999999999995E-2</v>
      </c>
      <c r="I87" s="131">
        <v>0.14199999999999999</v>
      </c>
      <c r="J87" s="1544">
        <v>0.34599999999999997</v>
      </c>
      <c r="K87" s="1545">
        <v>0.16900000000000001</v>
      </c>
    </row>
    <row r="88" spans="2:13" ht="12.75" customHeight="1">
      <c r="B88" s="3624" t="s">
        <v>42</v>
      </c>
      <c r="C88" s="3261"/>
      <c r="D88" s="3261"/>
      <c r="E88" s="3261"/>
      <c r="F88" s="3261"/>
      <c r="G88" s="3385"/>
      <c r="H88" s="1546">
        <v>7.2999999999999995E-2</v>
      </c>
      <c r="I88" s="1547">
        <v>0.14199999999999999</v>
      </c>
      <c r="J88" s="1548">
        <v>0.34599999999999997</v>
      </c>
      <c r="K88" s="1549">
        <v>0.16900000000000001</v>
      </c>
    </row>
    <row r="89" spans="2:13" ht="30" customHeight="1">
      <c r="B89" s="3012" t="s">
        <v>1461</v>
      </c>
      <c r="C89" s="3254"/>
      <c r="D89" s="3254"/>
      <c r="E89" s="3254"/>
      <c r="F89" s="3254"/>
      <c r="G89" s="3254"/>
      <c r="H89" s="3254"/>
      <c r="I89" s="3254"/>
      <c r="J89" s="3254"/>
      <c r="K89" s="3254"/>
    </row>
    <row r="90" spans="2:13" ht="12.75" customHeight="1">
      <c r="B90" s="3207"/>
      <c r="C90" s="2992"/>
      <c r="D90" s="2992"/>
      <c r="E90" s="2992"/>
      <c r="F90" s="2992"/>
      <c r="G90" s="2992"/>
      <c r="H90" s="2992"/>
      <c r="I90" s="2992"/>
      <c r="J90" s="2992"/>
      <c r="K90" s="3207"/>
    </row>
    <row r="91" spans="2:13" ht="7.5" customHeight="1">
      <c r="B91" s="3277"/>
      <c r="C91" s="3277"/>
      <c r="D91" s="3277"/>
      <c r="E91" s="3277"/>
      <c r="F91" s="3277"/>
      <c r="G91" s="3277"/>
      <c r="H91" s="3277"/>
      <c r="I91" s="3277"/>
      <c r="J91" s="3277"/>
      <c r="K91" s="3277"/>
    </row>
    <row r="92" spans="2:13" ht="12.75" customHeight="1">
      <c r="B92" s="1"/>
      <c r="C92" s="1"/>
      <c r="D92" s="1"/>
      <c r="E92" s="1"/>
      <c r="F92" s="1"/>
      <c r="G92" s="1"/>
      <c r="H92" s="1"/>
      <c r="I92" s="1"/>
      <c r="J92" s="1"/>
      <c r="K92" s="1"/>
    </row>
    <row r="93" spans="2:13" ht="15" customHeight="1">
      <c r="B93" s="1"/>
      <c r="C93" s="1"/>
      <c r="D93" s="1"/>
      <c r="E93" s="1"/>
      <c r="F93" s="1"/>
      <c r="G93" s="1"/>
      <c r="H93" s="1"/>
      <c r="I93" s="1"/>
      <c r="J93" s="1"/>
      <c r="K93" s="1"/>
    </row>
    <row r="94" spans="2:13" ht="12.75" customHeight="1">
      <c r="B94" s="1801" t="s">
        <v>124</v>
      </c>
      <c r="C94" s="1801"/>
      <c r="D94" s="1801"/>
      <c r="E94" s="1801"/>
      <c r="F94" s="1801"/>
      <c r="G94" s="1801"/>
      <c r="H94" s="1801"/>
      <c r="I94" s="1801"/>
      <c r="J94" s="1801"/>
      <c r="K94" s="1801"/>
      <c r="L94" s="2392"/>
      <c r="M94" s="2392"/>
    </row>
    <row r="95" spans="2:13" ht="12.75" customHeight="1">
      <c r="B95" s="1"/>
      <c r="C95" s="1"/>
      <c r="D95" s="1"/>
      <c r="E95" s="1"/>
      <c r="F95" s="1"/>
      <c r="G95" s="1"/>
      <c r="H95" s="1"/>
      <c r="I95" s="1"/>
      <c r="J95" s="1"/>
      <c r="K95" s="1"/>
    </row>
    <row r="96" spans="2:13" ht="30" customHeight="1">
      <c r="B96" s="4179" t="s">
        <v>1462</v>
      </c>
      <c r="C96" s="3207"/>
      <c r="D96" s="3247"/>
      <c r="E96" s="4188">
        <v>2023</v>
      </c>
      <c r="F96" s="4170">
        <v>2024</v>
      </c>
      <c r="G96" s="4170" t="s">
        <v>186</v>
      </c>
      <c r="H96" s="1"/>
      <c r="I96" s="1"/>
      <c r="J96" s="1"/>
      <c r="K96" s="1"/>
    </row>
    <row r="97" spans="2:7" ht="12.75" customHeight="1">
      <c r="B97" s="3248"/>
      <c r="C97" s="3248"/>
      <c r="D97" s="3279"/>
      <c r="E97" s="3325"/>
      <c r="F97" s="3296"/>
      <c r="G97" s="3296"/>
    </row>
    <row r="98" spans="2:7" ht="17.25" customHeight="1">
      <c r="B98" s="4189" t="s">
        <v>105</v>
      </c>
      <c r="C98" s="3283"/>
      <c r="D98" s="3283"/>
      <c r="E98" s="3283"/>
      <c r="F98" s="1"/>
      <c r="G98" s="1"/>
    </row>
    <row r="99" spans="2:7" ht="12.75" customHeight="1">
      <c r="B99" s="3104" t="s">
        <v>83</v>
      </c>
      <c r="C99" s="3257"/>
      <c r="D99" s="3287"/>
      <c r="E99" s="323">
        <v>16.776978417266186</v>
      </c>
      <c r="F99" s="1888">
        <v>93.2</v>
      </c>
      <c r="G99" s="1888">
        <v>29.62</v>
      </c>
    </row>
    <row r="100" spans="2:7" ht="12.75" customHeight="1">
      <c r="B100" s="3104" t="s">
        <v>84</v>
      </c>
      <c r="C100" s="3257"/>
      <c r="D100" s="3287"/>
      <c r="E100" s="237">
        <v>9.8571428571428577</v>
      </c>
      <c r="F100" s="1889">
        <v>37.94</v>
      </c>
      <c r="G100" s="1889">
        <v>19.96</v>
      </c>
    </row>
    <row r="101" spans="2:7" ht="12.75" customHeight="1">
      <c r="B101" s="4182" t="s">
        <v>28</v>
      </c>
      <c r="C101" s="3231"/>
      <c r="D101" s="3231"/>
      <c r="E101" s="3231"/>
      <c r="F101" s="1877"/>
      <c r="G101" s="1877"/>
    </row>
    <row r="102" spans="2:7" ht="12.75" customHeight="1">
      <c r="B102" s="3104" t="s">
        <v>30</v>
      </c>
      <c r="C102" s="3257"/>
      <c r="D102" s="3287"/>
      <c r="E102" s="324">
        <v>13.375</v>
      </c>
      <c r="F102" s="1888">
        <v>69.709999999999994</v>
      </c>
      <c r="G102" s="1888">
        <v>27.91</v>
      </c>
    </row>
    <row r="103" spans="2:7" ht="12.75" customHeight="1">
      <c r="B103" s="3104" t="s">
        <v>31</v>
      </c>
      <c r="C103" s="3257"/>
      <c r="D103" s="3287"/>
      <c r="E103" s="1890">
        <v>20</v>
      </c>
      <c r="F103" s="1890">
        <v>7.65</v>
      </c>
      <c r="G103" s="1891" t="s">
        <v>46</v>
      </c>
    </row>
    <row r="104" spans="2:7" ht="12.75" customHeight="1">
      <c r="B104" s="3104" t="s">
        <v>32</v>
      </c>
      <c r="C104" s="3257"/>
      <c r="D104" s="3287"/>
      <c r="E104" s="1890">
        <v>12.666666666666666</v>
      </c>
      <c r="F104" s="1890">
        <v>80.680000000000007</v>
      </c>
      <c r="G104" s="1890">
        <v>50.73</v>
      </c>
    </row>
    <row r="105" spans="2:7" ht="12.75" customHeight="1">
      <c r="B105" s="1895" t="s">
        <v>33</v>
      </c>
      <c r="C105" s="1895"/>
      <c r="D105" s="2675"/>
      <c r="E105" s="1891" t="s">
        <v>644</v>
      </c>
      <c r="F105" s="1890">
        <v>40.67</v>
      </c>
      <c r="G105" s="1890">
        <v>8.9</v>
      </c>
    </row>
    <row r="106" spans="2:7" ht="12.75" customHeight="1">
      <c r="B106" s="3104" t="s">
        <v>34</v>
      </c>
      <c r="C106" s="3257"/>
      <c r="D106" s="3287"/>
      <c r="E106" s="1890">
        <v>33.25</v>
      </c>
      <c r="F106" s="1890">
        <v>94.67</v>
      </c>
      <c r="G106" s="1890">
        <v>29.57</v>
      </c>
    </row>
    <row r="107" spans="2:7" ht="12.75" customHeight="1">
      <c r="B107" s="3104" t="s">
        <v>35</v>
      </c>
      <c r="C107" s="3257"/>
      <c r="D107" s="3287"/>
      <c r="E107" s="1890">
        <v>9.32</v>
      </c>
      <c r="F107" s="1890">
        <v>1.68</v>
      </c>
      <c r="G107" s="1890">
        <v>13.68</v>
      </c>
    </row>
    <row r="108" spans="2:7" ht="12.75" customHeight="1">
      <c r="B108" s="3104" t="s">
        <v>36</v>
      </c>
      <c r="C108" s="3257"/>
      <c r="D108" s="3287"/>
      <c r="E108" s="1890">
        <v>11.35</v>
      </c>
      <c r="F108" s="1890">
        <v>105</v>
      </c>
      <c r="G108" s="1890">
        <v>30.28</v>
      </c>
    </row>
    <row r="109" spans="2:7" ht="12.75" customHeight="1">
      <c r="B109" s="3149" t="s">
        <v>38</v>
      </c>
      <c r="C109" s="3257"/>
      <c r="D109" s="3287"/>
      <c r="E109" s="1891">
        <v>17</v>
      </c>
      <c r="F109" s="1891">
        <v>0</v>
      </c>
      <c r="G109" s="1891">
        <v>9.9</v>
      </c>
    </row>
    <row r="110" spans="2:7" ht="12.75" customHeight="1">
      <c r="B110" s="3149" t="s">
        <v>127</v>
      </c>
      <c r="C110" s="3257"/>
      <c r="D110" s="3287"/>
      <c r="E110" s="1891" t="s">
        <v>46</v>
      </c>
      <c r="F110" s="1891" t="s">
        <v>46</v>
      </c>
      <c r="G110" s="1891" t="s">
        <v>46</v>
      </c>
    </row>
    <row r="111" spans="2:7" ht="12.75" customHeight="1">
      <c r="B111" s="3161" t="s">
        <v>42</v>
      </c>
      <c r="C111" s="3257"/>
      <c r="D111" s="3287"/>
      <c r="E111" s="325">
        <v>15.616766467065869</v>
      </c>
      <c r="F111" s="1959">
        <v>83.47</v>
      </c>
      <c r="G111" s="1959">
        <v>27.99</v>
      </c>
    </row>
    <row r="112" spans="2:7" ht="3" customHeight="1">
      <c r="B112" s="3012" t="s">
        <v>1463</v>
      </c>
      <c r="C112" s="3254"/>
      <c r="D112" s="3254"/>
      <c r="E112" s="3254"/>
      <c r="F112" s="3254"/>
      <c r="G112" s="3254"/>
    </row>
    <row r="113" spans="2:13" ht="28.5" customHeight="1">
      <c r="B113" s="3207"/>
      <c r="C113" s="2992"/>
      <c r="D113" s="2992"/>
      <c r="E113" s="2992"/>
      <c r="F113" s="2992"/>
      <c r="G113" s="3207"/>
    </row>
    <row r="114" spans="2:13" ht="6" customHeight="1">
      <c r="B114" s="3207"/>
      <c r="C114" s="2992"/>
      <c r="D114" s="2992"/>
      <c r="E114" s="2992"/>
      <c r="F114" s="2992"/>
      <c r="G114" s="3207"/>
    </row>
    <row r="115" spans="2:13" ht="72" customHeight="1">
      <c r="B115" s="3277"/>
      <c r="C115" s="3277"/>
      <c r="D115" s="3277"/>
      <c r="E115" s="3277"/>
      <c r="F115" s="3277"/>
      <c r="G115" s="3277"/>
    </row>
    <row r="116" spans="2:13" ht="12.75" customHeight="1">
      <c r="B116" s="1"/>
      <c r="C116" s="1"/>
      <c r="D116" s="1"/>
      <c r="E116" s="1"/>
      <c r="F116" s="1"/>
      <c r="G116" s="1"/>
    </row>
    <row r="117" spans="2:13" ht="12.75" customHeight="1">
      <c r="B117" s="1"/>
      <c r="C117" s="1"/>
      <c r="D117" s="1"/>
      <c r="E117" s="1"/>
      <c r="F117" s="1"/>
      <c r="G117" s="1"/>
    </row>
    <row r="118" spans="2:13" ht="12.75" customHeight="1">
      <c r="B118" s="3641" t="s">
        <v>1464</v>
      </c>
      <c r="C118" s="3207"/>
      <c r="D118" s="3207"/>
      <c r="E118" s="3207"/>
      <c r="F118" s="3207"/>
      <c r="G118" s="3207"/>
      <c r="H118" s="3207"/>
      <c r="I118" s="3207"/>
      <c r="J118" s="3207"/>
      <c r="K118" s="3207"/>
      <c r="L118" s="3207"/>
      <c r="M118" s="3207"/>
    </row>
    <row r="119" spans="2:13" ht="12.75" customHeight="1">
      <c r="B119" s="1"/>
      <c r="C119" s="1"/>
      <c r="D119" s="1"/>
      <c r="E119" s="1"/>
      <c r="F119" s="1"/>
      <c r="G119" s="1"/>
    </row>
    <row r="120" spans="2:13" ht="12.75" customHeight="1">
      <c r="B120" s="4173" t="s">
        <v>1465</v>
      </c>
      <c r="C120" s="3207"/>
      <c r="D120" s="3247"/>
      <c r="E120" s="4170">
        <v>2025</v>
      </c>
      <c r="F120" s="1"/>
      <c r="G120" s="1"/>
    </row>
    <row r="121" spans="2:13" ht="33" customHeight="1">
      <c r="B121" s="3248"/>
      <c r="C121" s="3248"/>
      <c r="D121" s="3279"/>
      <c r="E121" s="3296"/>
      <c r="F121" s="1"/>
      <c r="G121" s="1"/>
    </row>
    <row r="122" spans="2:13" ht="12.75" customHeight="1">
      <c r="B122" s="4189" t="s">
        <v>105</v>
      </c>
      <c r="C122" s="3283"/>
      <c r="D122" s="3283"/>
      <c r="E122" s="3283"/>
      <c r="F122" s="1"/>
      <c r="G122" s="1"/>
    </row>
    <row r="123" spans="2:13" ht="12.75" customHeight="1">
      <c r="B123" s="3149" t="s">
        <v>83</v>
      </c>
      <c r="C123" s="3257"/>
      <c r="D123" s="3287"/>
      <c r="E123" s="1899">
        <v>1</v>
      </c>
      <c r="F123" s="1"/>
      <c r="G123" s="1"/>
    </row>
    <row r="124" spans="2:13" ht="12.75" customHeight="1">
      <c r="B124" s="3149" t="s">
        <v>84</v>
      </c>
      <c r="C124" s="3257"/>
      <c r="D124" s="3287"/>
      <c r="E124" s="2676">
        <v>1</v>
      </c>
      <c r="F124" s="1"/>
      <c r="G124" s="1"/>
    </row>
    <row r="125" spans="2:13" ht="12.75" customHeight="1">
      <c r="B125" s="4190" t="s">
        <v>28</v>
      </c>
      <c r="C125" s="3231"/>
      <c r="D125" s="3231"/>
      <c r="E125" s="3231"/>
      <c r="F125" s="1"/>
      <c r="G125" s="1"/>
    </row>
    <row r="126" spans="2:13" ht="12.75" customHeight="1">
      <c r="B126" s="3149" t="s">
        <v>30</v>
      </c>
      <c r="C126" s="3257"/>
      <c r="D126" s="3287"/>
      <c r="E126" s="1902">
        <v>1</v>
      </c>
      <c r="F126" s="1"/>
      <c r="G126" s="1"/>
    </row>
    <row r="127" spans="2:13" ht="12.75" customHeight="1">
      <c r="B127" s="3149" t="s">
        <v>31</v>
      </c>
      <c r="C127" s="3257"/>
      <c r="D127" s="3287"/>
      <c r="E127" s="1902">
        <v>1</v>
      </c>
      <c r="F127" s="1"/>
      <c r="G127" s="1"/>
    </row>
    <row r="128" spans="2:13" ht="12.75" customHeight="1">
      <c r="B128" s="3149" t="s">
        <v>32</v>
      </c>
      <c r="C128" s="3257"/>
      <c r="D128" s="3287"/>
      <c r="E128" s="1902">
        <v>1</v>
      </c>
      <c r="F128" s="1"/>
      <c r="G128" s="1"/>
    </row>
    <row r="129" spans="2:13" ht="12.75" customHeight="1">
      <c r="B129" s="1854" t="s">
        <v>33</v>
      </c>
      <c r="C129" s="1854"/>
      <c r="D129" s="345"/>
      <c r="E129" s="1902">
        <v>1</v>
      </c>
      <c r="F129" s="1"/>
      <c r="G129" s="1"/>
      <c r="H129" s="1"/>
      <c r="I129" s="1"/>
      <c r="J129" s="1"/>
    </row>
    <row r="130" spans="2:13" ht="12.75" customHeight="1">
      <c r="B130" s="3149" t="s">
        <v>34</v>
      </c>
      <c r="C130" s="3257"/>
      <c r="D130" s="3287"/>
      <c r="E130" s="1902">
        <v>1</v>
      </c>
      <c r="F130" s="1"/>
      <c r="G130" s="1"/>
      <c r="H130" s="1"/>
      <c r="I130" s="1"/>
      <c r="J130" s="1"/>
    </row>
    <row r="131" spans="2:13" ht="12.75" customHeight="1">
      <c r="B131" s="3149" t="s">
        <v>35</v>
      </c>
      <c r="C131" s="3257"/>
      <c r="D131" s="3287"/>
      <c r="E131" s="1902">
        <v>1</v>
      </c>
      <c r="F131" s="1"/>
      <c r="G131" s="1"/>
      <c r="H131" s="1"/>
      <c r="I131" s="1"/>
      <c r="J131" s="1"/>
    </row>
    <row r="132" spans="2:13" ht="12.75" customHeight="1">
      <c r="B132" s="3149" t="s">
        <v>36</v>
      </c>
      <c r="C132" s="3257"/>
      <c r="D132" s="3287"/>
      <c r="E132" s="1902">
        <v>1</v>
      </c>
      <c r="F132" s="1"/>
      <c r="G132" s="1"/>
      <c r="H132" s="1"/>
      <c r="I132" s="1"/>
      <c r="J132" s="1"/>
    </row>
    <row r="133" spans="2:13" ht="12.75" customHeight="1">
      <c r="B133" s="3149" t="s">
        <v>37</v>
      </c>
      <c r="C133" s="3257"/>
      <c r="D133" s="3287"/>
      <c r="E133" s="1902">
        <v>1</v>
      </c>
      <c r="F133" s="1"/>
      <c r="G133" s="1"/>
      <c r="H133" s="1"/>
      <c r="I133" s="1"/>
      <c r="J133" s="1"/>
    </row>
    <row r="134" spans="2:13" ht="12.75" customHeight="1">
      <c r="B134" s="4193" t="s">
        <v>42</v>
      </c>
      <c r="C134" s="3556"/>
      <c r="D134" s="4171"/>
      <c r="E134" s="2677">
        <v>1</v>
      </c>
      <c r="F134" s="1"/>
      <c r="G134" s="1"/>
      <c r="H134" s="1"/>
      <c r="I134" s="1"/>
      <c r="J134" s="1"/>
    </row>
    <row r="135" spans="2:13" ht="12.75" customHeight="1">
      <c r="B135" s="1"/>
      <c r="C135" s="1"/>
      <c r="D135" s="1"/>
      <c r="E135" s="1"/>
      <c r="F135" s="1"/>
      <c r="G135" s="1"/>
      <c r="H135" s="1"/>
      <c r="I135" s="1"/>
      <c r="J135" s="1"/>
    </row>
    <row r="136" spans="2:13" ht="12.75" customHeight="1">
      <c r="B136" s="1801" t="s">
        <v>133</v>
      </c>
      <c r="C136" s="1801"/>
      <c r="D136" s="1801"/>
      <c r="E136" s="1801"/>
      <c r="F136" s="1801"/>
      <c r="G136" s="1801"/>
      <c r="H136" s="1801"/>
      <c r="I136" s="1801"/>
      <c r="J136" s="1801"/>
      <c r="K136" s="2392"/>
      <c r="L136" s="2392"/>
      <c r="M136" s="2392"/>
    </row>
    <row r="137" spans="2:13" ht="12.75" customHeight="1">
      <c r="B137" s="1"/>
      <c r="C137" s="1"/>
      <c r="D137" s="1"/>
      <c r="E137" s="1"/>
      <c r="F137" s="1"/>
      <c r="G137" s="1"/>
      <c r="H137" s="1"/>
      <c r="I137" s="1"/>
      <c r="J137" s="1"/>
    </row>
    <row r="138" spans="2:13" ht="15" customHeight="1">
      <c r="B138" s="4179" t="s">
        <v>1466</v>
      </c>
      <c r="C138" s="3207"/>
      <c r="D138" s="3247"/>
      <c r="E138" s="4180">
        <v>2023</v>
      </c>
      <c r="F138" s="3207"/>
      <c r="G138" s="4180">
        <v>2024</v>
      </c>
      <c r="H138" s="3207"/>
      <c r="I138" s="4180">
        <v>2025</v>
      </c>
      <c r="J138" s="3207"/>
    </row>
    <row r="139" spans="2:13" ht="21" customHeight="1">
      <c r="B139" s="3248"/>
      <c r="C139" s="3248"/>
      <c r="D139" s="3279"/>
      <c r="E139" s="2651" t="s">
        <v>83</v>
      </c>
      <c r="F139" s="2652" t="s">
        <v>84</v>
      </c>
      <c r="G139" s="2651" t="s">
        <v>83</v>
      </c>
      <c r="H139" s="2652" t="s">
        <v>84</v>
      </c>
      <c r="I139" s="2651" t="s">
        <v>83</v>
      </c>
      <c r="J139" s="2652" t="s">
        <v>84</v>
      </c>
    </row>
    <row r="140" spans="2:13" ht="12.75" customHeight="1">
      <c r="B140" s="3347" t="s">
        <v>30</v>
      </c>
      <c r="C140" s="3261"/>
      <c r="D140" s="3385"/>
      <c r="E140" s="423">
        <v>0.8125</v>
      </c>
      <c r="F140" s="2055">
        <v>0.1875</v>
      </c>
      <c r="G140" s="423">
        <v>0.8125</v>
      </c>
      <c r="H140" s="2055">
        <v>0.1875</v>
      </c>
      <c r="I140" s="1885">
        <v>0.88200000000000001</v>
      </c>
      <c r="J140" s="1886">
        <v>0.11799999999999999</v>
      </c>
    </row>
    <row r="141" spans="2:13" ht="12.75" customHeight="1">
      <c r="B141" s="3104" t="s">
        <v>31</v>
      </c>
      <c r="C141" s="3257"/>
      <c r="D141" s="3287"/>
      <c r="E141" s="423">
        <v>0</v>
      </c>
      <c r="F141" s="1909">
        <v>1</v>
      </c>
      <c r="G141" s="423">
        <v>0.5</v>
      </c>
      <c r="H141" s="1909">
        <v>0.5</v>
      </c>
      <c r="I141" s="1885">
        <v>0</v>
      </c>
      <c r="J141" s="136">
        <v>0</v>
      </c>
    </row>
    <row r="142" spans="2:13" ht="12.75" customHeight="1">
      <c r="B142" s="3104" t="s">
        <v>32</v>
      </c>
      <c r="C142" s="3257"/>
      <c r="D142" s="3287"/>
      <c r="E142" s="187">
        <v>0.92307692307692313</v>
      </c>
      <c r="F142" s="1909">
        <v>7.6923076923076927E-2</v>
      </c>
      <c r="G142" s="187">
        <v>0.92900000000000005</v>
      </c>
      <c r="H142" s="1909">
        <v>7.0999999999999994E-2</v>
      </c>
      <c r="I142" s="135">
        <v>1</v>
      </c>
      <c r="J142" s="136">
        <v>0</v>
      </c>
      <c r="K142" s="1"/>
      <c r="L142" s="1"/>
      <c r="M142" s="1"/>
    </row>
    <row r="143" spans="2:13" ht="12.75" customHeight="1">
      <c r="B143" s="3104" t="s">
        <v>33</v>
      </c>
      <c r="C143" s="3257"/>
      <c r="D143" s="3287"/>
      <c r="E143" s="423">
        <v>0.3</v>
      </c>
      <c r="F143" s="1909">
        <v>0.7</v>
      </c>
      <c r="G143" s="423">
        <v>0.25</v>
      </c>
      <c r="H143" s="1909">
        <v>0.75</v>
      </c>
      <c r="I143" s="1885">
        <v>0.63600000000000001</v>
      </c>
      <c r="J143" s="136">
        <v>0.36399999999999999</v>
      </c>
      <c r="K143" s="1"/>
      <c r="L143" s="1"/>
      <c r="M143" s="1"/>
    </row>
    <row r="144" spans="2:13" ht="12.75" customHeight="1">
      <c r="B144" s="3104" t="s">
        <v>34</v>
      </c>
      <c r="C144" s="3257"/>
      <c r="D144" s="3287"/>
      <c r="E144" s="187">
        <v>0.8125</v>
      </c>
      <c r="F144" s="1909">
        <v>0.1875</v>
      </c>
      <c r="G144" s="187">
        <v>0.83299999999999996</v>
      </c>
      <c r="H144" s="1909">
        <v>0.16700000000000001</v>
      </c>
      <c r="I144" s="135">
        <v>0.85199999999999998</v>
      </c>
      <c r="J144" s="136">
        <v>0.14799999999999999</v>
      </c>
      <c r="K144" s="1"/>
      <c r="L144" s="1"/>
      <c r="M144" s="1"/>
    </row>
    <row r="145" spans="2:13" ht="12.75" customHeight="1">
      <c r="B145" s="3104" t="s">
        <v>35</v>
      </c>
      <c r="C145" s="3257"/>
      <c r="D145" s="3287"/>
      <c r="E145" s="423">
        <v>0.6470588235294118</v>
      </c>
      <c r="F145" s="1909">
        <v>0.35294117647058826</v>
      </c>
      <c r="G145" s="423">
        <v>0.47099999999999997</v>
      </c>
      <c r="H145" s="1909">
        <v>0.52900000000000003</v>
      </c>
      <c r="I145" s="1885">
        <v>0.56499999999999995</v>
      </c>
      <c r="J145" s="136">
        <v>0.435</v>
      </c>
      <c r="K145" s="1"/>
      <c r="L145" s="1"/>
      <c r="M145" s="1"/>
    </row>
    <row r="146" spans="2:13" ht="12.75" customHeight="1">
      <c r="B146" s="3104" t="s">
        <v>36</v>
      </c>
      <c r="C146" s="3257"/>
      <c r="D146" s="3287"/>
      <c r="E146" s="187">
        <v>0.91764705882352937</v>
      </c>
      <c r="F146" s="1909">
        <v>8.2352941176470587E-2</v>
      </c>
      <c r="G146" s="187">
        <v>0.92100000000000004</v>
      </c>
      <c r="H146" s="1909">
        <v>7.9000000000000001E-2</v>
      </c>
      <c r="I146" s="135">
        <v>0.89039999999999997</v>
      </c>
      <c r="J146" s="136">
        <v>0.106</v>
      </c>
      <c r="K146" s="1"/>
      <c r="L146" s="1"/>
      <c r="M146" s="1"/>
    </row>
    <row r="147" spans="2:13" ht="12.75" customHeight="1">
      <c r="B147" s="3104" t="s">
        <v>38</v>
      </c>
      <c r="C147" s="3257"/>
      <c r="D147" s="3287"/>
      <c r="E147" s="1550">
        <v>0.4</v>
      </c>
      <c r="F147" s="2678">
        <v>0.6</v>
      </c>
      <c r="G147" s="1551" t="s">
        <v>644</v>
      </c>
      <c r="H147" s="2270" t="s">
        <v>644</v>
      </c>
      <c r="I147" s="135">
        <v>0</v>
      </c>
      <c r="J147" s="136">
        <v>1</v>
      </c>
      <c r="K147" s="1"/>
      <c r="L147" s="1"/>
      <c r="M147" s="1"/>
    </row>
    <row r="148" spans="2:13" ht="12.75" customHeight="1">
      <c r="B148" s="3140" t="s">
        <v>42</v>
      </c>
      <c r="C148" s="3229"/>
      <c r="D148" s="3276"/>
      <c r="E148" s="370">
        <v>0.81</v>
      </c>
      <c r="F148" s="2016">
        <v>0.18990000000000001</v>
      </c>
      <c r="G148" s="370">
        <v>0.82399999999999995</v>
      </c>
      <c r="H148" s="2016">
        <v>0.17599999999999999</v>
      </c>
      <c r="I148" s="2679">
        <v>0.83199999999999996</v>
      </c>
      <c r="J148" s="2680">
        <v>0.16800000000000001</v>
      </c>
      <c r="K148" s="1"/>
      <c r="L148" s="1"/>
      <c r="M148" s="1"/>
    </row>
    <row r="149" spans="2:13" ht="12.75" customHeight="1">
      <c r="B149" s="1"/>
      <c r="C149" s="1"/>
      <c r="D149" s="1"/>
      <c r="E149" s="1"/>
      <c r="F149" s="1"/>
      <c r="G149" s="1"/>
      <c r="H149" s="1"/>
      <c r="I149" s="1"/>
      <c r="J149" s="1"/>
      <c r="K149" s="1"/>
      <c r="L149" s="1"/>
      <c r="M149" s="1"/>
    </row>
    <row r="150" spans="2:13" ht="18.75" customHeight="1">
      <c r="B150" s="4179" t="s">
        <v>1467</v>
      </c>
      <c r="C150" s="3207"/>
      <c r="D150" s="3247"/>
      <c r="E150" s="4180">
        <v>2023</v>
      </c>
      <c r="F150" s="3207"/>
      <c r="G150" s="3207"/>
      <c r="H150" s="4180">
        <v>2024</v>
      </c>
      <c r="I150" s="3207"/>
      <c r="J150" s="3207"/>
      <c r="K150" s="4170">
        <v>2025</v>
      </c>
      <c r="L150" s="3207"/>
      <c r="M150" s="3207"/>
    </row>
    <row r="151" spans="2:13" ht="42.75" customHeight="1">
      <c r="B151" s="3248"/>
      <c r="C151" s="3248"/>
      <c r="D151" s="3279"/>
      <c r="E151" s="2681" t="s">
        <v>107</v>
      </c>
      <c r="F151" s="1552" t="s">
        <v>108</v>
      </c>
      <c r="G151" s="2682" t="s">
        <v>109</v>
      </c>
      <c r="H151" s="2681" t="s">
        <v>107</v>
      </c>
      <c r="I151" s="1552" t="s">
        <v>108</v>
      </c>
      <c r="J151" s="2682" t="s">
        <v>109</v>
      </c>
      <c r="K151" s="2681" t="s">
        <v>107</v>
      </c>
      <c r="L151" s="1552" t="s">
        <v>108</v>
      </c>
      <c r="M151" s="2682" t="s">
        <v>109</v>
      </c>
    </row>
    <row r="152" spans="2:13" ht="12.75" customHeight="1">
      <c r="B152" s="3347" t="s">
        <v>30</v>
      </c>
      <c r="C152" s="3261"/>
      <c r="D152" s="3385"/>
      <c r="E152" s="423">
        <v>0</v>
      </c>
      <c r="F152" s="424">
        <v>0.875</v>
      </c>
      <c r="G152" s="2055">
        <v>0.125</v>
      </c>
      <c r="H152" s="423">
        <v>0</v>
      </c>
      <c r="I152" s="424">
        <v>0.875</v>
      </c>
      <c r="J152" s="2055">
        <v>0.125</v>
      </c>
      <c r="K152" s="1885">
        <v>0</v>
      </c>
      <c r="L152" s="2683">
        <v>0.88200000000000001</v>
      </c>
      <c r="M152" s="1886">
        <v>0.11799999999999999</v>
      </c>
    </row>
    <row r="153" spans="2:13" ht="12.75" customHeight="1">
      <c r="B153" s="3104" t="s">
        <v>31</v>
      </c>
      <c r="C153" s="3257"/>
      <c r="D153" s="3287"/>
      <c r="E153" s="187">
        <v>0</v>
      </c>
      <c r="F153" s="175">
        <v>1</v>
      </c>
      <c r="G153" s="1909">
        <v>0</v>
      </c>
      <c r="H153" s="187">
        <v>0</v>
      </c>
      <c r="I153" s="175">
        <v>1</v>
      </c>
      <c r="J153" s="1909">
        <v>0</v>
      </c>
      <c r="K153" s="135">
        <v>0</v>
      </c>
      <c r="L153" s="188">
        <v>0</v>
      </c>
      <c r="M153" s="136">
        <v>0</v>
      </c>
    </row>
    <row r="154" spans="2:13" ht="12.75" customHeight="1">
      <c r="B154" s="3104" t="s">
        <v>32</v>
      </c>
      <c r="C154" s="3257"/>
      <c r="D154" s="3287"/>
      <c r="E154" s="187">
        <v>0</v>
      </c>
      <c r="F154" s="175">
        <v>0.75</v>
      </c>
      <c r="G154" s="1909">
        <v>0.25</v>
      </c>
      <c r="H154" s="187">
        <v>0</v>
      </c>
      <c r="I154" s="175">
        <v>0.78600000000000003</v>
      </c>
      <c r="J154" s="1909">
        <v>0.214</v>
      </c>
      <c r="K154" s="135">
        <v>0</v>
      </c>
      <c r="L154" s="188">
        <v>0.69199999999999995</v>
      </c>
      <c r="M154" s="136">
        <v>0.308</v>
      </c>
    </row>
    <row r="155" spans="2:13" ht="12.75" customHeight="1">
      <c r="B155" s="3104" t="s">
        <v>33</v>
      </c>
      <c r="C155" s="3257"/>
      <c r="D155" s="3287"/>
      <c r="E155" s="187">
        <v>0.1</v>
      </c>
      <c r="F155" s="175">
        <v>0.8</v>
      </c>
      <c r="G155" s="1909">
        <v>0.1</v>
      </c>
      <c r="H155" s="187">
        <v>0</v>
      </c>
      <c r="I155" s="175">
        <v>1</v>
      </c>
      <c r="J155" s="1909">
        <v>0</v>
      </c>
      <c r="K155" s="135">
        <v>0</v>
      </c>
      <c r="L155" s="188">
        <v>0.63600000000000001</v>
      </c>
      <c r="M155" s="136">
        <v>0.36399999999999999</v>
      </c>
    </row>
    <row r="156" spans="2:13" ht="12.75" customHeight="1">
      <c r="B156" s="3104" t="s">
        <v>34</v>
      </c>
      <c r="C156" s="3257"/>
      <c r="D156" s="3287"/>
      <c r="E156" s="187">
        <v>3.3300000000000003E-2</v>
      </c>
      <c r="F156" s="175">
        <v>0.76659999999999995</v>
      </c>
      <c r="G156" s="1909">
        <v>0.2</v>
      </c>
      <c r="H156" s="187">
        <v>0</v>
      </c>
      <c r="I156" s="175">
        <v>0.76659999999999995</v>
      </c>
      <c r="J156" s="1909">
        <v>0.23300000000000001</v>
      </c>
      <c r="K156" s="135">
        <v>0</v>
      </c>
      <c r="L156" s="188">
        <v>0.70399999999999996</v>
      </c>
      <c r="M156" s="136">
        <v>0.29599999999999999</v>
      </c>
    </row>
    <row r="157" spans="2:13" ht="12.75" customHeight="1">
      <c r="B157" s="3104" t="s">
        <v>35</v>
      </c>
      <c r="C157" s="3257"/>
      <c r="D157" s="3287"/>
      <c r="E157" s="187">
        <v>0</v>
      </c>
      <c r="F157" s="175">
        <v>0.82350000000000001</v>
      </c>
      <c r="G157" s="1909">
        <v>0.1764</v>
      </c>
      <c r="H157" s="187">
        <v>0</v>
      </c>
      <c r="I157" s="175">
        <v>0.70599999999999996</v>
      </c>
      <c r="J157" s="1909">
        <v>0.29399999999999998</v>
      </c>
      <c r="K157" s="135">
        <v>0</v>
      </c>
      <c r="L157" s="188">
        <v>0.78300000000000003</v>
      </c>
      <c r="M157" s="136">
        <v>0.217</v>
      </c>
    </row>
    <row r="158" spans="2:13" ht="12.75" customHeight="1">
      <c r="B158" s="3104" t="s">
        <v>36</v>
      </c>
      <c r="C158" s="3257"/>
      <c r="D158" s="3287"/>
      <c r="E158" s="187">
        <v>0</v>
      </c>
      <c r="F158" s="175">
        <v>0.77029999999999998</v>
      </c>
      <c r="G158" s="1909">
        <v>0.22969999999999999</v>
      </c>
      <c r="H158" s="187">
        <v>3.9E-2</v>
      </c>
      <c r="I158" s="175">
        <v>0.65800000000000003</v>
      </c>
      <c r="J158" s="1909">
        <v>0.30299999999999999</v>
      </c>
      <c r="K158" s="135">
        <v>0.14399999999999999</v>
      </c>
      <c r="L158" s="188">
        <v>0.51</v>
      </c>
      <c r="M158" s="136">
        <v>0.34599999999999997</v>
      </c>
    </row>
    <row r="159" spans="2:13" ht="12.75" customHeight="1">
      <c r="B159" s="3104" t="s">
        <v>38</v>
      </c>
      <c r="C159" s="3257"/>
      <c r="D159" s="3287"/>
      <c r="E159" s="187">
        <v>1</v>
      </c>
      <c r="F159" s="175">
        <v>0</v>
      </c>
      <c r="G159" s="1909">
        <v>0</v>
      </c>
      <c r="H159" s="1385" t="s">
        <v>644</v>
      </c>
      <c r="I159" s="1494" t="s">
        <v>644</v>
      </c>
      <c r="J159" s="2074" t="s">
        <v>644</v>
      </c>
      <c r="K159" s="1393">
        <v>1</v>
      </c>
      <c r="L159" s="1394">
        <v>0</v>
      </c>
      <c r="M159" s="719">
        <v>0</v>
      </c>
    </row>
    <row r="160" spans="2:13" ht="15" customHeight="1">
      <c r="B160" s="3140" t="s">
        <v>42</v>
      </c>
      <c r="C160" s="3229"/>
      <c r="D160" s="3276"/>
      <c r="E160" s="370">
        <v>4.4999999999999998E-2</v>
      </c>
      <c r="F160" s="179">
        <v>0.73141999999999996</v>
      </c>
      <c r="G160" s="2016">
        <v>0.22850000000000001</v>
      </c>
      <c r="H160" s="370">
        <v>1.9E-2</v>
      </c>
      <c r="I160" s="179">
        <v>0.73</v>
      </c>
      <c r="J160" s="2016">
        <v>0.252</v>
      </c>
      <c r="K160" s="141">
        <v>8.6300000000000002E-2</v>
      </c>
      <c r="L160" s="446">
        <v>0.61419999999999997</v>
      </c>
      <c r="M160" s="142">
        <v>0.29949999999999999</v>
      </c>
    </row>
    <row r="161" spans="2:13" ht="12.75" customHeight="1">
      <c r="B161" s="1"/>
      <c r="C161" s="1"/>
      <c r="D161" s="1"/>
      <c r="E161" s="1"/>
      <c r="F161" s="1"/>
      <c r="G161" s="1"/>
      <c r="H161" s="1"/>
      <c r="I161" s="1"/>
      <c r="J161" s="1"/>
      <c r="K161" s="1"/>
      <c r="L161" s="1"/>
      <c r="M161" s="1"/>
    </row>
    <row r="162" spans="2:13" ht="12.75" customHeight="1">
      <c r="B162" s="4191" t="s">
        <v>1468</v>
      </c>
      <c r="C162" s="3207"/>
      <c r="D162" s="3207"/>
      <c r="E162" s="3207"/>
      <c r="F162" s="3207"/>
      <c r="G162" s="3247"/>
      <c r="H162" s="4192" t="s">
        <v>138</v>
      </c>
      <c r="I162" s="4192" t="s">
        <v>139</v>
      </c>
      <c r="J162" s="4192" t="s">
        <v>140</v>
      </c>
      <c r="K162" s="4192" t="s">
        <v>141</v>
      </c>
      <c r="L162" s="4192" t="s">
        <v>142</v>
      </c>
      <c r="M162" s="4191" t="s">
        <v>143</v>
      </c>
    </row>
    <row r="163" spans="2:13" ht="18.75" customHeight="1">
      <c r="B163" s="3296"/>
      <c r="C163" s="3248"/>
      <c r="D163" s="3248"/>
      <c r="E163" s="3248"/>
      <c r="F163" s="3248"/>
      <c r="G163" s="3279"/>
      <c r="H163" s="3325"/>
      <c r="I163" s="3325"/>
      <c r="J163" s="3325"/>
      <c r="K163" s="3325"/>
      <c r="L163" s="3325"/>
      <c r="M163" s="3296"/>
    </row>
    <row r="164" spans="2:13" ht="12.75" customHeight="1">
      <c r="B164" s="3102" t="s">
        <v>29</v>
      </c>
      <c r="C164" s="3223"/>
      <c r="D164" s="3223"/>
      <c r="E164" s="3223"/>
      <c r="F164" s="3223"/>
      <c r="G164" s="3280"/>
      <c r="H164" s="193" t="s">
        <v>644</v>
      </c>
      <c r="I164" s="193" t="s">
        <v>644</v>
      </c>
      <c r="J164" s="193" t="s">
        <v>644</v>
      </c>
      <c r="K164" s="193" t="s">
        <v>644</v>
      </c>
      <c r="L164" s="193" t="s">
        <v>644</v>
      </c>
      <c r="M164" s="1914" t="s">
        <v>644</v>
      </c>
    </row>
    <row r="165" spans="2:13" ht="12.75" customHeight="1">
      <c r="B165" s="3104" t="s">
        <v>30</v>
      </c>
      <c r="C165" s="3257"/>
      <c r="D165" s="3257"/>
      <c r="E165" s="3257"/>
      <c r="F165" s="3257"/>
      <c r="G165" s="3287"/>
      <c r="H165" s="194">
        <v>0</v>
      </c>
      <c r="I165" s="194">
        <v>0.93799999999999994</v>
      </c>
      <c r="J165" s="194">
        <v>0</v>
      </c>
      <c r="K165" s="194">
        <v>0</v>
      </c>
      <c r="L165" s="194">
        <v>6.3E-2</v>
      </c>
      <c r="M165" s="195">
        <v>0</v>
      </c>
    </row>
    <row r="166" spans="2:13" ht="12.75" customHeight="1">
      <c r="B166" s="3104" t="s">
        <v>31</v>
      </c>
      <c r="C166" s="3257"/>
      <c r="D166" s="3257"/>
      <c r="E166" s="3257"/>
      <c r="F166" s="3257"/>
      <c r="G166" s="3287"/>
      <c r="H166" s="194">
        <v>0</v>
      </c>
      <c r="I166" s="194">
        <v>1</v>
      </c>
      <c r="J166" s="194">
        <v>0</v>
      </c>
      <c r="K166" s="194">
        <v>0</v>
      </c>
      <c r="L166" s="194">
        <v>0</v>
      </c>
      <c r="M166" s="195">
        <v>0</v>
      </c>
    </row>
    <row r="167" spans="2:13" ht="12.75" customHeight="1">
      <c r="B167" s="3104" t="s">
        <v>32</v>
      </c>
      <c r="C167" s="3257"/>
      <c r="D167" s="3257"/>
      <c r="E167" s="3257"/>
      <c r="F167" s="3257"/>
      <c r="G167" s="3287"/>
      <c r="H167" s="194">
        <v>0</v>
      </c>
      <c r="I167" s="194">
        <v>0.92900000000000005</v>
      </c>
      <c r="J167" s="194">
        <v>0</v>
      </c>
      <c r="K167" s="194">
        <v>0</v>
      </c>
      <c r="L167" s="194">
        <v>7.0999999999999994E-2</v>
      </c>
      <c r="M167" s="195">
        <v>0</v>
      </c>
    </row>
    <row r="168" spans="2:13" ht="12.75" customHeight="1">
      <c r="B168" s="3104" t="s">
        <v>33</v>
      </c>
      <c r="C168" s="3257"/>
      <c r="D168" s="3257"/>
      <c r="E168" s="3257"/>
      <c r="F168" s="3257"/>
      <c r="G168" s="3287"/>
      <c r="H168" s="194">
        <v>0</v>
      </c>
      <c r="I168" s="194">
        <v>0.75</v>
      </c>
      <c r="J168" s="194">
        <v>0</v>
      </c>
      <c r="K168" s="194">
        <v>0</v>
      </c>
      <c r="L168" s="194">
        <v>0.25</v>
      </c>
      <c r="M168" s="195">
        <v>0</v>
      </c>
    </row>
    <row r="169" spans="2:13" ht="12.75" customHeight="1">
      <c r="B169" s="3104" t="s">
        <v>34</v>
      </c>
      <c r="C169" s="3257"/>
      <c r="D169" s="3257"/>
      <c r="E169" s="3257"/>
      <c r="F169" s="3257"/>
      <c r="G169" s="3287"/>
      <c r="H169" s="194">
        <v>0</v>
      </c>
      <c r="I169" s="194">
        <v>0.83299999999999996</v>
      </c>
      <c r="J169" s="194">
        <v>0</v>
      </c>
      <c r="K169" s="194">
        <v>3.3000000000000002E-2</v>
      </c>
      <c r="L169" s="194">
        <v>0.13300000000000001</v>
      </c>
      <c r="M169" s="195">
        <v>0</v>
      </c>
    </row>
    <row r="170" spans="2:13" ht="12.75" customHeight="1">
      <c r="B170" s="3104" t="s">
        <v>35</v>
      </c>
      <c r="C170" s="3257"/>
      <c r="D170" s="3257"/>
      <c r="E170" s="3257"/>
      <c r="F170" s="3257"/>
      <c r="G170" s="3287"/>
      <c r="H170" s="194">
        <v>0</v>
      </c>
      <c r="I170" s="194">
        <v>0.82399999999999995</v>
      </c>
      <c r="J170" s="194">
        <v>0</v>
      </c>
      <c r="K170" s="194">
        <v>0.11799999999999999</v>
      </c>
      <c r="L170" s="194">
        <v>5.8999999999999997E-2</v>
      </c>
      <c r="M170" s="195">
        <v>0</v>
      </c>
    </row>
    <row r="171" spans="2:13" ht="12.75" customHeight="1">
      <c r="B171" s="3104" t="s">
        <v>36</v>
      </c>
      <c r="C171" s="3257"/>
      <c r="D171" s="3257"/>
      <c r="E171" s="3257"/>
      <c r="F171" s="3257"/>
      <c r="G171" s="3287"/>
      <c r="H171" s="194">
        <v>0</v>
      </c>
      <c r="I171" s="194">
        <v>0.85499999999999998</v>
      </c>
      <c r="J171" s="194">
        <v>0</v>
      </c>
      <c r="K171" s="194">
        <v>3.9E-2</v>
      </c>
      <c r="L171" s="194">
        <v>0.105</v>
      </c>
      <c r="M171" s="195">
        <v>0</v>
      </c>
    </row>
    <row r="172" spans="2:13" ht="12.75" customHeight="1">
      <c r="B172" s="3140" t="s">
        <v>42</v>
      </c>
      <c r="C172" s="3229"/>
      <c r="D172" s="3229"/>
      <c r="E172" s="3229"/>
      <c r="F172" s="3229"/>
      <c r="G172" s="3276"/>
      <c r="H172" s="196">
        <v>0</v>
      </c>
      <c r="I172" s="196">
        <v>0.86199999999999999</v>
      </c>
      <c r="J172" s="196">
        <v>0</v>
      </c>
      <c r="K172" s="196">
        <v>3.7999999999999999E-2</v>
      </c>
      <c r="L172" s="196">
        <v>0.10100000000000001</v>
      </c>
      <c r="M172" s="197">
        <v>0</v>
      </c>
    </row>
    <row r="173" spans="2:13" ht="29.25" customHeight="1">
      <c r="B173" s="3090" t="s">
        <v>1469</v>
      </c>
      <c r="C173" s="3231"/>
      <c r="D173" s="3231"/>
      <c r="E173" s="3231"/>
      <c r="F173" s="3231"/>
      <c r="G173" s="3231"/>
      <c r="H173" s="3231"/>
      <c r="I173" s="3231"/>
      <c r="J173" s="3231"/>
      <c r="K173" s="3231"/>
      <c r="L173" s="3231"/>
      <c r="M173" s="3231"/>
    </row>
    <row r="175" spans="2:13" ht="29.25" customHeight="1">
      <c r="B175" s="4191" t="s">
        <v>1470</v>
      </c>
      <c r="C175" s="3207"/>
      <c r="D175" s="3207"/>
      <c r="E175" s="3207"/>
      <c r="F175" s="3207"/>
      <c r="G175" s="3247"/>
      <c r="H175" s="4192" t="s">
        <v>138</v>
      </c>
      <c r="I175" s="4192" t="s">
        <v>139</v>
      </c>
      <c r="J175" s="4192" t="s">
        <v>140</v>
      </c>
      <c r="K175" s="4192" t="s">
        <v>141</v>
      </c>
      <c r="L175" s="4191" t="s">
        <v>142</v>
      </c>
      <c r="M175" s="3326"/>
    </row>
    <row r="176" spans="2:13" ht="9.75" customHeight="1">
      <c r="B176" s="3296"/>
      <c r="C176" s="3248"/>
      <c r="D176" s="3248"/>
      <c r="E176" s="3248"/>
      <c r="F176" s="3248"/>
      <c r="G176" s="3279"/>
      <c r="H176" s="3325"/>
      <c r="I176" s="3325"/>
      <c r="J176" s="3325"/>
      <c r="K176" s="3325"/>
      <c r="L176" s="3296"/>
      <c r="M176" s="3207"/>
    </row>
    <row r="177" spans="2:13" ht="21" customHeight="1">
      <c r="B177" s="3102" t="s">
        <v>29</v>
      </c>
      <c r="C177" s="3223"/>
      <c r="D177" s="3223"/>
      <c r="E177" s="3223"/>
      <c r="F177" s="3223"/>
      <c r="G177" s="3280"/>
      <c r="H177" s="1553" t="s">
        <v>644</v>
      </c>
      <c r="I177" s="1553" t="s">
        <v>644</v>
      </c>
      <c r="J177" s="1553" t="s">
        <v>644</v>
      </c>
      <c r="K177" s="1553" t="s">
        <v>644</v>
      </c>
      <c r="L177" s="1554" t="s">
        <v>644</v>
      </c>
      <c r="M177" s="2684"/>
    </row>
    <row r="178" spans="2:13" ht="19.5" customHeight="1">
      <c r="B178" s="3104" t="s">
        <v>30</v>
      </c>
      <c r="C178" s="3257"/>
      <c r="D178" s="3257"/>
      <c r="E178" s="3257"/>
      <c r="F178" s="3257"/>
      <c r="G178" s="3287"/>
      <c r="H178" s="201">
        <v>0</v>
      </c>
      <c r="I178" s="201">
        <v>0.88200000000000001</v>
      </c>
      <c r="J178" s="201">
        <v>0</v>
      </c>
      <c r="K178" s="201">
        <v>0</v>
      </c>
      <c r="L178" s="1915">
        <v>0.11799999999999999</v>
      </c>
      <c r="M178" s="2066"/>
    </row>
    <row r="179" spans="2:13" ht="19.5" customHeight="1">
      <c r="B179" s="3104" t="s">
        <v>31</v>
      </c>
      <c r="C179" s="3257"/>
      <c r="D179" s="3257"/>
      <c r="E179" s="3257"/>
      <c r="F179" s="3257"/>
      <c r="G179" s="3287"/>
      <c r="H179" s="201">
        <v>0</v>
      </c>
      <c r="I179" s="201">
        <v>0</v>
      </c>
      <c r="J179" s="201">
        <v>0</v>
      </c>
      <c r="K179" s="201">
        <v>0</v>
      </c>
      <c r="L179" s="1915">
        <v>0</v>
      </c>
      <c r="M179" s="2066"/>
    </row>
    <row r="180" spans="2:13" ht="18" customHeight="1">
      <c r="B180" s="3104" t="s">
        <v>32</v>
      </c>
      <c r="C180" s="3257"/>
      <c r="D180" s="3257"/>
      <c r="E180" s="3257"/>
      <c r="F180" s="3257"/>
      <c r="G180" s="3287"/>
      <c r="H180" s="201">
        <v>0</v>
      </c>
      <c r="I180" s="201">
        <v>0.92300000000000004</v>
      </c>
      <c r="J180" s="201">
        <v>0</v>
      </c>
      <c r="K180" s="201">
        <v>0</v>
      </c>
      <c r="L180" s="1915">
        <v>7.6999999999999999E-2</v>
      </c>
      <c r="M180" s="2066"/>
    </row>
    <row r="181" spans="2:13" ht="18.75" customHeight="1">
      <c r="B181" s="3104" t="s">
        <v>33</v>
      </c>
      <c r="C181" s="3257"/>
      <c r="D181" s="3257"/>
      <c r="E181" s="3257"/>
      <c r="F181" s="3257"/>
      <c r="G181" s="3287"/>
      <c r="H181" s="201">
        <v>0</v>
      </c>
      <c r="I181" s="201">
        <v>0.81799999999999995</v>
      </c>
      <c r="J181" s="201">
        <v>0</v>
      </c>
      <c r="K181" s="201">
        <v>0</v>
      </c>
      <c r="L181" s="1915">
        <v>0.182</v>
      </c>
      <c r="M181" s="2066"/>
    </row>
    <row r="182" spans="2:13" ht="18.75" customHeight="1">
      <c r="B182" s="3104" t="s">
        <v>34</v>
      </c>
      <c r="C182" s="3257"/>
      <c r="D182" s="3257"/>
      <c r="E182" s="3257"/>
      <c r="F182" s="3257"/>
      <c r="G182" s="3287"/>
      <c r="H182" s="201">
        <v>0</v>
      </c>
      <c r="I182" s="201">
        <v>0.88900000000000001</v>
      </c>
      <c r="J182" s="201">
        <v>0</v>
      </c>
      <c r="K182" s="201">
        <v>3.6999999999999998E-2</v>
      </c>
      <c r="L182" s="1915">
        <v>7.3999999999999996E-2</v>
      </c>
      <c r="M182" s="2066"/>
    </row>
    <row r="183" spans="2:13" ht="18" customHeight="1">
      <c r="B183" s="3104" t="s">
        <v>35</v>
      </c>
      <c r="C183" s="3257"/>
      <c r="D183" s="3257"/>
      <c r="E183" s="3257"/>
      <c r="F183" s="3257"/>
      <c r="G183" s="3287"/>
      <c r="H183" s="201">
        <v>0</v>
      </c>
      <c r="I183" s="201">
        <v>0.95699999999999996</v>
      </c>
      <c r="J183" s="201">
        <v>0</v>
      </c>
      <c r="K183" s="201">
        <v>4.2999999999999997E-2</v>
      </c>
      <c r="L183" s="1915">
        <v>0</v>
      </c>
      <c r="M183" s="2066"/>
    </row>
    <row r="184" spans="2:13" ht="18.75" customHeight="1">
      <c r="B184" s="3104" t="s">
        <v>36</v>
      </c>
      <c r="C184" s="3257"/>
      <c r="D184" s="3257"/>
      <c r="E184" s="3257"/>
      <c r="F184" s="3257"/>
      <c r="G184" s="3287"/>
      <c r="H184" s="201">
        <v>0.01</v>
      </c>
      <c r="I184" s="201">
        <v>0.76</v>
      </c>
      <c r="J184" s="201">
        <v>0.01</v>
      </c>
      <c r="K184" s="201">
        <v>4.8000000000000001E-2</v>
      </c>
      <c r="L184" s="1915">
        <v>0.17299999999999999</v>
      </c>
      <c r="M184" s="2066"/>
    </row>
    <row r="185" spans="2:13" ht="18.75" customHeight="1">
      <c r="B185" s="3597" t="s">
        <v>38</v>
      </c>
      <c r="C185" s="3215"/>
      <c r="D185" s="3215"/>
      <c r="E185" s="3215"/>
      <c r="F185" s="3215"/>
      <c r="G185" s="3399"/>
      <c r="H185" s="1555">
        <v>0</v>
      </c>
      <c r="I185" s="1555">
        <v>1</v>
      </c>
      <c r="J185" s="1555">
        <v>0</v>
      </c>
      <c r="K185" s="1555">
        <v>0</v>
      </c>
      <c r="L185" s="2685">
        <v>0</v>
      </c>
      <c r="M185" s="2066"/>
    </row>
    <row r="186" spans="2:13" ht="19.5" customHeight="1">
      <c r="B186" s="3140" t="s">
        <v>42</v>
      </c>
      <c r="C186" s="3229"/>
      <c r="D186" s="3229"/>
      <c r="E186" s="3229"/>
      <c r="F186" s="3229"/>
      <c r="G186" s="3276"/>
      <c r="H186" s="1556">
        <v>5.0000000000000001E-3</v>
      </c>
      <c r="I186" s="1556">
        <v>0.82699999999999996</v>
      </c>
      <c r="J186" s="1556">
        <v>5.0000000000000001E-3</v>
      </c>
      <c r="K186" s="1556">
        <v>3.5999999999999997E-2</v>
      </c>
      <c r="L186" s="2686">
        <v>0.127</v>
      </c>
      <c r="M186" s="2067"/>
    </row>
    <row r="187" spans="2:13" ht="12.75" customHeight="1">
      <c r="B187" s="3012" t="s">
        <v>1471</v>
      </c>
      <c r="C187" s="3254"/>
      <c r="D187" s="3254"/>
      <c r="E187" s="3254"/>
      <c r="F187" s="3254"/>
      <c r="G187" s="3254"/>
      <c r="H187" s="3254"/>
      <c r="I187" s="3254"/>
      <c r="J187" s="3254"/>
      <c r="K187" s="3254"/>
      <c r="L187" s="3254"/>
      <c r="M187" s="1819"/>
    </row>
    <row r="188" spans="2:13" ht="12.75" customHeight="1">
      <c r="B188" s="3277"/>
      <c r="C188" s="3277"/>
      <c r="D188" s="3277"/>
      <c r="E188" s="3277"/>
      <c r="F188" s="3277"/>
      <c r="G188" s="3277"/>
      <c r="H188" s="3277"/>
      <c r="I188" s="3277"/>
      <c r="J188" s="3277"/>
      <c r="K188" s="3277"/>
      <c r="L188" s="3277"/>
      <c r="M188" s="1819"/>
    </row>
    <row r="191" spans="2:13" ht="19.5" customHeight="1">
      <c r="B191" s="4194" t="s">
        <v>146</v>
      </c>
      <c r="C191" s="3207"/>
      <c r="D191" s="3207"/>
      <c r="E191" s="3207"/>
      <c r="F191" s="3207"/>
      <c r="G191" s="3207"/>
      <c r="H191" s="3207"/>
      <c r="I191" s="3207"/>
      <c r="J191" s="3207"/>
      <c r="K191" s="3207"/>
      <c r="L191" s="3207"/>
      <c r="M191" s="3207"/>
    </row>
    <row r="192" spans="2:13" ht="12.75" customHeight="1">
      <c r="B192" s="1"/>
      <c r="C192" s="1"/>
      <c r="D192" s="1"/>
      <c r="E192" s="1"/>
      <c r="F192" s="1"/>
    </row>
    <row r="193" spans="2:19" ht="12.75" customHeight="1">
      <c r="B193" s="4173" t="s">
        <v>1472</v>
      </c>
      <c r="C193" s="3207"/>
      <c r="D193" s="3247"/>
      <c r="E193" s="4180">
        <v>2024</v>
      </c>
      <c r="F193" s="4170">
        <v>2025</v>
      </c>
    </row>
    <row r="194" spans="2:19" ht="27" customHeight="1">
      <c r="B194" s="3207"/>
      <c r="C194" s="2992"/>
      <c r="D194" s="3247"/>
      <c r="E194" s="3295"/>
      <c r="F194" s="3295"/>
    </row>
    <row r="195" spans="2:19" ht="31.5" customHeight="1">
      <c r="B195" s="3248"/>
      <c r="C195" s="3248"/>
      <c r="D195" s="3279"/>
      <c r="E195" s="3296"/>
      <c r="F195" s="3296"/>
    </row>
    <row r="196" spans="2:19" ht="12.75" customHeight="1">
      <c r="B196" s="3102" t="s">
        <v>29</v>
      </c>
      <c r="C196" s="3223"/>
      <c r="D196" s="3280"/>
      <c r="E196" s="1914" t="s">
        <v>644</v>
      </c>
      <c r="F196" s="1554" t="s">
        <v>644</v>
      </c>
    </row>
    <row r="197" spans="2:19" ht="12.75" customHeight="1">
      <c r="B197" s="3104" t="s">
        <v>30</v>
      </c>
      <c r="C197" s="3257"/>
      <c r="D197" s="3287"/>
      <c r="E197" s="166">
        <v>1.161</v>
      </c>
      <c r="F197" s="2030">
        <v>0.94499999999999995</v>
      </c>
    </row>
    <row r="198" spans="2:19" ht="12.75" customHeight="1">
      <c r="B198" s="3104" t="s">
        <v>31</v>
      </c>
      <c r="C198" s="3257"/>
      <c r="D198" s="3287"/>
      <c r="E198" s="166">
        <v>2.5950000000000002</v>
      </c>
      <c r="F198" s="2030">
        <v>0</v>
      </c>
    </row>
    <row r="199" spans="2:19" ht="12.75" customHeight="1">
      <c r="B199" s="3104" t="s">
        <v>32</v>
      </c>
      <c r="C199" s="3257"/>
      <c r="D199" s="3287"/>
      <c r="E199" s="166">
        <v>1.0960000000000001</v>
      </c>
      <c r="F199" s="2030">
        <v>0</v>
      </c>
    </row>
    <row r="200" spans="2:19" ht="12.75" customHeight="1">
      <c r="B200" s="3104" t="s">
        <v>33</v>
      </c>
      <c r="C200" s="3257"/>
      <c r="D200" s="3287"/>
      <c r="E200" s="166">
        <v>1.728</v>
      </c>
      <c r="F200" s="2030">
        <v>0.96499999999999997</v>
      </c>
    </row>
    <row r="201" spans="2:19" ht="12.75" customHeight="1">
      <c r="B201" s="3104" t="s">
        <v>34</v>
      </c>
      <c r="C201" s="3257"/>
      <c r="D201" s="3287"/>
      <c r="E201" s="166">
        <v>0.622</v>
      </c>
      <c r="F201" s="2030">
        <v>0.56999999999999995</v>
      </c>
    </row>
    <row r="202" spans="2:19" ht="12.75" customHeight="1">
      <c r="B202" s="3104" t="s">
        <v>35</v>
      </c>
      <c r="C202" s="3257"/>
      <c r="D202" s="3287"/>
      <c r="E202" s="166">
        <v>0.93</v>
      </c>
      <c r="F202" s="2030">
        <v>0.74199999999999999</v>
      </c>
    </row>
    <row r="203" spans="2:19" ht="12.75" customHeight="1">
      <c r="B203" s="3104" t="s">
        <v>36</v>
      </c>
      <c r="C203" s="3257"/>
      <c r="D203" s="3287"/>
      <c r="E203" s="166">
        <v>1.1080000000000001</v>
      </c>
      <c r="F203" s="2030">
        <v>0.98299999999999998</v>
      </c>
    </row>
    <row r="204" spans="2:19" ht="12.75" customHeight="1">
      <c r="B204" s="3140" t="s">
        <v>148</v>
      </c>
      <c r="C204" s="3229"/>
      <c r="D204" s="3276"/>
      <c r="E204" s="168">
        <v>1.0129999999999999</v>
      </c>
      <c r="F204" s="2687">
        <v>0.76300000000000001</v>
      </c>
    </row>
    <row r="205" spans="2:19" ht="7.5" customHeight="1">
      <c r="B205" s="3012" t="s">
        <v>1473</v>
      </c>
      <c r="C205" s="3254"/>
      <c r="D205" s="3254"/>
      <c r="E205" s="3254"/>
      <c r="F205" s="3254"/>
    </row>
    <row r="206" spans="2:19" ht="12.75" customHeight="1">
      <c r="B206" s="3207"/>
      <c r="C206" s="2992"/>
      <c r="D206" s="2992"/>
      <c r="E206" s="2992"/>
      <c r="F206" s="3207"/>
      <c r="G206" s="1141"/>
      <c r="H206" s="1"/>
      <c r="I206" s="1"/>
      <c r="J206" s="1"/>
      <c r="K206" s="1"/>
      <c r="L206" s="1"/>
      <c r="M206" s="1"/>
      <c r="N206" s="1"/>
      <c r="O206" s="1"/>
      <c r="P206" s="1"/>
      <c r="Q206" s="1"/>
      <c r="R206" s="1"/>
      <c r="S206" s="1"/>
    </row>
    <row r="207" spans="2:19" ht="12.75" customHeight="1">
      <c r="B207" s="3207"/>
      <c r="C207" s="2992"/>
      <c r="D207" s="2992"/>
      <c r="E207" s="2992"/>
      <c r="F207" s="3207"/>
      <c r="G207" s="1141"/>
      <c r="H207" s="1"/>
      <c r="I207" s="1"/>
      <c r="J207" s="1"/>
      <c r="K207" s="1"/>
      <c r="L207" s="1"/>
      <c r="M207" s="1"/>
      <c r="N207" s="1"/>
      <c r="O207" s="1"/>
      <c r="P207" s="1"/>
      <c r="Q207" s="1"/>
      <c r="R207" s="1"/>
      <c r="S207" s="1"/>
    </row>
    <row r="208" spans="2:19" ht="24.75" customHeight="1">
      <c r="B208" s="3207"/>
      <c r="C208" s="2992"/>
      <c r="D208" s="2992"/>
      <c r="E208" s="2992"/>
      <c r="F208" s="3207"/>
      <c r="G208" s="1141"/>
      <c r="H208" s="1"/>
      <c r="I208" s="1"/>
      <c r="J208" s="1"/>
      <c r="K208" s="1"/>
      <c r="L208" s="1"/>
      <c r="M208" s="1"/>
      <c r="N208" s="1"/>
      <c r="O208" s="1"/>
      <c r="P208" s="1"/>
      <c r="Q208" s="1"/>
      <c r="R208" s="1"/>
      <c r="S208" s="1"/>
    </row>
    <row r="209" spans="2:19" ht="21.75" customHeight="1">
      <c r="B209" s="3277"/>
      <c r="C209" s="3277"/>
      <c r="D209" s="3277"/>
      <c r="E209" s="3277"/>
      <c r="F209" s="3277"/>
      <c r="G209" s="1"/>
      <c r="H209" s="1"/>
      <c r="I209" s="1"/>
      <c r="J209" s="1"/>
      <c r="K209" s="1"/>
      <c r="L209" s="1"/>
      <c r="M209" s="1"/>
      <c r="N209" s="1"/>
      <c r="O209" s="1"/>
      <c r="P209" s="1"/>
      <c r="Q209" s="1"/>
      <c r="R209" s="1"/>
      <c r="S209" s="1"/>
    </row>
    <row r="210" spans="2:19" ht="38.25" customHeight="1">
      <c r="B210" s="1557"/>
      <c r="C210" s="1557"/>
      <c r="D210" s="1557"/>
      <c r="E210" s="1557"/>
      <c r="F210" s="1"/>
      <c r="G210" s="1"/>
      <c r="H210" s="1"/>
      <c r="I210" s="1"/>
      <c r="J210" s="1"/>
      <c r="K210" s="1"/>
      <c r="L210" s="1"/>
      <c r="M210" s="1"/>
      <c r="N210" s="1"/>
      <c r="O210" s="1"/>
      <c r="P210" s="1"/>
      <c r="Q210" s="1"/>
      <c r="R210" s="1"/>
      <c r="S210" s="1"/>
    </row>
    <row r="211" spans="2:19" ht="38.25" customHeight="1">
      <c r="B211" s="1514" t="s">
        <v>155</v>
      </c>
      <c r="C211" s="1558"/>
      <c r="D211" s="1558"/>
      <c r="E211" s="1558"/>
      <c r="F211" s="1558"/>
      <c r="G211" s="1558"/>
      <c r="H211" s="1558"/>
      <c r="I211" s="1558"/>
      <c r="J211" s="1558"/>
      <c r="K211" s="1558"/>
      <c r="L211" s="1558"/>
      <c r="M211" s="1558"/>
      <c r="N211" s="1558"/>
      <c r="O211" s="1558"/>
      <c r="P211" s="1558"/>
      <c r="Q211" s="1558"/>
      <c r="R211" s="1558"/>
      <c r="S211" s="1558"/>
    </row>
    <row r="212" spans="2:19" ht="12.75" customHeight="1">
      <c r="B212" s="1"/>
      <c r="C212" s="1"/>
      <c r="D212" s="1"/>
      <c r="E212" s="1"/>
      <c r="F212" s="1"/>
      <c r="G212" s="1"/>
      <c r="H212" s="1"/>
      <c r="I212" s="1"/>
      <c r="J212" s="1"/>
      <c r="K212" s="1"/>
      <c r="L212" s="1"/>
      <c r="M212" s="1"/>
      <c r="N212" s="1"/>
      <c r="O212" s="1"/>
      <c r="P212" s="1"/>
      <c r="Q212" s="1"/>
      <c r="R212" s="1"/>
      <c r="S212" s="1"/>
    </row>
    <row r="213" spans="2:19" ht="12.75" customHeight="1">
      <c r="B213" s="3641" t="s">
        <v>1474</v>
      </c>
      <c r="C213" s="3207"/>
      <c r="D213" s="3207"/>
      <c r="E213" s="3207"/>
      <c r="F213" s="3207"/>
      <c r="G213" s="3207"/>
      <c r="H213" s="3207"/>
      <c r="I213" s="3207"/>
      <c r="J213" s="3207"/>
      <c r="K213" s="3207"/>
      <c r="L213" s="3207"/>
      <c r="M213" s="3207"/>
      <c r="N213" s="3207"/>
      <c r="O213" s="3207"/>
      <c r="P213" s="3207"/>
      <c r="Q213" s="3207"/>
      <c r="R213" s="3207"/>
      <c r="S213" s="3207"/>
    </row>
    <row r="214" spans="2:19" ht="12.75" customHeight="1">
      <c r="B214" s="1"/>
      <c r="C214" s="1"/>
      <c r="D214" s="1"/>
      <c r="E214" s="1"/>
      <c r="F214" s="1"/>
      <c r="G214" s="1"/>
      <c r="H214" s="1"/>
      <c r="I214" s="1"/>
      <c r="J214" s="1"/>
      <c r="K214" s="1"/>
      <c r="L214" s="1"/>
      <c r="M214" s="1"/>
      <c r="N214" s="1"/>
      <c r="O214" s="1"/>
      <c r="P214" s="1"/>
      <c r="Q214" s="1"/>
      <c r="R214" s="1"/>
      <c r="S214" s="1"/>
    </row>
    <row r="215" spans="2:19" ht="12.75" customHeight="1">
      <c r="B215" s="4173" t="s">
        <v>1475</v>
      </c>
      <c r="C215" s="3207"/>
      <c r="D215" s="3207"/>
      <c r="E215" s="3207"/>
      <c r="F215" s="3207"/>
      <c r="G215" s="3207"/>
      <c r="H215" s="3207"/>
      <c r="I215" s="3207"/>
      <c r="J215" s="3247"/>
      <c r="K215" s="4195">
        <v>2023</v>
      </c>
      <c r="L215" s="3207"/>
      <c r="M215" s="3207"/>
      <c r="N215" s="4196">
        <v>2024</v>
      </c>
      <c r="O215" s="3207"/>
      <c r="P215" s="3207"/>
      <c r="Q215" s="4196">
        <v>2025</v>
      </c>
      <c r="R215" s="3207"/>
      <c r="S215" s="3207"/>
    </row>
    <row r="216" spans="2:19" ht="12.75" customHeight="1">
      <c r="B216" s="3248"/>
      <c r="C216" s="3248"/>
      <c r="D216" s="3248"/>
      <c r="E216" s="3248"/>
      <c r="F216" s="3248"/>
      <c r="G216" s="3248"/>
      <c r="H216" s="3248"/>
      <c r="I216" s="3248"/>
      <c r="J216" s="3279"/>
      <c r="K216" s="2688" t="s">
        <v>158</v>
      </c>
      <c r="L216" s="1559" t="s">
        <v>159</v>
      </c>
      <c r="M216" s="2689" t="s">
        <v>148</v>
      </c>
      <c r="N216" s="2688" t="s">
        <v>158</v>
      </c>
      <c r="O216" s="1559" t="s">
        <v>159</v>
      </c>
      <c r="P216" s="2689" t="s">
        <v>148</v>
      </c>
      <c r="Q216" s="2688" t="s">
        <v>158</v>
      </c>
      <c r="R216" s="1559" t="s">
        <v>159</v>
      </c>
      <c r="S216" s="2689" t="s">
        <v>148</v>
      </c>
    </row>
    <row r="217" spans="2:19" ht="15.75" customHeight="1">
      <c r="B217" s="3222" t="s">
        <v>160</v>
      </c>
      <c r="C217" s="3223"/>
      <c r="D217" s="3223"/>
      <c r="E217" s="3223"/>
      <c r="F217" s="3223"/>
      <c r="G217" s="3223"/>
      <c r="H217" s="3223"/>
      <c r="I217" s="3223"/>
      <c r="J217" s="3280"/>
      <c r="K217" s="204">
        <v>397823.5</v>
      </c>
      <c r="L217" s="205">
        <v>253146.23999999999</v>
      </c>
      <c r="M217" s="206">
        <v>650969.74</v>
      </c>
      <c r="N217" s="204">
        <v>331513.53000000003</v>
      </c>
      <c r="O217" s="205">
        <v>214378.08</v>
      </c>
      <c r="P217" s="206">
        <v>545892</v>
      </c>
      <c r="Q217" s="1501">
        <v>265483</v>
      </c>
      <c r="R217" s="1502">
        <v>376904</v>
      </c>
      <c r="S217" s="2640">
        <v>642387</v>
      </c>
    </row>
    <row r="218" spans="2:19" ht="12.75" customHeight="1">
      <c r="B218" s="3104" t="s">
        <v>161</v>
      </c>
      <c r="C218" s="3257"/>
      <c r="D218" s="3257"/>
      <c r="E218" s="3257"/>
      <c r="F218" s="3257"/>
      <c r="G218" s="3257"/>
      <c r="H218" s="3257"/>
      <c r="I218" s="3257"/>
      <c r="J218" s="3287"/>
      <c r="K218" s="211">
        <v>0</v>
      </c>
      <c r="L218" s="212">
        <v>1</v>
      </c>
      <c r="M218" s="1922">
        <v>1</v>
      </c>
      <c r="N218" s="211">
        <v>1</v>
      </c>
      <c r="O218" s="212">
        <v>3</v>
      </c>
      <c r="P218" s="1922">
        <v>4</v>
      </c>
      <c r="Q218" s="1399">
        <v>2</v>
      </c>
      <c r="R218" s="1101">
        <v>5</v>
      </c>
      <c r="S218" s="1102">
        <v>7</v>
      </c>
    </row>
    <row r="219" spans="2:19" ht="12.75" customHeight="1">
      <c r="B219" s="3092" t="s">
        <v>162</v>
      </c>
      <c r="C219" s="3215"/>
      <c r="D219" s="3215"/>
      <c r="E219" s="3215"/>
      <c r="F219" s="3215"/>
      <c r="G219" s="3215"/>
      <c r="H219" s="3215"/>
      <c r="I219" s="3215"/>
      <c r="J219" s="3399"/>
      <c r="K219" s="211">
        <v>0</v>
      </c>
      <c r="L219" s="212">
        <v>1</v>
      </c>
      <c r="M219" s="1922">
        <v>1</v>
      </c>
      <c r="N219" s="211">
        <v>1</v>
      </c>
      <c r="O219" s="212">
        <v>0</v>
      </c>
      <c r="P219" s="1922">
        <v>1</v>
      </c>
      <c r="Q219" s="1399">
        <v>0</v>
      </c>
      <c r="R219" s="1101">
        <v>0</v>
      </c>
      <c r="S219" s="1102">
        <v>0</v>
      </c>
    </row>
    <row r="220" spans="2:19" ht="12.75" customHeight="1">
      <c r="B220" s="3104" t="s">
        <v>163</v>
      </c>
      <c r="C220" s="3257"/>
      <c r="D220" s="3257"/>
      <c r="E220" s="3257"/>
      <c r="F220" s="3257"/>
      <c r="G220" s="3257"/>
      <c r="H220" s="3257"/>
      <c r="I220" s="3257"/>
      <c r="J220" s="3287"/>
      <c r="K220" s="211">
        <v>0</v>
      </c>
      <c r="L220" s="212">
        <v>0</v>
      </c>
      <c r="M220" s="1922">
        <v>0</v>
      </c>
      <c r="N220" s="211">
        <v>0</v>
      </c>
      <c r="O220" s="212">
        <v>0</v>
      </c>
      <c r="P220" s="1922">
        <v>0</v>
      </c>
      <c r="Q220" s="1399">
        <v>0</v>
      </c>
      <c r="R220" s="1101">
        <v>0</v>
      </c>
      <c r="S220" s="1102">
        <v>0</v>
      </c>
    </row>
    <row r="221" spans="2:19" ht="12.75" customHeight="1">
      <c r="B221" s="3104" t="s">
        <v>164</v>
      </c>
      <c r="C221" s="3257"/>
      <c r="D221" s="3257"/>
      <c r="E221" s="3257"/>
      <c r="F221" s="3257"/>
      <c r="G221" s="3257"/>
      <c r="H221" s="3257"/>
      <c r="I221" s="3257"/>
      <c r="J221" s="3287"/>
      <c r="K221" s="211">
        <v>0</v>
      </c>
      <c r="L221" s="212">
        <v>250</v>
      </c>
      <c r="M221" s="1922">
        <v>250</v>
      </c>
      <c r="N221" s="211">
        <f>(SUM(217+3500))</f>
        <v>3717</v>
      </c>
      <c r="O221" s="212">
        <v>17</v>
      </c>
      <c r="P221" s="1922">
        <f>(SUM((N221+O221)))</f>
        <v>3734</v>
      </c>
      <c r="Q221" s="1399">
        <v>180</v>
      </c>
      <c r="R221" s="1101">
        <v>19</v>
      </c>
      <c r="S221" s="1102">
        <v>199</v>
      </c>
    </row>
    <row r="222" spans="2:19" ht="12.75" customHeight="1">
      <c r="B222" s="3092" t="s">
        <v>165</v>
      </c>
      <c r="C222" s="3215"/>
      <c r="D222" s="3215"/>
      <c r="E222" s="3215"/>
      <c r="F222" s="3215"/>
      <c r="G222" s="3215"/>
      <c r="H222" s="3215"/>
      <c r="I222" s="3215"/>
      <c r="J222" s="3399"/>
      <c r="K222" s="220">
        <v>0</v>
      </c>
      <c r="L222" s="221">
        <v>0.79</v>
      </c>
      <c r="M222" s="1923">
        <v>0.31</v>
      </c>
      <c r="N222" s="220">
        <v>0.6</v>
      </c>
      <c r="O222" s="221">
        <v>2.79</v>
      </c>
      <c r="P222" s="1923">
        <v>1.47</v>
      </c>
      <c r="Q222" s="470">
        <v>1.5</v>
      </c>
      <c r="R222" s="471">
        <v>2.65</v>
      </c>
      <c r="S222" s="472">
        <v>2.1800000000000002</v>
      </c>
    </row>
    <row r="223" spans="2:19" ht="12.75" customHeight="1">
      <c r="B223" s="3092" t="s">
        <v>166</v>
      </c>
      <c r="C223" s="3215"/>
      <c r="D223" s="3215"/>
      <c r="E223" s="3215"/>
      <c r="F223" s="3215"/>
      <c r="G223" s="3215"/>
      <c r="H223" s="3215"/>
      <c r="I223" s="3215"/>
      <c r="J223" s="3399"/>
      <c r="K223" s="220">
        <v>0</v>
      </c>
      <c r="L223" s="221">
        <v>0.79</v>
      </c>
      <c r="M223" s="1923">
        <v>0.31</v>
      </c>
      <c r="N223" s="220">
        <v>0.6</v>
      </c>
      <c r="O223" s="221">
        <v>0</v>
      </c>
      <c r="P223" s="1923">
        <v>0.37</v>
      </c>
      <c r="Q223" s="470">
        <v>0</v>
      </c>
      <c r="R223" s="471">
        <v>0</v>
      </c>
      <c r="S223" s="472">
        <v>0</v>
      </c>
    </row>
    <row r="224" spans="2:19" ht="12.75" customHeight="1">
      <c r="B224" s="3104" t="s">
        <v>167</v>
      </c>
      <c r="C224" s="3257"/>
      <c r="D224" s="3257"/>
      <c r="E224" s="3257"/>
      <c r="F224" s="3257"/>
      <c r="G224" s="3257"/>
      <c r="H224" s="3257"/>
      <c r="I224" s="3257"/>
      <c r="J224" s="3287"/>
      <c r="K224" s="220">
        <v>0</v>
      </c>
      <c r="L224" s="221">
        <v>0</v>
      </c>
      <c r="M224" s="1923">
        <v>0</v>
      </c>
      <c r="N224" s="221">
        <v>0</v>
      </c>
      <c r="O224" s="221">
        <v>0</v>
      </c>
      <c r="P224" s="1923">
        <v>0</v>
      </c>
      <c r="Q224" s="471">
        <v>0</v>
      </c>
      <c r="R224" s="471">
        <v>0</v>
      </c>
      <c r="S224" s="472">
        <v>0</v>
      </c>
    </row>
    <row r="225" spans="2:19" ht="12.75" customHeight="1">
      <c r="B225" s="3106" t="s">
        <v>168</v>
      </c>
      <c r="C225" s="3229"/>
      <c r="D225" s="3229"/>
      <c r="E225" s="3229"/>
      <c r="F225" s="3229"/>
      <c r="G225" s="3229"/>
      <c r="H225" s="3229"/>
      <c r="I225" s="3229"/>
      <c r="J225" s="3276"/>
      <c r="K225" s="228">
        <v>0</v>
      </c>
      <c r="L225" s="229">
        <v>198</v>
      </c>
      <c r="M225" s="1925">
        <v>77</v>
      </c>
      <c r="N225" s="228">
        <v>2242</v>
      </c>
      <c r="O225" s="229">
        <v>16</v>
      </c>
      <c r="P225" s="1925">
        <v>1368</v>
      </c>
      <c r="Q225" s="473">
        <v>136</v>
      </c>
      <c r="R225" s="474">
        <v>10</v>
      </c>
      <c r="S225" s="475">
        <v>62</v>
      </c>
    </row>
    <row r="226" spans="2:19" ht="15" customHeight="1">
      <c r="B226" s="3013" t="s">
        <v>1476</v>
      </c>
      <c r="C226" s="3207"/>
      <c r="D226" s="3207"/>
      <c r="E226" s="3207"/>
      <c r="F226" s="3207"/>
      <c r="G226" s="3207"/>
      <c r="H226" s="3207"/>
      <c r="I226" s="3207"/>
      <c r="J226" s="3207"/>
      <c r="K226" s="3207"/>
      <c r="L226" s="3207"/>
      <c r="M226" s="3207"/>
      <c r="N226" s="3207"/>
      <c r="O226" s="3207"/>
      <c r="P226" s="3207"/>
      <c r="Q226" s="3207"/>
      <c r="R226" s="3207"/>
      <c r="S226" s="3207"/>
    </row>
    <row r="227" spans="2:19" ht="34.5" customHeight="1">
      <c r="B227" s="3277"/>
      <c r="C227" s="3277"/>
      <c r="D227" s="3277"/>
      <c r="E227" s="3277"/>
      <c r="F227" s="3277"/>
      <c r="G227" s="3277"/>
      <c r="H227" s="3277"/>
      <c r="I227" s="3277"/>
      <c r="J227" s="3277"/>
      <c r="K227" s="3277"/>
      <c r="L227" s="3277"/>
      <c r="M227" s="3277"/>
      <c r="N227" s="3277"/>
      <c r="O227" s="3277"/>
      <c r="P227" s="3277"/>
      <c r="Q227" s="3277"/>
      <c r="R227" s="3277"/>
      <c r="S227" s="3277"/>
    </row>
    <row r="228" spans="2:19" ht="29.25" customHeight="1">
      <c r="B228" s="104"/>
      <c r="C228" s="104"/>
      <c r="D228" s="104"/>
      <c r="E228" s="104"/>
      <c r="F228" s="104"/>
      <c r="G228" s="104"/>
      <c r="H228" s="104"/>
      <c r="I228" s="104"/>
      <c r="J228" s="104"/>
      <c r="K228" s="104"/>
      <c r="L228" s="104"/>
      <c r="M228" s="104"/>
      <c r="N228" s="104"/>
      <c r="O228" s="104"/>
      <c r="P228" s="104"/>
      <c r="Q228" s="1"/>
      <c r="R228" s="1"/>
      <c r="S228" s="1"/>
    </row>
    <row r="229" spans="2:19" ht="12.75" customHeight="1">
      <c r="B229" s="8"/>
      <c r="C229" s="8"/>
      <c r="D229" s="8"/>
      <c r="E229" s="8"/>
      <c r="F229" s="8"/>
      <c r="G229" s="8"/>
      <c r="H229" s="8"/>
      <c r="I229" s="8"/>
      <c r="J229" s="8"/>
      <c r="K229" s="8"/>
      <c r="L229" s="8"/>
      <c r="M229" s="8"/>
      <c r="N229" s="1"/>
      <c r="O229" s="1"/>
      <c r="P229" s="1"/>
      <c r="Q229" s="1"/>
      <c r="R229" s="1"/>
      <c r="S229" s="1"/>
    </row>
    <row r="230" spans="2:19" ht="27.75" customHeight="1">
      <c r="B230" s="1514" t="s">
        <v>172</v>
      </c>
      <c r="C230" s="1127"/>
      <c r="D230" s="6"/>
      <c r="E230" s="6"/>
      <c r="F230" s="6"/>
      <c r="G230" s="6"/>
      <c r="H230" s="6"/>
      <c r="I230" s="6"/>
      <c r="J230" s="6"/>
      <c r="K230" s="6"/>
      <c r="L230" s="6"/>
      <c r="M230" s="6"/>
      <c r="N230" s="1"/>
      <c r="O230" s="1"/>
      <c r="P230" s="1"/>
      <c r="Q230" s="1"/>
      <c r="R230" s="1"/>
      <c r="S230" s="1"/>
    </row>
    <row r="231" spans="2:19" ht="12.75" customHeight="1">
      <c r="B231" s="1"/>
      <c r="C231" s="1"/>
      <c r="D231" s="1"/>
      <c r="E231" s="1"/>
      <c r="F231" s="1"/>
      <c r="G231" s="1"/>
      <c r="H231" s="1"/>
      <c r="I231" s="1"/>
      <c r="J231" s="1"/>
      <c r="K231" s="1"/>
      <c r="L231" s="1"/>
      <c r="M231" s="1"/>
      <c r="N231" s="1"/>
      <c r="O231" s="1"/>
      <c r="P231" s="1"/>
      <c r="Q231" s="1"/>
      <c r="R231" s="1"/>
      <c r="S231" s="1"/>
    </row>
    <row r="232" spans="2:19" ht="12.75" customHeight="1">
      <c r="B232" s="1"/>
      <c r="C232" s="1"/>
      <c r="D232" s="1"/>
      <c r="E232" s="1"/>
      <c r="F232" s="1"/>
      <c r="G232" s="1"/>
      <c r="H232" s="1"/>
      <c r="I232" s="1"/>
      <c r="J232" s="1"/>
      <c r="K232" s="1"/>
      <c r="L232" s="1"/>
      <c r="M232" s="1"/>
      <c r="N232" s="1"/>
      <c r="O232" s="1"/>
      <c r="P232" s="1"/>
      <c r="Q232" s="1"/>
      <c r="R232" s="1"/>
      <c r="S232" s="1"/>
    </row>
    <row r="233" spans="2:19" ht="12.75" customHeight="1">
      <c r="B233" s="1801" t="s">
        <v>173</v>
      </c>
      <c r="C233" s="1801"/>
      <c r="D233" s="1801"/>
      <c r="E233" s="1801"/>
      <c r="F233" s="1801"/>
      <c r="G233" s="1801"/>
      <c r="H233" s="1801"/>
      <c r="I233" s="1801"/>
      <c r="J233" s="1801"/>
      <c r="K233" s="1801"/>
      <c r="L233" s="1801"/>
      <c r="M233" s="1801"/>
      <c r="N233" s="1"/>
      <c r="O233" s="1"/>
      <c r="P233" s="1"/>
      <c r="Q233" s="1"/>
      <c r="R233" s="1"/>
      <c r="S233" s="1"/>
    </row>
    <row r="234" spans="2:19" ht="12.75" customHeight="1">
      <c r="B234" s="1"/>
      <c r="C234" s="1"/>
      <c r="D234" s="1"/>
      <c r="E234" s="1"/>
      <c r="F234" s="1"/>
      <c r="G234" s="1"/>
      <c r="H234" s="1"/>
      <c r="I234" s="1"/>
      <c r="J234" s="1"/>
      <c r="K234" s="1"/>
      <c r="L234" s="1"/>
      <c r="M234" s="1"/>
      <c r="N234" s="1"/>
      <c r="O234" s="1"/>
      <c r="P234" s="1"/>
      <c r="Q234" s="1"/>
      <c r="R234" s="1"/>
      <c r="S234" s="1"/>
    </row>
    <row r="235" spans="2:19" ht="12.75" customHeight="1">
      <c r="B235" s="4179" t="s">
        <v>1477</v>
      </c>
      <c r="C235" s="3207"/>
      <c r="D235" s="3247"/>
      <c r="E235" s="4198">
        <v>2024</v>
      </c>
      <c r="F235" s="4199">
        <v>2025</v>
      </c>
      <c r="G235" s="1"/>
      <c r="H235" s="1"/>
      <c r="I235" s="1"/>
      <c r="J235" s="1"/>
      <c r="K235" s="1"/>
      <c r="L235" s="1"/>
      <c r="M235" s="1"/>
      <c r="N235" s="1"/>
      <c r="O235" s="1"/>
      <c r="P235" s="1"/>
      <c r="Q235" s="1"/>
      <c r="R235" s="1"/>
      <c r="S235" s="1"/>
    </row>
    <row r="236" spans="2:19" ht="12.75" customHeight="1">
      <c r="B236" s="3248"/>
      <c r="C236" s="3248"/>
      <c r="D236" s="3279"/>
      <c r="E236" s="3248"/>
      <c r="F236" s="3296"/>
      <c r="G236" s="1"/>
      <c r="H236" s="1"/>
      <c r="I236" s="1"/>
      <c r="J236" s="1"/>
      <c r="K236" s="1"/>
      <c r="L236" s="1"/>
      <c r="M236" s="1"/>
      <c r="N236" s="1"/>
      <c r="O236" s="1"/>
      <c r="P236" s="1"/>
      <c r="Q236" s="1"/>
      <c r="R236" s="1"/>
      <c r="S236" s="1"/>
    </row>
    <row r="237" spans="2:19" ht="18" customHeight="1">
      <c r="B237" s="3196" t="s">
        <v>175</v>
      </c>
      <c r="C237" s="3395"/>
      <c r="D237" s="3395"/>
      <c r="E237" s="2690">
        <v>385</v>
      </c>
      <c r="F237" s="2691">
        <v>512</v>
      </c>
    </row>
    <row r="238" spans="2:19" ht="15" customHeight="1">
      <c r="B238" s="3106" t="s">
        <v>176</v>
      </c>
      <c r="C238" s="3229"/>
      <c r="D238" s="3276"/>
      <c r="E238" s="1560">
        <v>65441</v>
      </c>
      <c r="F238" s="2692">
        <v>214.44</v>
      </c>
    </row>
    <row r="239" spans="2:19" ht="12.75" customHeight="1">
      <c r="B239" s="1"/>
      <c r="C239" s="1"/>
      <c r="D239" s="1"/>
      <c r="E239" s="1"/>
      <c r="F239" s="1"/>
    </row>
    <row r="240" spans="2:19" ht="12.75" customHeight="1">
      <c r="B240" s="1801" t="s">
        <v>178</v>
      </c>
      <c r="C240" s="1801"/>
      <c r="D240" s="1801"/>
      <c r="E240" s="1801"/>
      <c r="F240" s="1801"/>
    </row>
    <row r="241" spans="2:16" ht="12.75" customHeight="1">
      <c r="B241" s="1"/>
      <c r="C241" s="1"/>
      <c r="D241" s="1"/>
      <c r="E241" s="1"/>
      <c r="F241" s="1"/>
    </row>
    <row r="242" spans="2:16" ht="12.75" customHeight="1">
      <c r="B242" s="4179" t="s">
        <v>1478</v>
      </c>
      <c r="C242" s="3207"/>
      <c r="D242" s="3247"/>
      <c r="E242" s="4197">
        <v>2024</v>
      </c>
      <c r="F242" s="4197">
        <v>2025</v>
      </c>
    </row>
    <row r="243" spans="2:16" ht="12.75" customHeight="1">
      <c r="B243" s="3207"/>
      <c r="C243" s="2992"/>
      <c r="D243" s="3247"/>
      <c r="E243" s="3295"/>
      <c r="F243" s="3295"/>
    </row>
    <row r="244" spans="2:16" ht="12.75" customHeight="1">
      <c r="B244" s="3248"/>
      <c r="C244" s="3248"/>
      <c r="D244" s="3279"/>
      <c r="E244" s="3296"/>
      <c r="F244" s="3296"/>
    </row>
    <row r="245" spans="2:16" ht="18.75" customHeight="1">
      <c r="B245" s="3102" t="s">
        <v>181</v>
      </c>
      <c r="C245" s="3223"/>
      <c r="D245" s="3280"/>
      <c r="E245" s="2586">
        <v>0.83799999999999997</v>
      </c>
      <c r="F245" s="1407">
        <v>0.60399999999999998</v>
      </c>
    </row>
    <row r="246" spans="2:16" ht="12.75" customHeight="1">
      <c r="B246" s="3104" t="s">
        <v>182</v>
      </c>
      <c r="C246" s="3257"/>
      <c r="D246" s="3287"/>
      <c r="E246" s="166">
        <v>0.248</v>
      </c>
      <c r="F246" s="1900">
        <v>8.3000000000000004E-2</v>
      </c>
    </row>
    <row r="247" spans="2:16" ht="12.75" customHeight="1">
      <c r="B247" s="3140" t="s">
        <v>148</v>
      </c>
      <c r="C247" s="3229"/>
      <c r="D247" s="3276"/>
      <c r="E247" s="168">
        <v>0.33500000000000002</v>
      </c>
      <c r="F247" s="1903">
        <v>0.126</v>
      </c>
    </row>
    <row r="248" spans="2:16" ht="19.5" customHeight="1">
      <c r="B248" s="3348" t="s">
        <v>691</v>
      </c>
      <c r="C248" s="3254"/>
      <c r="D248" s="3254"/>
      <c r="E248" s="3254"/>
      <c r="F248" s="3254"/>
    </row>
    <row r="249" spans="2:16" ht="12.75" customHeight="1">
      <c r="B249" s="3277"/>
      <c r="C249" s="3277"/>
      <c r="D249" s="3277"/>
      <c r="E249" s="3277"/>
      <c r="F249" s="3277"/>
    </row>
    <row r="250" spans="2:16" ht="15" customHeight="1">
      <c r="B250" s="1"/>
      <c r="C250" s="1"/>
      <c r="D250" s="1"/>
      <c r="E250" s="1"/>
      <c r="F250" s="1"/>
    </row>
    <row r="251" spans="2:16" ht="12.75" customHeight="1">
      <c r="B251" s="1"/>
      <c r="C251" s="1"/>
      <c r="D251" s="1"/>
      <c r="E251" s="1"/>
      <c r="F251" s="1"/>
    </row>
    <row r="252" spans="2:16" ht="24.75" customHeight="1">
      <c r="B252" s="1514" t="s">
        <v>196</v>
      </c>
      <c r="C252" s="6"/>
      <c r="D252" s="6"/>
      <c r="E252" s="6"/>
      <c r="F252" s="6"/>
    </row>
    <row r="255" spans="2:16" ht="12.75" customHeight="1">
      <c r="B255" s="3641" t="s">
        <v>987</v>
      </c>
      <c r="C255" s="3207"/>
      <c r="D255" s="3207"/>
      <c r="E255" s="3207"/>
      <c r="F255" s="3207"/>
      <c r="G255" s="3207"/>
      <c r="H255" s="3207"/>
      <c r="I255" s="3207"/>
      <c r="J255" s="3207"/>
      <c r="K255" s="3207"/>
      <c r="L255" s="3207"/>
      <c r="M255" s="3207"/>
      <c r="N255" s="3207"/>
      <c r="O255" s="3207"/>
      <c r="P255" s="1"/>
    </row>
    <row r="256" spans="2:16" ht="12.75" customHeight="1">
      <c r="B256" s="1"/>
      <c r="C256" s="1"/>
      <c r="D256" s="1"/>
      <c r="E256" s="1"/>
      <c r="F256" s="1"/>
      <c r="G256" s="1"/>
      <c r="H256" s="1"/>
      <c r="I256" s="1"/>
      <c r="J256" s="1"/>
      <c r="K256" s="1"/>
      <c r="L256" s="1"/>
      <c r="M256" s="1"/>
      <c r="N256" s="1"/>
      <c r="O256" s="1"/>
      <c r="P256" s="1"/>
    </row>
    <row r="257" spans="2:16" ht="15" customHeight="1">
      <c r="B257" s="4173" t="s">
        <v>1479</v>
      </c>
      <c r="C257" s="3207"/>
      <c r="D257" s="3207"/>
      <c r="E257" s="3207"/>
      <c r="F257" s="3207"/>
      <c r="G257" s="3207"/>
      <c r="H257" s="3207"/>
      <c r="I257" s="3207"/>
      <c r="J257" s="3207"/>
      <c r="K257" s="3207"/>
      <c r="L257" s="3247"/>
      <c r="M257" s="4170">
        <v>2023</v>
      </c>
      <c r="N257" s="4170">
        <v>2024</v>
      </c>
      <c r="O257" s="4170">
        <v>2025</v>
      </c>
      <c r="P257" s="3299"/>
    </row>
    <row r="258" spans="2:16" ht="12.75" customHeight="1">
      <c r="B258" s="3248"/>
      <c r="C258" s="3248"/>
      <c r="D258" s="3248"/>
      <c r="E258" s="3248"/>
      <c r="F258" s="3248"/>
      <c r="G258" s="3248"/>
      <c r="H258" s="3248"/>
      <c r="I258" s="3248"/>
      <c r="J258" s="3248"/>
      <c r="K258" s="3248"/>
      <c r="L258" s="3279"/>
      <c r="M258" s="3296"/>
      <c r="N258" s="3296"/>
      <c r="O258" s="3296"/>
      <c r="P258" s="2992"/>
    </row>
    <row r="259" spans="2:16" ht="15.75" customHeight="1">
      <c r="B259" s="4174" t="s">
        <v>199</v>
      </c>
      <c r="C259" s="3283"/>
      <c r="D259" s="3283"/>
      <c r="E259" s="3283"/>
      <c r="F259" s="3283"/>
      <c r="G259" s="3283"/>
      <c r="H259" s="3283"/>
      <c r="I259" s="3283"/>
      <c r="J259" s="3283"/>
      <c r="K259" s="3283"/>
      <c r="L259" s="3283"/>
      <c r="M259" s="3283"/>
      <c r="N259" s="1"/>
      <c r="O259" s="1"/>
      <c r="P259" s="1"/>
    </row>
    <row r="260" spans="2:16" ht="12.75" customHeight="1">
      <c r="B260" s="3138" t="s">
        <v>450</v>
      </c>
      <c r="C260" s="3284"/>
      <c r="D260" s="3284"/>
      <c r="E260" s="3284"/>
      <c r="F260" s="3284"/>
      <c r="G260" s="3284"/>
      <c r="H260" s="3284"/>
      <c r="I260" s="3284"/>
      <c r="J260" s="3284"/>
      <c r="K260" s="3284"/>
      <c r="L260" s="3285"/>
      <c r="M260" s="2642">
        <v>3655.97</v>
      </c>
      <c r="N260" s="2642">
        <v>1592</v>
      </c>
      <c r="O260" s="2642">
        <v>1145.3900000000001</v>
      </c>
      <c r="P260" s="1"/>
    </row>
    <row r="261" spans="2:16" ht="12.75" customHeight="1">
      <c r="B261" s="3104" t="s">
        <v>212</v>
      </c>
      <c r="C261" s="3257"/>
      <c r="D261" s="3257"/>
      <c r="E261" s="3257"/>
      <c r="F261" s="3257"/>
      <c r="G261" s="3257"/>
      <c r="H261" s="3257"/>
      <c r="I261" s="3257"/>
      <c r="J261" s="3257"/>
      <c r="K261" s="3257"/>
      <c r="L261" s="3287"/>
      <c r="M261" s="1934">
        <v>39.97</v>
      </c>
      <c r="N261" s="1934">
        <v>25</v>
      </c>
      <c r="O261" s="1934">
        <v>38.119999999999997</v>
      </c>
      <c r="P261" s="1"/>
    </row>
    <row r="262" spans="2:16" ht="12.75" customHeight="1">
      <c r="B262" s="3104" t="s">
        <v>214</v>
      </c>
      <c r="C262" s="3257"/>
      <c r="D262" s="3257"/>
      <c r="E262" s="3257"/>
      <c r="F262" s="3257"/>
      <c r="G262" s="3257"/>
      <c r="H262" s="3257"/>
      <c r="I262" s="3257"/>
      <c r="J262" s="3257"/>
      <c r="K262" s="3257"/>
      <c r="L262" s="3287"/>
      <c r="M262" s="1934">
        <v>987.07</v>
      </c>
      <c r="N262" s="1934">
        <v>1090</v>
      </c>
      <c r="O262" s="1934">
        <v>868.92</v>
      </c>
      <c r="P262" s="1"/>
    </row>
    <row r="263" spans="2:16" ht="12.75" customHeight="1">
      <c r="B263" s="3149" t="s">
        <v>205</v>
      </c>
      <c r="C263" s="3257"/>
      <c r="D263" s="3257"/>
      <c r="E263" s="3257"/>
      <c r="F263" s="3257"/>
      <c r="G263" s="3257"/>
      <c r="H263" s="3257"/>
      <c r="I263" s="3257"/>
      <c r="J263" s="3257"/>
      <c r="K263" s="3257"/>
      <c r="L263" s="3287"/>
      <c r="M263" s="2643">
        <v>0</v>
      </c>
      <c r="N263" s="2643">
        <v>0.44910000000000005</v>
      </c>
      <c r="O263" s="1934">
        <v>0.04</v>
      </c>
      <c r="P263" s="8"/>
    </row>
    <row r="264" spans="2:16" ht="12.75" customHeight="1">
      <c r="B264" s="3149" t="s">
        <v>1480</v>
      </c>
      <c r="C264" s="3257"/>
      <c r="D264" s="3257"/>
      <c r="E264" s="3257"/>
      <c r="F264" s="3257"/>
      <c r="G264" s="3257"/>
      <c r="H264" s="3257"/>
      <c r="I264" s="3257"/>
      <c r="J264" s="3257"/>
      <c r="K264" s="3257"/>
      <c r="L264" s="3287"/>
      <c r="M264" s="2643">
        <v>0.71791560000000021</v>
      </c>
      <c r="N264" s="2643">
        <v>0.3528</v>
      </c>
      <c r="O264" s="1934">
        <v>0.77</v>
      </c>
      <c r="P264" s="8"/>
    </row>
    <row r="265" spans="2:16" ht="12.75" customHeight="1">
      <c r="B265" s="3161" t="s">
        <v>220</v>
      </c>
      <c r="C265" s="3257"/>
      <c r="D265" s="3257"/>
      <c r="E265" s="3257"/>
      <c r="F265" s="3257"/>
      <c r="G265" s="3257"/>
      <c r="H265" s="3257"/>
      <c r="I265" s="3257"/>
      <c r="J265" s="3257"/>
      <c r="K265" s="3257"/>
      <c r="L265" s="3287"/>
      <c r="M265" s="2147">
        <f>SUM(M260:M264)</f>
        <v>4683.7279155999995</v>
      </c>
      <c r="N265" s="2147">
        <v>2708</v>
      </c>
      <c r="O265" s="2147">
        <v>2053.2399999999998</v>
      </c>
      <c r="P265" s="1"/>
    </row>
    <row r="266" spans="2:16" ht="12.75" customHeight="1">
      <c r="B266" s="3389" t="s">
        <v>221</v>
      </c>
      <c r="C266" s="3257"/>
      <c r="D266" s="3257"/>
      <c r="E266" s="3257"/>
      <c r="F266" s="3257"/>
      <c r="G266" s="3257"/>
      <c r="H266" s="3257"/>
      <c r="I266" s="3257"/>
      <c r="J266" s="3257"/>
      <c r="K266" s="3257"/>
      <c r="L266" s="3287"/>
      <c r="M266" s="2147">
        <v>0</v>
      </c>
      <c r="N266" s="2147">
        <v>0</v>
      </c>
      <c r="O266" s="2147">
        <v>0</v>
      </c>
      <c r="P266" s="1"/>
    </row>
    <row r="267" spans="2:16" ht="12.75" customHeight="1">
      <c r="B267" s="3143" t="s">
        <v>224</v>
      </c>
      <c r="C267" s="3229"/>
      <c r="D267" s="3229"/>
      <c r="E267" s="3229"/>
      <c r="F267" s="3229"/>
      <c r="G267" s="3229"/>
      <c r="H267" s="3229"/>
      <c r="I267" s="3229"/>
      <c r="J267" s="3229"/>
      <c r="K267" s="3229"/>
      <c r="L267" s="3276"/>
      <c r="M267" s="2978">
        <f>M266+M265</f>
        <v>4683.7279155999995</v>
      </c>
      <c r="N267" s="2978">
        <v>2707</v>
      </c>
      <c r="O267" s="2977">
        <v>2053.2399999999998</v>
      </c>
      <c r="P267" s="1"/>
    </row>
    <row r="268" spans="2:16" ht="12.75" customHeight="1">
      <c r="B268" s="4176" t="s">
        <v>225</v>
      </c>
      <c r="C268" s="3231"/>
      <c r="D268" s="3231"/>
      <c r="E268" s="3231"/>
      <c r="F268" s="3231"/>
      <c r="G268" s="3231"/>
      <c r="H268" s="3231"/>
      <c r="I268" s="3231"/>
      <c r="J268" s="3231"/>
      <c r="K268" s="3231"/>
      <c r="L268" s="3231"/>
      <c r="M268" s="3231"/>
      <c r="N268" s="1"/>
      <c r="O268" s="2921"/>
      <c r="P268" s="1"/>
    </row>
    <row r="269" spans="2:16" ht="12.75" customHeight="1">
      <c r="B269" s="3138" t="s">
        <v>226</v>
      </c>
      <c r="C269" s="3284"/>
      <c r="D269" s="3284"/>
      <c r="E269" s="3284"/>
      <c r="F269" s="3284"/>
      <c r="G269" s="3284"/>
      <c r="H269" s="3284"/>
      <c r="I269" s="3284"/>
      <c r="J269" s="3284"/>
      <c r="K269" s="3284"/>
      <c r="L269" s="3285"/>
      <c r="M269" s="1561">
        <v>146220.10999999999</v>
      </c>
      <c r="N269" s="1561">
        <v>0</v>
      </c>
      <c r="O269" s="2642">
        <v>0</v>
      </c>
    </row>
    <row r="270" spans="2:16" ht="12.75" customHeight="1">
      <c r="B270" s="3104" t="s">
        <v>228</v>
      </c>
      <c r="C270" s="3257"/>
      <c r="D270" s="3257"/>
      <c r="E270" s="3257"/>
      <c r="F270" s="3257"/>
      <c r="G270" s="3257"/>
      <c r="H270" s="3257"/>
      <c r="I270" s="3257"/>
      <c r="J270" s="3257"/>
      <c r="K270" s="3257"/>
      <c r="L270" s="3287"/>
      <c r="M270" s="308">
        <v>6165.86</v>
      </c>
      <c r="N270" s="308">
        <v>65131</v>
      </c>
      <c r="O270" s="1934">
        <v>125582.39999999999</v>
      </c>
    </row>
    <row r="271" spans="2:16" ht="12.75" customHeight="1">
      <c r="B271" s="3161" t="s">
        <v>229</v>
      </c>
      <c r="C271" s="3257"/>
      <c r="D271" s="3257"/>
      <c r="E271" s="3257"/>
      <c r="F271" s="3257"/>
      <c r="G271" s="3257"/>
      <c r="H271" s="3257"/>
      <c r="I271" s="3257"/>
      <c r="J271" s="3257"/>
      <c r="K271" s="3257"/>
      <c r="L271" s="3287"/>
      <c r="M271" s="310">
        <f>M270+M269</f>
        <v>152385.96999999997</v>
      </c>
      <c r="N271" s="310">
        <v>65131</v>
      </c>
      <c r="O271" s="2147">
        <v>125582.39999999999</v>
      </c>
    </row>
    <row r="272" spans="2:16" ht="12.75" customHeight="1">
      <c r="B272" s="3143" t="s">
        <v>230</v>
      </c>
      <c r="C272" s="3229"/>
      <c r="D272" s="3229"/>
      <c r="E272" s="3229"/>
      <c r="F272" s="3229"/>
      <c r="G272" s="3229"/>
      <c r="H272" s="3229"/>
      <c r="I272" s="3229"/>
      <c r="J272" s="3229"/>
      <c r="K272" s="3229"/>
      <c r="L272" s="3276"/>
      <c r="M272" s="1457">
        <f>M267+M271</f>
        <v>157069.69791559997</v>
      </c>
      <c r="N272" s="1457">
        <v>67838</v>
      </c>
      <c r="O272" s="2978">
        <v>127636</v>
      </c>
    </row>
    <row r="273" spans="2:15" ht="23.25" customHeight="1">
      <c r="B273" s="3303" t="s">
        <v>1481</v>
      </c>
      <c r="C273" s="3231"/>
      <c r="D273" s="3231"/>
      <c r="E273" s="3231"/>
      <c r="F273" s="3231"/>
      <c r="G273" s="3231"/>
      <c r="H273" s="3231"/>
      <c r="I273" s="3231"/>
      <c r="J273" s="3231"/>
      <c r="K273" s="3231"/>
      <c r="L273" s="3231"/>
      <c r="M273" s="3231"/>
      <c r="N273" s="3231"/>
      <c r="O273" s="3231"/>
    </row>
    <row r="274" spans="2:15" ht="12.75" customHeight="1">
      <c r="B274" s="1"/>
      <c r="C274" s="1"/>
      <c r="D274" s="1"/>
      <c r="E274" s="1"/>
      <c r="F274" s="1"/>
      <c r="G274" s="1"/>
      <c r="H274" s="1"/>
      <c r="I274" s="1"/>
      <c r="J274" s="1"/>
      <c r="K274" s="1"/>
      <c r="L274" s="1"/>
      <c r="M274" s="1"/>
      <c r="N274" s="1"/>
      <c r="O274" s="1"/>
    </row>
    <row r="275" spans="2:15" ht="12.75" customHeight="1">
      <c r="B275" s="1"/>
      <c r="C275" s="1"/>
      <c r="D275" s="1"/>
      <c r="E275" s="1"/>
      <c r="F275" s="1"/>
      <c r="G275" s="1"/>
      <c r="H275" s="1"/>
      <c r="I275" s="1"/>
      <c r="J275" s="1"/>
      <c r="K275" s="1"/>
      <c r="L275" s="1"/>
      <c r="M275" s="1"/>
      <c r="N275" s="1"/>
      <c r="O275" s="1"/>
    </row>
    <row r="276" spans="2:15" ht="12.75" customHeight="1">
      <c r="B276" s="3641" t="s">
        <v>990</v>
      </c>
      <c r="C276" s="3207"/>
      <c r="D276" s="3207"/>
      <c r="E276" s="3207"/>
      <c r="F276" s="3207"/>
      <c r="G276" s="3207"/>
      <c r="H276" s="3207"/>
      <c r="I276" s="3207"/>
      <c r="J276" s="3207"/>
      <c r="K276" s="3207"/>
      <c r="L276" s="3207"/>
      <c r="M276" s="3207"/>
      <c r="N276" s="3207"/>
      <c r="O276" s="1"/>
    </row>
    <row r="277" spans="2:15" ht="12.75" customHeight="1">
      <c r="B277" s="1"/>
      <c r="C277" s="1"/>
      <c r="D277" s="1"/>
      <c r="E277" s="1"/>
      <c r="F277" s="1"/>
      <c r="G277" s="1"/>
      <c r="H277" s="1"/>
      <c r="I277" s="1"/>
      <c r="J277" s="1"/>
      <c r="K277" s="1"/>
      <c r="L277" s="1"/>
      <c r="M277" s="1"/>
      <c r="N277" s="1"/>
      <c r="O277" s="1"/>
    </row>
    <row r="278" spans="2:15" ht="12.75" customHeight="1">
      <c r="B278" s="4173" t="s">
        <v>233</v>
      </c>
      <c r="C278" s="3207"/>
      <c r="D278" s="3247"/>
      <c r="E278" s="4170">
        <v>2023</v>
      </c>
      <c r="F278" s="4170">
        <v>2024</v>
      </c>
      <c r="G278" s="4170">
        <v>2025</v>
      </c>
      <c r="H278" s="4175"/>
      <c r="I278" s="1"/>
      <c r="J278" s="1"/>
      <c r="K278" s="8"/>
      <c r="L278" s="8"/>
      <c r="M278" s="8"/>
      <c r="N278" s="1"/>
      <c r="O278" s="1"/>
    </row>
    <row r="279" spans="2:15" ht="12.75" hidden="1" customHeight="1">
      <c r="B279" s="3207"/>
      <c r="C279" s="2992"/>
      <c r="D279" s="3247"/>
      <c r="E279" s="3295"/>
      <c r="F279" s="3295"/>
      <c r="G279" s="3295"/>
      <c r="H279" s="2992"/>
      <c r="I279" s="1"/>
      <c r="J279" s="1"/>
      <c r="K279" s="8"/>
      <c r="L279" s="8"/>
      <c r="M279" s="8"/>
      <c r="N279" s="1"/>
      <c r="O279" s="1"/>
    </row>
    <row r="280" spans="2:15" ht="12.75" customHeight="1">
      <c r="B280" s="3248"/>
      <c r="C280" s="3248"/>
      <c r="D280" s="3279"/>
      <c r="E280" s="3296"/>
      <c r="F280" s="3296"/>
      <c r="G280" s="3296"/>
      <c r="H280" s="2992"/>
      <c r="I280" s="1"/>
      <c r="J280" s="1"/>
      <c r="K280" s="8"/>
      <c r="L280" s="8"/>
      <c r="M280" s="8"/>
      <c r="N280" s="1"/>
      <c r="O280" s="1"/>
    </row>
    <row r="281" spans="2:15" ht="18" customHeight="1">
      <c r="B281" s="3159" t="s">
        <v>1455</v>
      </c>
      <c r="C281" s="3283"/>
      <c r="D281" s="3946"/>
      <c r="E281" s="1414">
        <v>1770.04</v>
      </c>
      <c r="F281" s="1414">
        <v>1815</v>
      </c>
      <c r="G281" s="2644">
        <v>1201.95</v>
      </c>
      <c r="H281" s="8"/>
      <c r="I281" s="1"/>
      <c r="J281" s="1"/>
      <c r="K281" s="8"/>
      <c r="L281" s="8"/>
      <c r="M281" s="8"/>
      <c r="N281" s="1"/>
      <c r="O281" s="1"/>
    </row>
    <row r="282" spans="2:15" ht="12.75" customHeight="1">
      <c r="B282" s="1"/>
      <c r="C282" s="1"/>
      <c r="D282" s="1"/>
      <c r="E282" s="1"/>
      <c r="F282" s="1"/>
      <c r="G282" s="1"/>
      <c r="H282" s="1"/>
      <c r="I282" s="1"/>
      <c r="J282" s="1"/>
      <c r="K282" s="1"/>
      <c r="L282" s="1"/>
      <c r="M282" s="1"/>
      <c r="N282" s="1"/>
      <c r="O282" s="1"/>
    </row>
    <row r="283" spans="2:15" ht="12.75" customHeight="1">
      <c r="B283" s="1"/>
      <c r="C283" s="1"/>
      <c r="D283" s="1"/>
      <c r="E283" s="1"/>
      <c r="F283" s="1"/>
      <c r="G283" s="1"/>
      <c r="H283" s="1"/>
      <c r="I283" s="1"/>
      <c r="J283" s="1"/>
      <c r="K283" s="1"/>
      <c r="L283" s="1"/>
      <c r="M283" s="1"/>
      <c r="N283" s="1"/>
      <c r="O283" s="1"/>
    </row>
    <row r="284" spans="2:15" ht="12.75" customHeight="1">
      <c r="B284" s="3401" t="s">
        <v>239</v>
      </c>
      <c r="C284" s="3207"/>
      <c r="D284" s="3207"/>
      <c r="E284" s="3207"/>
      <c r="F284" s="3207"/>
      <c r="G284" s="3207"/>
      <c r="H284" s="3207"/>
      <c r="I284" s="3207"/>
      <c r="J284" s="3207"/>
      <c r="K284" s="3207"/>
      <c r="L284" s="3207"/>
      <c r="M284" s="3207"/>
      <c r="N284" s="3207"/>
      <c r="O284" s="1"/>
    </row>
    <row r="285" spans="2:15" ht="12.75" customHeight="1">
      <c r="B285" s="3401" t="s">
        <v>240</v>
      </c>
      <c r="C285" s="3207"/>
      <c r="D285" s="3207"/>
      <c r="E285" s="3207"/>
      <c r="F285" s="3207"/>
      <c r="G285" s="3207"/>
      <c r="H285" s="3207"/>
      <c r="I285" s="3207"/>
      <c r="J285" s="3207"/>
      <c r="K285" s="3207"/>
      <c r="L285" s="3207"/>
      <c r="M285" s="3207"/>
      <c r="N285" s="3207"/>
    </row>
    <row r="286" spans="2:15" ht="12.75" customHeight="1">
      <c r="B286" s="3401" t="s">
        <v>241</v>
      </c>
      <c r="C286" s="3207"/>
      <c r="D286" s="3207"/>
      <c r="E286" s="3207"/>
      <c r="F286" s="3207"/>
      <c r="G286" s="3207"/>
      <c r="H286" s="3207"/>
      <c r="I286" s="3207"/>
      <c r="J286" s="3207"/>
      <c r="K286" s="3207"/>
      <c r="L286" s="3207"/>
      <c r="M286" s="3207"/>
      <c r="N286" s="3207"/>
    </row>
    <row r="287" spans="2:15" ht="12.75" customHeight="1">
      <c r="B287" s="1"/>
      <c r="C287" s="1"/>
      <c r="D287" s="1"/>
      <c r="E287" s="1"/>
      <c r="F287" s="1"/>
      <c r="G287" s="1"/>
      <c r="H287" s="1"/>
      <c r="I287" s="1"/>
      <c r="J287" s="1"/>
      <c r="K287" s="1"/>
      <c r="L287" s="1"/>
      <c r="M287" s="1"/>
      <c r="N287" s="1"/>
    </row>
    <row r="288" spans="2:15" ht="15.75" customHeight="1">
      <c r="B288" s="4173" t="s">
        <v>1482</v>
      </c>
      <c r="C288" s="3207"/>
      <c r="D288" s="3247"/>
      <c r="E288" s="4170">
        <v>2023</v>
      </c>
      <c r="F288" s="4170">
        <v>2024</v>
      </c>
      <c r="G288" s="4170">
        <v>2025</v>
      </c>
      <c r="H288" s="4200"/>
      <c r="I288" s="1877"/>
      <c r="J288" s="1877"/>
      <c r="K288" s="1877"/>
      <c r="L288" s="1"/>
      <c r="M288" s="1"/>
      <c r="N288" s="1"/>
    </row>
    <row r="289" spans="2:14" ht="15.75" customHeight="1">
      <c r="B289" s="3248"/>
      <c r="C289" s="3248"/>
      <c r="D289" s="3279"/>
      <c r="E289" s="3296"/>
      <c r="F289" s="3296"/>
      <c r="G289" s="3296"/>
      <c r="H289" s="3207"/>
      <c r="I289" s="1877"/>
      <c r="J289" s="1877"/>
      <c r="K289" s="1877"/>
      <c r="L289" s="1"/>
      <c r="M289" s="1"/>
      <c r="N289" s="1"/>
    </row>
    <row r="290" spans="2:14" ht="12.75" customHeight="1">
      <c r="B290" s="3102" t="s">
        <v>244</v>
      </c>
      <c r="C290" s="3223"/>
      <c r="D290" s="3280"/>
      <c r="E290" s="1927">
        <v>334.15</v>
      </c>
      <c r="F290" s="1927">
        <v>216</v>
      </c>
      <c r="G290" s="1927">
        <v>176.72493200000005</v>
      </c>
      <c r="H290" s="1877"/>
      <c r="I290" s="1877"/>
      <c r="J290" s="1877"/>
      <c r="K290" s="1877"/>
      <c r="L290" s="1"/>
      <c r="M290" s="1"/>
      <c r="N290" s="1"/>
    </row>
    <row r="291" spans="2:14" ht="12.75" customHeight="1">
      <c r="B291" s="3104" t="s">
        <v>463</v>
      </c>
      <c r="C291" s="3257"/>
      <c r="D291" s="3287"/>
      <c r="E291" s="308">
        <v>1472.12</v>
      </c>
      <c r="F291" s="308">
        <v>0</v>
      </c>
      <c r="G291" s="308">
        <v>0</v>
      </c>
      <c r="H291" s="1873"/>
      <c r="I291" s="1877"/>
      <c r="J291" s="1877"/>
      <c r="K291" s="1877"/>
      <c r="L291" s="1"/>
      <c r="M291" s="1"/>
      <c r="N291" s="1"/>
    </row>
    <row r="292" spans="2:14" ht="12.75" customHeight="1">
      <c r="B292" s="3106" t="s">
        <v>246</v>
      </c>
      <c r="C292" s="3229"/>
      <c r="D292" s="3276"/>
      <c r="E292" s="366">
        <v>1239.21</v>
      </c>
      <c r="F292" s="366">
        <v>980</v>
      </c>
      <c r="G292" s="366">
        <v>1488.2</v>
      </c>
      <c r="H292" s="1877"/>
      <c r="I292" s="1877"/>
      <c r="J292" s="1877"/>
      <c r="K292" s="1877"/>
      <c r="L292" s="1"/>
      <c r="M292" s="1"/>
      <c r="N292" s="1"/>
    </row>
    <row r="293" spans="2:14" ht="90" customHeight="1">
      <c r="B293" s="3317" t="s">
        <v>997</v>
      </c>
      <c r="C293" s="3231"/>
      <c r="D293" s="3231"/>
      <c r="E293" s="3231"/>
      <c r="F293" s="3231"/>
      <c r="G293" s="3231"/>
      <c r="H293" s="1877"/>
      <c r="I293" s="1877"/>
      <c r="J293" s="1877"/>
      <c r="K293" s="1877"/>
      <c r="L293" s="1"/>
      <c r="M293" s="1"/>
      <c r="N293" s="1"/>
    </row>
    <row r="294" spans="2:14" ht="12.75" customHeight="1">
      <c r="B294" s="8"/>
      <c r="C294" s="8"/>
      <c r="D294" s="8"/>
      <c r="E294" s="8"/>
      <c r="F294" s="1"/>
      <c r="G294" s="1"/>
      <c r="H294" s="1877"/>
      <c r="I294" s="1877"/>
      <c r="J294" s="1877"/>
      <c r="K294" s="1877"/>
      <c r="L294" s="1"/>
      <c r="M294" s="1"/>
      <c r="N294" s="1"/>
    </row>
    <row r="295" spans="2:14" ht="15" customHeight="1">
      <c r="B295" s="4173" t="s">
        <v>1483</v>
      </c>
      <c r="C295" s="3207"/>
      <c r="D295" s="3247"/>
      <c r="E295" s="4170">
        <v>2023</v>
      </c>
      <c r="F295" s="4170">
        <v>2024</v>
      </c>
      <c r="G295" s="4170">
        <v>2025</v>
      </c>
      <c r="H295" s="4200"/>
      <c r="I295" s="1877"/>
      <c r="J295" s="1877"/>
      <c r="K295" s="1877"/>
      <c r="L295" s="1"/>
      <c r="M295" s="1"/>
      <c r="N295" s="1"/>
    </row>
    <row r="296" spans="2:14" ht="12.75" customHeight="1">
      <c r="B296" s="3248"/>
      <c r="C296" s="3248"/>
      <c r="D296" s="3279"/>
      <c r="E296" s="3296"/>
      <c r="F296" s="3296"/>
      <c r="G296" s="3296"/>
      <c r="H296" s="3207"/>
      <c r="I296" s="1877"/>
      <c r="J296" s="1877"/>
      <c r="K296" s="1877"/>
      <c r="L296" s="1"/>
      <c r="M296" s="1"/>
      <c r="N296" s="1"/>
    </row>
    <row r="297" spans="2:14" ht="12.75" customHeight="1">
      <c r="B297" s="3102" t="s">
        <v>244</v>
      </c>
      <c r="C297" s="3223"/>
      <c r="D297" s="3280"/>
      <c r="E297" s="1927">
        <v>38.92</v>
      </c>
      <c r="F297" s="1927">
        <v>30</v>
      </c>
      <c r="G297" s="236">
        <v>24.109396999999998</v>
      </c>
      <c r="H297" s="1"/>
      <c r="I297" s="1"/>
      <c r="J297" s="1"/>
      <c r="K297" s="1"/>
      <c r="L297" s="1"/>
      <c r="M297" s="1"/>
      <c r="N297" s="1"/>
    </row>
    <row r="298" spans="2:14" ht="12.75" customHeight="1">
      <c r="B298" s="3575" t="s">
        <v>246</v>
      </c>
      <c r="C298" s="3556"/>
      <c r="D298" s="4171"/>
      <c r="E298" s="1562">
        <v>12.77</v>
      </c>
      <c r="F298" s="1562">
        <v>16</v>
      </c>
      <c r="G298" s="2693">
        <v>16.27</v>
      </c>
      <c r="H298" s="1"/>
      <c r="I298" s="1"/>
      <c r="J298" s="1"/>
      <c r="K298" s="1"/>
      <c r="L298" s="1"/>
      <c r="M298" s="1"/>
      <c r="N298" s="1"/>
    </row>
    <row r="299" spans="2:14" ht="12.75" customHeight="1">
      <c r="B299" s="4172"/>
      <c r="C299" s="2992"/>
      <c r="D299" s="2992"/>
      <c r="E299" s="2992"/>
      <c r="F299" s="2992"/>
      <c r="G299" s="2992"/>
      <c r="H299" s="104"/>
      <c r="I299" s="104"/>
      <c r="J299" s="104"/>
      <c r="K299" s="104"/>
      <c r="L299" s="104"/>
      <c r="M299" s="104"/>
      <c r="N299" s="1"/>
    </row>
    <row r="301" spans="2:14" ht="20.25" customHeight="1">
      <c r="B301" s="1512" t="s">
        <v>278</v>
      </c>
      <c r="C301" s="6"/>
      <c r="D301" s="6"/>
      <c r="E301" s="6"/>
      <c r="F301" s="6"/>
      <c r="G301" s="6"/>
      <c r="H301" s="6"/>
    </row>
    <row r="302" spans="2:14" ht="12.75" customHeight="1">
      <c r="B302" s="1"/>
      <c r="C302" s="1"/>
      <c r="D302" s="1"/>
      <c r="E302" s="1"/>
      <c r="F302" s="1"/>
      <c r="G302" s="1"/>
      <c r="H302" s="1"/>
    </row>
    <row r="303" spans="2:14" ht="12.75" customHeight="1">
      <c r="B303" s="1"/>
      <c r="C303" s="1"/>
      <c r="D303" s="1"/>
      <c r="E303" s="1"/>
      <c r="F303" s="1"/>
      <c r="G303" s="1"/>
      <c r="H303" s="1"/>
    </row>
    <row r="304" spans="2:14" ht="12.75" customHeight="1">
      <c r="B304" s="1801" t="s">
        <v>279</v>
      </c>
      <c r="C304" s="1801"/>
      <c r="D304" s="1801"/>
      <c r="E304" s="1801"/>
      <c r="F304" s="1801"/>
      <c r="G304" s="1801"/>
      <c r="H304" s="3294"/>
      <c r="I304" s="3207"/>
      <c r="J304" s="3207"/>
      <c r="K304" s="3207"/>
      <c r="L304" s="3207"/>
      <c r="M304" s="3207"/>
    </row>
    <row r="305" spans="2:10" ht="12.75" customHeight="1">
      <c r="B305" s="1"/>
      <c r="C305" s="1"/>
      <c r="D305" s="1"/>
      <c r="E305" s="1"/>
      <c r="F305" s="1"/>
      <c r="G305" s="1"/>
      <c r="H305" s="1"/>
    </row>
    <row r="306" spans="2:10" ht="15" customHeight="1">
      <c r="B306" s="4173" t="s">
        <v>1484</v>
      </c>
      <c r="C306" s="3207"/>
      <c r="D306" s="3207"/>
      <c r="E306" s="4170">
        <v>2023</v>
      </c>
      <c r="F306" s="4170">
        <v>2024</v>
      </c>
      <c r="G306" s="4170" t="s">
        <v>97</v>
      </c>
      <c r="H306" s="3299"/>
    </row>
    <row r="307" spans="2:10" ht="30" customHeight="1">
      <c r="B307" s="3248"/>
      <c r="C307" s="3248"/>
      <c r="D307" s="3248"/>
      <c r="E307" s="3296"/>
      <c r="F307" s="3296"/>
      <c r="G307" s="3296"/>
      <c r="H307" s="2992"/>
    </row>
    <row r="308" spans="2:10" ht="19.5" customHeight="1">
      <c r="B308" s="4177" t="s">
        <v>282</v>
      </c>
      <c r="C308" s="3283"/>
      <c r="D308" s="3283"/>
      <c r="E308" s="3283"/>
      <c r="F308" s="1"/>
      <c r="G308" s="1"/>
      <c r="H308" s="1"/>
    </row>
    <row r="309" spans="2:10" ht="12.75" customHeight="1">
      <c r="B309" s="3138" t="s">
        <v>285</v>
      </c>
      <c r="C309" s="3284"/>
      <c r="D309" s="3285"/>
      <c r="E309" s="323">
        <v>8.2100000000000009</v>
      </c>
      <c r="F309" s="1563">
        <v>205.4</v>
      </c>
      <c r="G309" s="2694">
        <v>37.31</v>
      </c>
      <c r="H309" s="1"/>
      <c r="J309" s="1870"/>
    </row>
    <row r="310" spans="2:10" ht="12.75" customHeight="1">
      <c r="B310" s="3104" t="s">
        <v>287</v>
      </c>
      <c r="C310" s="3257"/>
      <c r="D310" s="3287"/>
      <c r="E310" s="324">
        <v>2.04</v>
      </c>
      <c r="F310" s="324">
        <v>36.1</v>
      </c>
      <c r="G310" s="1947">
        <v>3.16</v>
      </c>
      <c r="H310" s="1"/>
    </row>
    <row r="311" spans="2:10" ht="12.75" customHeight="1">
      <c r="B311" s="3140" t="s">
        <v>42</v>
      </c>
      <c r="C311" s="3229"/>
      <c r="D311" s="3276"/>
      <c r="E311" s="325">
        <v>10.25</v>
      </c>
      <c r="F311" s="325">
        <v>241.5</v>
      </c>
      <c r="G311" s="1966">
        <v>40.47</v>
      </c>
      <c r="H311" s="1"/>
    </row>
    <row r="312" spans="2:10" ht="15" customHeight="1">
      <c r="B312" s="4178" t="s">
        <v>288</v>
      </c>
      <c r="C312" s="3231"/>
      <c r="D312" s="3231"/>
      <c r="E312" s="3231"/>
      <c r="F312" s="1"/>
      <c r="G312" s="1877"/>
      <c r="H312" s="1"/>
    </row>
    <row r="313" spans="2:10" ht="12.75" customHeight="1">
      <c r="B313" s="3138" t="s">
        <v>292</v>
      </c>
      <c r="C313" s="3284"/>
      <c r="D313" s="3285"/>
      <c r="E313" s="323">
        <v>4.99</v>
      </c>
      <c r="F313" s="323">
        <v>11</v>
      </c>
      <c r="G313" s="1961">
        <v>19.79</v>
      </c>
      <c r="H313" s="1"/>
    </row>
    <row r="314" spans="2:10" ht="12.75" customHeight="1">
      <c r="B314" s="3104" t="s">
        <v>294</v>
      </c>
      <c r="C314" s="3257"/>
      <c r="D314" s="3287"/>
      <c r="E314" s="324">
        <v>0.71</v>
      </c>
      <c r="F314" s="324">
        <v>0</v>
      </c>
      <c r="G314" s="1947">
        <v>0</v>
      </c>
      <c r="H314" s="1"/>
    </row>
    <row r="315" spans="2:10" ht="12.75" customHeight="1">
      <c r="B315" s="3104" t="s">
        <v>287</v>
      </c>
      <c r="C315" s="3257"/>
      <c r="D315" s="3287"/>
      <c r="E315" s="324">
        <v>14.46</v>
      </c>
      <c r="F315" s="324">
        <v>8.1</v>
      </c>
      <c r="G315" s="1947">
        <v>14.42</v>
      </c>
      <c r="H315" s="1"/>
    </row>
    <row r="316" spans="2:10" ht="12.75" customHeight="1">
      <c r="B316" s="3140" t="s">
        <v>42</v>
      </c>
      <c r="C316" s="3229"/>
      <c r="D316" s="3276"/>
      <c r="E316" s="325">
        <v>20.16</v>
      </c>
      <c r="F316" s="325">
        <v>19.100000000000001</v>
      </c>
      <c r="G316" s="1966">
        <v>34.21</v>
      </c>
      <c r="H316" s="1"/>
    </row>
    <row r="317" spans="2:10" ht="15" customHeight="1">
      <c r="B317" s="3012" t="s">
        <v>1485</v>
      </c>
      <c r="C317" s="3254"/>
      <c r="D317" s="3254"/>
      <c r="E317" s="3254"/>
      <c r="F317" s="3254"/>
      <c r="G317" s="3254"/>
      <c r="H317" s="1"/>
    </row>
    <row r="318" spans="2:10" ht="15" customHeight="1">
      <c r="B318" s="3207"/>
      <c r="C318" s="2992"/>
      <c r="D318" s="2992"/>
      <c r="E318" s="2992"/>
      <c r="F318" s="2992"/>
      <c r="G318" s="3207"/>
      <c r="H318" s="1"/>
    </row>
    <row r="319" spans="2:10" ht="15" customHeight="1">
      <c r="B319" s="3207"/>
      <c r="C319" s="2992"/>
      <c r="D319" s="2992"/>
      <c r="E319" s="2992"/>
      <c r="F319" s="2992"/>
      <c r="G319" s="3207"/>
      <c r="H319" s="1"/>
    </row>
    <row r="320" spans="2:10" ht="13.5" customHeight="1">
      <c r="B320" s="3277"/>
      <c r="C320" s="3277"/>
      <c r="D320" s="3277"/>
      <c r="E320" s="3277"/>
      <c r="F320" s="3277"/>
      <c r="G320" s="3277"/>
      <c r="H320" s="1"/>
    </row>
    <row r="321" spans="2:13" ht="12.75" customHeight="1">
      <c r="B321" s="7"/>
      <c r="C321" s="7"/>
      <c r="D321" s="7"/>
      <c r="E321" s="7"/>
      <c r="F321" s="298"/>
      <c r="G321" s="298"/>
      <c r="H321" s="298"/>
    </row>
    <row r="322" spans="2:13" ht="12.75" customHeight="1">
      <c r="B322" s="1"/>
      <c r="C322" s="1"/>
      <c r="D322" s="1"/>
      <c r="E322" s="1"/>
      <c r="F322" s="1"/>
      <c r="G322" s="1"/>
      <c r="H322" s="1"/>
    </row>
    <row r="323" spans="2:13" ht="12.75" customHeight="1">
      <c r="B323" s="1801" t="s">
        <v>297</v>
      </c>
      <c r="C323" s="1801"/>
      <c r="D323" s="1801"/>
      <c r="E323" s="1801"/>
      <c r="F323" s="1801"/>
      <c r="G323" s="1801"/>
      <c r="H323" s="3294"/>
      <c r="I323" s="3207"/>
      <c r="J323" s="3207"/>
      <c r="K323" s="3207"/>
      <c r="L323" s="3207"/>
      <c r="M323" s="3207"/>
    </row>
    <row r="324" spans="2:13" ht="12.75" customHeight="1">
      <c r="B324" s="1"/>
      <c r="C324" s="1"/>
      <c r="D324" s="1"/>
      <c r="E324" s="1"/>
      <c r="F324" s="1"/>
      <c r="G324" s="1"/>
      <c r="H324" s="1"/>
    </row>
    <row r="325" spans="2:13" ht="15" customHeight="1">
      <c r="B325" s="4173" t="s">
        <v>1486</v>
      </c>
      <c r="C325" s="3207"/>
      <c r="D325" s="3247"/>
      <c r="E325" s="4170">
        <v>2023</v>
      </c>
      <c r="F325" s="4170">
        <v>2024</v>
      </c>
      <c r="G325" s="4170">
        <v>2025</v>
      </c>
      <c r="H325" s="3299"/>
    </row>
    <row r="326" spans="2:13" ht="15" customHeight="1">
      <c r="B326" s="3207"/>
      <c r="C326" s="2992"/>
      <c r="D326" s="3247"/>
      <c r="E326" s="3295"/>
      <c r="F326" s="3295"/>
      <c r="G326" s="3295"/>
      <c r="H326" s="2992"/>
    </row>
    <row r="327" spans="2:13" ht="12.75" customHeight="1">
      <c r="B327" s="3248"/>
      <c r="C327" s="3248"/>
      <c r="D327" s="3279"/>
      <c r="E327" s="3296"/>
      <c r="F327" s="3296"/>
      <c r="G327" s="3296"/>
      <c r="H327" s="2992"/>
    </row>
    <row r="328" spans="2:13" ht="18" customHeight="1">
      <c r="B328" s="4202" t="s">
        <v>282</v>
      </c>
      <c r="C328" s="3283"/>
      <c r="D328" s="3283"/>
      <c r="E328" s="3283"/>
      <c r="F328" s="1877"/>
      <c r="G328" s="1877"/>
      <c r="H328" s="1"/>
    </row>
    <row r="329" spans="2:13" ht="12.75" customHeight="1">
      <c r="B329" s="3147" t="s">
        <v>300</v>
      </c>
      <c r="C329" s="3284"/>
      <c r="D329" s="3285"/>
      <c r="E329" s="1888">
        <v>1.8</v>
      </c>
      <c r="F329" s="1888">
        <v>2.4</v>
      </c>
      <c r="G329" s="1961">
        <v>0.46</v>
      </c>
      <c r="H329" s="1"/>
    </row>
    <row r="330" spans="2:13" ht="12.75" customHeight="1">
      <c r="B330" s="3151" t="s">
        <v>42</v>
      </c>
      <c r="C330" s="3229"/>
      <c r="D330" s="3276"/>
      <c r="E330" s="1959">
        <v>1.8</v>
      </c>
      <c r="F330" s="1959">
        <v>2.4</v>
      </c>
      <c r="G330" s="1966">
        <v>0.46</v>
      </c>
      <c r="H330" s="1"/>
    </row>
    <row r="331" spans="2:13" ht="15" customHeight="1">
      <c r="B331" s="4203" t="s">
        <v>288</v>
      </c>
      <c r="C331" s="3231"/>
      <c r="D331" s="3231"/>
      <c r="E331" s="3231"/>
      <c r="F331" s="1877"/>
      <c r="G331" s="1877"/>
      <c r="H331" s="1"/>
    </row>
    <row r="332" spans="2:13" ht="12.75" customHeight="1">
      <c r="B332" s="3147" t="s">
        <v>300</v>
      </c>
      <c r="C332" s="3284"/>
      <c r="D332" s="3285"/>
      <c r="E332" s="1890">
        <v>5.7</v>
      </c>
      <c r="F332" s="1888">
        <v>11</v>
      </c>
      <c r="G332" s="1961">
        <v>19.04</v>
      </c>
      <c r="H332" s="1"/>
    </row>
    <row r="333" spans="2:13" ht="12.75" customHeight="1">
      <c r="B333" s="3151" t="s">
        <v>42</v>
      </c>
      <c r="C333" s="3229"/>
      <c r="D333" s="3276"/>
      <c r="E333" s="1959">
        <v>5.7</v>
      </c>
      <c r="F333" s="1959">
        <v>11</v>
      </c>
      <c r="G333" s="1966">
        <v>19.04</v>
      </c>
      <c r="H333" s="1"/>
    </row>
    <row r="334" spans="2:13" ht="12.75" customHeight="1">
      <c r="B334" s="1"/>
      <c r="C334" s="1"/>
      <c r="D334" s="1"/>
      <c r="E334" s="1"/>
      <c r="F334" s="1"/>
      <c r="G334" s="1"/>
      <c r="H334" s="1"/>
    </row>
    <row r="335" spans="2:13" ht="12.75" customHeight="1">
      <c r="B335" s="1"/>
      <c r="C335" s="1"/>
      <c r="D335" s="1"/>
      <c r="E335" s="1"/>
      <c r="F335" s="1"/>
      <c r="G335" s="1"/>
      <c r="H335" s="1"/>
    </row>
    <row r="336" spans="2:13" ht="12.75" customHeight="1">
      <c r="B336" s="1801" t="s">
        <v>306</v>
      </c>
      <c r="C336" s="1801"/>
      <c r="D336" s="1801"/>
      <c r="E336" s="1801"/>
      <c r="F336" s="1801"/>
      <c r="G336" s="1801"/>
      <c r="H336" s="3294"/>
      <c r="I336" s="3207"/>
      <c r="J336" s="3207"/>
      <c r="K336" s="3207"/>
      <c r="L336" s="3207"/>
      <c r="M336" s="3207"/>
    </row>
    <row r="337" spans="2:11" ht="12.75" customHeight="1">
      <c r="B337" s="1"/>
      <c r="C337" s="1"/>
      <c r="D337" s="1"/>
      <c r="E337" s="1"/>
      <c r="F337" s="1"/>
      <c r="G337" s="1"/>
      <c r="H337" s="1"/>
    </row>
    <row r="338" spans="2:11" ht="15" customHeight="1">
      <c r="B338" s="4173" t="s">
        <v>1487</v>
      </c>
      <c r="C338" s="3207"/>
      <c r="D338" s="3247"/>
      <c r="E338" s="4201">
        <v>2023</v>
      </c>
      <c r="F338" s="4170">
        <v>2024</v>
      </c>
      <c r="G338" s="4170">
        <v>2025</v>
      </c>
      <c r="H338" s="3299"/>
    </row>
    <row r="339" spans="2:11" ht="15" customHeight="1">
      <c r="B339" s="3207"/>
      <c r="C339" s="3273"/>
      <c r="D339" s="3247"/>
      <c r="E339" s="3207"/>
      <c r="F339" s="3295"/>
      <c r="G339" s="3295"/>
      <c r="H339" s="2992"/>
    </row>
    <row r="340" spans="2:11" ht="12.75" customHeight="1">
      <c r="B340" s="3248"/>
      <c r="C340" s="3248"/>
      <c r="D340" s="3279"/>
      <c r="E340" s="3248"/>
      <c r="F340" s="3296"/>
      <c r="G340" s="3296"/>
      <c r="H340" s="2992"/>
    </row>
    <row r="341" spans="2:11" ht="16.5" customHeight="1">
      <c r="B341" s="4177" t="s">
        <v>282</v>
      </c>
      <c r="C341" s="3283"/>
      <c r="D341" s="3283"/>
      <c r="E341" s="3283"/>
      <c r="F341" s="1"/>
      <c r="G341" s="1"/>
      <c r="H341" s="1"/>
    </row>
    <row r="342" spans="2:11" ht="12.75" customHeight="1">
      <c r="B342" s="3147" t="s">
        <v>308</v>
      </c>
      <c r="C342" s="3284"/>
      <c r="D342" s="3285"/>
      <c r="E342" s="1888">
        <v>6.5</v>
      </c>
      <c r="F342" s="1888">
        <v>18.25</v>
      </c>
      <c r="G342" s="1888">
        <v>37</v>
      </c>
      <c r="H342" s="1"/>
    </row>
    <row r="343" spans="2:11" ht="12.75" customHeight="1">
      <c r="B343" s="3149" t="s">
        <v>310</v>
      </c>
      <c r="C343" s="3257"/>
      <c r="D343" s="3287"/>
      <c r="E343" s="1890">
        <v>2</v>
      </c>
      <c r="F343" s="1890">
        <v>36</v>
      </c>
      <c r="G343" s="1890">
        <v>3</v>
      </c>
      <c r="H343" s="1"/>
    </row>
    <row r="344" spans="2:11" ht="12.75" customHeight="1">
      <c r="B344" s="3149" t="s">
        <v>295</v>
      </c>
      <c r="C344" s="3257"/>
      <c r="D344" s="3287"/>
      <c r="E344" s="2604">
        <v>0</v>
      </c>
      <c r="F344" s="2604">
        <v>184.8</v>
      </c>
      <c r="G344" s="2604">
        <v>0</v>
      </c>
      <c r="H344" s="1"/>
    </row>
    <row r="345" spans="2:11" ht="12.75" customHeight="1">
      <c r="B345" s="3151" t="s">
        <v>42</v>
      </c>
      <c r="C345" s="3229"/>
      <c r="D345" s="3276"/>
      <c r="E345" s="1959">
        <v>8.5</v>
      </c>
      <c r="F345" s="1959">
        <v>239.05</v>
      </c>
      <c r="G345" s="1959">
        <v>40</v>
      </c>
      <c r="H345" s="1"/>
    </row>
    <row r="346" spans="2:11" ht="15" customHeight="1">
      <c r="B346" s="4203" t="s">
        <v>288</v>
      </c>
      <c r="C346" s="3231"/>
      <c r="D346" s="3231"/>
      <c r="E346" s="3231"/>
      <c r="F346" s="1877"/>
      <c r="G346" s="1877"/>
      <c r="H346" s="1"/>
      <c r="I346" s="1"/>
      <c r="J346" s="1"/>
      <c r="K346" s="1"/>
    </row>
    <row r="347" spans="2:11" ht="12.75" customHeight="1">
      <c r="B347" s="3147" t="s">
        <v>311</v>
      </c>
      <c r="C347" s="3284"/>
      <c r="D347" s="3285"/>
      <c r="E347" s="1888">
        <v>2.46</v>
      </c>
      <c r="F347" s="1888">
        <v>2.7</v>
      </c>
      <c r="G347" s="1888">
        <v>10.16</v>
      </c>
      <c r="H347" s="1"/>
      <c r="I347" s="1"/>
      <c r="J347" s="1"/>
      <c r="K347" s="1"/>
    </row>
    <row r="348" spans="2:11" ht="12.75" customHeight="1">
      <c r="B348" s="3149" t="s">
        <v>310</v>
      </c>
      <c r="C348" s="3257"/>
      <c r="D348" s="3287"/>
      <c r="E348" s="1890">
        <v>12</v>
      </c>
      <c r="F348" s="1890">
        <v>5.4</v>
      </c>
      <c r="G348" s="1890">
        <v>5</v>
      </c>
      <c r="H348" s="1"/>
      <c r="I348" s="1"/>
      <c r="J348" s="1"/>
      <c r="K348" s="1"/>
    </row>
    <row r="349" spans="2:11" ht="12.75" customHeight="1">
      <c r="B349" s="3151" t="s">
        <v>42</v>
      </c>
      <c r="C349" s="3229"/>
      <c r="D349" s="3276"/>
      <c r="E349" s="1959">
        <v>14.46</v>
      </c>
      <c r="F349" s="1959">
        <v>8.1</v>
      </c>
      <c r="G349" s="1959">
        <v>15.16</v>
      </c>
      <c r="H349" s="1"/>
      <c r="I349" s="1"/>
      <c r="J349" s="1"/>
      <c r="K349" s="1"/>
    </row>
    <row r="350" spans="2:11" ht="12.75" customHeight="1">
      <c r="B350" s="1"/>
      <c r="C350" s="1"/>
      <c r="D350" s="1"/>
      <c r="E350" s="1"/>
      <c r="F350" s="1"/>
      <c r="G350" s="1"/>
      <c r="H350" s="1"/>
      <c r="I350" s="1"/>
      <c r="J350" s="1"/>
      <c r="K350" s="1"/>
    </row>
    <row r="351" spans="2:11" ht="12.75" customHeight="1">
      <c r="B351" s="1"/>
      <c r="C351" s="1"/>
      <c r="D351" s="1"/>
      <c r="E351" s="1"/>
      <c r="F351" s="1"/>
      <c r="G351" s="1"/>
      <c r="H351" s="1"/>
      <c r="I351" s="1"/>
      <c r="J351" s="1"/>
      <c r="K351" s="1"/>
    </row>
    <row r="352" spans="2:11" ht="26.25" customHeight="1">
      <c r="B352" s="1512" t="s">
        <v>1488</v>
      </c>
      <c r="C352" s="1513"/>
      <c r="D352" s="1513"/>
      <c r="E352" s="1513"/>
      <c r="F352" s="1513"/>
      <c r="G352" s="6"/>
      <c r="H352" s="6"/>
      <c r="I352" s="6"/>
      <c r="J352" s="6"/>
      <c r="K352" s="6"/>
    </row>
    <row r="353" spans="2:13" ht="12.75" customHeight="1">
      <c r="B353" s="1"/>
      <c r="C353" s="1"/>
      <c r="D353" s="1"/>
      <c r="E353" s="1"/>
      <c r="F353" s="1"/>
      <c r="G353" s="1"/>
      <c r="H353" s="1"/>
      <c r="I353" s="1"/>
      <c r="J353" s="1"/>
      <c r="K353" s="1"/>
    </row>
    <row r="354" spans="2:13" ht="12.75" customHeight="1">
      <c r="B354" s="1"/>
      <c r="C354" s="1"/>
      <c r="D354" s="1"/>
      <c r="E354" s="1"/>
      <c r="F354" s="1"/>
      <c r="G354" s="1"/>
      <c r="H354" s="1"/>
      <c r="I354" s="1"/>
      <c r="J354" s="1"/>
      <c r="K354" s="1"/>
    </row>
    <row r="355" spans="2:13" ht="12.75" customHeight="1">
      <c r="B355" s="1801" t="s">
        <v>314</v>
      </c>
      <c r="C355" s="1801"/>
      <c r="D355" s="1801"/>
      <c r="E355" s="1801"/>
      <c r="F355" s="1801"/>
      <c r="G355" s="1801"/>
      <c r="H355" s="1801"/>
      <c r="I355" s="1801"/>
      <c r="J355" s="1801"/>
      <c r="K355" s="1801"/>
      <c r="L355" s="2392"/>
      <c r="M355" s="2392"/>
    </row>
    <row r="356" spans="2:13" ht="12.75" customHeight="1">
      <c r="B356" s="1"/>
      <c r="C356" s="1"/>
      <c r="D356" s="1"/>
      <c r="E356" s="1"/>
      <c r="F356" s="1"/>
      <c r="G356" s="1"/>
      <c r="H356" s="1"/>
      <c r="I356" s="1"/>
      <c r="J356" s="1"/>
      <c r="K356" s="1"/>
    </row>
    <row r="357" spans="2:13" ht="12.75" customHeight="1">
      <c r="B357" s="4198" t="s">
        <v>1489</v>
      </c>
      <c r="C357" s="3207"/>
      <c r="D357" s="3207"/>
      <c r="E357" s="3207"/>
      <c r="F357" s="3207"/>
      <c r="G357" s="3247"/>
      <c r="H357" s="4180">
        <v>2024</v>
      </c>
      <c r="I357" s="3281"/>
      <c r="J357" s="4180">
        <v>2025</v>
      </c>
      <c r="K357" s="3281"/>
    </row>
    <row r="358" spans="2:13" ht="12.75" customHeight="1">
      <c r="B358" s="3248"/>
      <c r="C358" s="3248"/>
      <c r="D358" s="3248"/>
      <c r="E358" s="3248"/>
      <c r="F358" s="3248"/>
      <c r="G358" s="3279"/>
      <c r="H358" s="2651" t="s">
        <v>83</v>
      </c>
      <c r="I358" s="1564" t="s">
        <v>84</v>
      </c>
      <c r="J358" s="2651" t="s">
        <v>83</v>
      </c>
      <c r="K358" s="1564" t="s">
        <v>84</v>
      </c>
    </row>
    <row r="359" spans="2:13" ht="20.25" customHeight="1">
      <c r="B359" s="3159" t="s">
        <v>1455</v>
      </c>
      <c r="C359" s="3283"/>
      <c r="D359" s="3283"/>
      <c r="E359" s="3283"/>
      <c r="F359" s="3283"/>
      <c r="G359" s="3946"/>
      <c r="H359" s="303">
        <v>1.677</v>
      </c>
      <c r="I359" s="304">
        <v>1.734</v>
      </c>
      <c r="J359" s="1565">
        <v>1.1020000000000001</v>
      </c>
      <c r="K359" s="1566">
        <v>0.47</v>
      </c>
    </row>
    <row r="360" spans="2:13" ht="18" customHeight="1">
      <c r="B360" s="3157" t="s">
        <v>316</v>
      </c>
      <c r="C360" s="3254"/>
      <c r="D360" s="3254"/>
      <c r="E360" s="3254"/>
      <c r="F360" s="3254"/>
      <c r="G360" s="3254"/>
      <c r="H360" s="3254"/>
      <c r="I360" s="3254"/>
      <c r="J360" s="3254"/>
      <c r="K360" s="3254"/>
    </row>
    <row r="361" spans="2:13" ht="15" customHeight="1">
      <c r="B361" s="3277"/>
      <c r="C361" s="3277"/>
      <c r="D361" s="3277"/>
      <c r="E361" s="3277"/>
      <c r="F361" s="3277"/>
      <c r="G361" s="3277"/>
      <c r="H361" s="3277"/>
      <c r="I361" s="3277"/>
      <c r="J361" s="3277"/>
      <c r="K361" s="3277"/>
    </row>
    <row r="362" spans="2:13" ht="12.75" customHeight="1">
      <c r="B362" s="8"/>
      <c r="C362" s="8"/>
      <c r="D362" s="8"/>
      <c r="E362" s="8"/>
      <c r="F362" s="8"/>
      <c r="G362" s="8"/>
      <c r="H362" s="8"/>
      <c r="I362" s="8"/>
      <c r="J362" s="8"/>
      <c r="K362" s="8"/>
    </row>
    <row r="363" spans="2:13" ht="12.75" customHeight="1">
      <c r="B363" s="8"/>
      <c r="C363" s="8"/>
      <c r="D363" s="8"/>
      <c r="E363" s="8"/>
      <c r="F363" s="8"/>
      <c r="G363" s="8"/>
      <c r="H363" s="8"/>
      <c r="I363" s="8"/>
      <c r="J363" s="8"/>
      <c r="K363" s="8"/>
    </row>
    <row r="364" spans="2:13" ht="12.75" customHeight="1">
      <c r="B364" s="1801" t="s">
        <v>317</v>
      </c>
      <c r="C364" s="1801"/>
      <c r="D364" s="1801"/>
      <c r="E364" s="1801"/>
      <c r="F364" s="1801"/>
      <c r="G364" s="1801"/>
      <c r="H364" s="1801"/>
      <c r="I364" s="1801"/>
      <c r="J364" s="1801"/>
      <c r="K364" s="1801"/>
      <c r="L364" s="2392"/>
      <c r="M364" s="2392"/>
    </row>
    <row r="365" spans="2:13" ht="12.75" customHeight="1">
      <c r="B365" s="1801" t="s">
        <v>318</v>
      </c>
      <c r="C365" s="1969"/>
      <c r="D365" s="1969"/>
      <c r="E365" s="1969"/>
      <c r="F365" s="1969"/>
      <c r="G365" s="1969"/>
      <c r="H365" s="1969"/>
      <c r="I365" s="1969"/>
      <c r="J365" s="1969"/>
      <c r="K365" s="1969"/>
      <c r="L365" s="2392"/>
      <c r="M365" s="2392"/>
    </row>
    <row r="366" spans="2:13" ht="16.5" customHeight="1">
      <c r="B366" s="1"/>
      <c r="C366" s="1"/>
      <c r="D366" s="1"/>
      <c r="E366" s="1"/>
      <c r="F366" s="1"/>
      <c r="G366" s="1"/>
      <c r="H366" s="1"/>
      <c r="I366" s="1"/>
      <c r="J366" s="1"/>
      <c r="K366" s="1"/>
    </row>
    <row r="367" spans="2:13" ht="12.75" customHeight="1">
      <c r="B367" s="4198" t="s">
        <v>1490</v>
      </c>
      <c r="C367" s="3207"/>
      <c r="D367" s="3247"/>
      <c r="E367" s="4197">
        <v>2025</v>
      </c>
      <c r="F367" s="4206"/>
      <c r="G367" s="4206"/>
      <c r="H367" s="4200"/>
      <c r="I367" s="1877"/>
      <c r="J367" s="1877"/>
      <c r="K367" s="1877"/>
    </row>
    <row r="368" spans="2:13" ht="12.75" customHeight="1">
      <c r="B368" s="3248"/>
      <c r="C368" s="3248"/>
      <c r="D368" s="3279"/>
      <c r="E368" s="3296"/>
      <c r="F368" s="3207"/>
      <c r="G368" s="3207"/>
      <c r="H368" s="3207"/>
      <c r="I368" s="1877"/>
      <c r="J368" s="1877"/>
      <c r="K368" s="1877"/>
    </row>
    <row r="369" spans="2:11" ht="12.75" customHeight="1">
      <c r="B369" s="3102" t="s">
        <v>320</v>
      </c>
      <c r="C369" s="3223"/>
      <c r="D369" s="3280"/>
      <c r="E369" s="236">
        <v>27.78</v>
      </c>
      <c r="F369" s="2695"/>
      <c r="G369" s="2696"/>
      <c r="H369" s="1877"/>
      <c r="I369" s="1877"/>
      <c r="J369" s="1877"/>
      <c r="K369" s="1877"/>
    </row>
    <row r="370" spans="2:11" ht="12.75" customHeight="1">
      <c r="B370" s="3104" t="s">
        <v>321</v>
      </c>
      <c r="C370" s="3257"/>
      <c r="D370" s="3287"/>
      <c r="E370" s="1934">
        <v>0</v>
      </c>
      <c r="F370" s="2695"/>
      <c r="G370" s="2696"/>
      <c r="H370" s="1"/>
      <c r="I370" s="1"/>
      <c r="J370" s="1"/>
      <c r="K370" s="1"/>
    </row>
    <row r="371" spans="2:11" ht="12.75" customHeight="1">
      <c r="B371" s="3161" t="s">
        <v>322</v>
      </c>
      <c r="C371" s="3257"/>
      <c r="D371" s="3287"/>
      <c r="E371" s="2147">
        <v>28</v>
      </c>
      <c r="F371" s="2697"/>
      <c r="G371" s="2698"/>
      <c r="H371" s="1"/>
      <c r="I371" s="1"/>
      <c r="J371" s="1"/>
      <c r="K371" s="1"/>
    </row>
    <row r="372" spans="2:11" ht="12.75" customHeight="1">
      <c r="B372" s="3161" t="s">
        <v>323</v>
      </c>
      <c r="C372" s="3257"/>
      <c r="D372" s="3287"/>
      <c r="E372" s="2147">
        <v>0</v>
      </c>
      <c r="F372" s="2697"/>
      <c r="G372" s="2698"/>
      <c r="H372" s="1"/>
      <c r="I372" s="1"/>
      <c r="J372" s="1"/>
      <c r="K372" s="1"/>
    </row>
    <row r="373" spans="2:11" ht="12.75" customHeight="1">
      <c r="B373" s="4204" t="s">
        <v>324</v>
      </c>
      <c r="C373" s="3556"/>
      <c r="D373" s="4171"/>
      <c r="E373" s="2699">
        <v>28</v>
      </c>
      <c r="F373" s="2700"/>
      <c r="G373" s="2701"/>
      <c r="H373" s="1"/>
      <c r="I373" s="1"/>
      <c r="J373" s="1"/>
      <c r="K373" s="1"/>
    </row>
    <row r="374" spans="2:11" ht="12.75" customHeight="1">
      <c r="B374" s="4205"/>
      <c r="C374" s="3207"/>
      <c r="D374" s="3207"/>
      <c r="E374" s="3207"/>
      <c r="F374" s="3207"/>
      <c r="G374" s="3207"/>
      <c r="H374" s="1"/>
      <c r="I374" s="1"/>
      <c r="J374" s="1"/>
      <c r="K374" s="1"/>
    </row>
  </sheetData>
  <sheetProtection algorithmName="SHA-512" hashValue="I3nMxNzpuGnaJ4ej08duRO50n6bU75NNGlPcbwY/kvTzy1cPnBzAJHeT+5L7shb21zyFneZWdDSXF/ntBKZ68g==" saltValue="wP6pLWj0Xkw5QWCqf8hIPg==" spinCount="100000" sheet="1" objects="1" scenarios="1"/>
  <mergeCells count="305">
    <mergeCell ref="B357:G358"/>
    <mergeCell ref="H357:I357"/>
    <mergeCell ref="J357:K357"/>
    <mergeCell ref="B359:G359"/>
    <mergeCell ref="B360:K361"/>
    <mergeCell ref="B371:D371"/>
    <mergeCell ref="B372:D372"/>
    <mergeCell ref="B373:D373"/>
    <mergeCell ref="B374:G374"/>
    <mergeCell ref="B367:D368"/>
    <mergeCell ref="E367:E368"/>
    <mergeCell ref="F367:F368"/>
    <mergeCell ref="G367:G368"/>
    <mergeCell ref="H367:H368"/>
    <mergeCell ref="B369:D369"/>
    <mergeCell ref="B370:D370"/>
    <mergeCell ref="B341:E341"/>
    <mergeCell ref="B342:D342"/>
    <mergeCell ref="B343:D343"/>
    <mergeCell ref="B344:D344"/>
    <mergeCell ref="B345:D345"/>
    <mergeCell ref="B346:E346"/>
    <mergeCell ref="B347:D347"/>
    <mergeCell ref="B348:D348"/>
    <mergeCell ref="B349:D349"/>
    <mergeCell ref="E338:E340"/>
    <mergeCell ref="F338:F340"/>
    <mergeCell ref="G338:G340"/>
    <mergeCell ref="H338:H340"/>
    <mergeCell ref="B328:E328"/>
    <mergeCell ref="B329:D329"/>
    <mergeCell ref="B330:D330"/>
    <mergeCell ref="B331:E331"/>
    <mergeCell ref="B332:D332"/>
    <mergeCell ref="B333:D333"/>
    <mergeCell ref="B338:D340"/>
    <mergeCell ref="G325:G327"/>
    <mergeCell ref="H325:H327"/>
    <mergeCell ref="H336:M336"/>
    <mergeCell ref="B315:D315"/>
    <mergeCell ref="B316:D316"/>
    <mergeCell ref="B317:G320"/>
    <mergeCell ref="H323:M323"/>
    <mergeCell ref="B325:D327"/>
    <mergeCell ref="E325:E327"/>
    <mergeCell ref="F325:F327"/>
    <mergeCell ref="P257:P258"/>
    <mergeCell ref="G295:G296"/>
    <mergeCell ref="H295:H296"/>
    <mergeCell ref="B290:D290"/>
    <mergeCell ref="B291:D291"/>
    <mergeCell ref="B292:D292"/>
    <mergeCell ref="B293:G293"/>
    <mergeCell ref="B295:D296"/>
    <mergeCell ref="E295:E296"/>
    <mergeCell ref="F295:F296"/>
    <mergeCell ref="G288:G289"/>
    <mergeCell ref="H288:H289"/>
    <mergeCell ref="B281:D281"/>
    <mergeCell ref="B284:N284"/>
    <mergeCell ref="B285:N285"/>
    <mergeCell ref="B286:N286"/>
    <mergeCell ref="B288:D289"/>
    <mergeCell ref="E288:E289"/>
    <mergeCell ref="F288:F289"/>
    <mergeCell ref="B270:L270"/>
    <mergeCell ref="B271:L271"/>
    <mergeCell ref="B272:L272"/>
    <mergeCell ref="B273:O273"/>
    <mergeCell ref="B276:N276"/>
    <mergeCell ref="B218:J218"/>
    <mergeCell ref="B219:J219"/>
    <mergeCell ref="B220:J220"/>
    <mergeCell ref="B221:J221"/>
    <mergeCell ref="B222:J222"/>
    <mergeCell ref="B223:J223"/>
    <mergeCell ref="B224:J224"/>
    <mergeCell ref="B226:S227"/>
    <mergeCell ref="E242:E244"/>
    <mergeCell ref="F242:F244"/>
    <mergeCell ref="B225:J225"/>
    <mergeCell ref="B235:D236"/>
    <mergeCell ref="E235:E236"/>
    <mergeCell ref="F235:F236"/>
    <mergeCell ref="B237:D237"/>
    <mergeCell ref="B238:D238"/>
    <mergeCell ref="B242:D244"/>
    <mergeCell ref="B181:G181"/>
    <mergeCell ref="B182:G182"/>
    <mergeCell ref="B183:G183"/>
    <mergeCell ref="B213:S213"/>
    <mergeCell ref="B215:J216"/>
    <mergeCell ref="K215:M215"/>
    <mergeCell ref="N215:P215"/>
    <mergeCell ref="Q215:S215"/>
    <mergeCell ref="B217:J217"/>
    <mergeCell ref="B202:D202"/>
    <mergeCell ref="B203:D203"/>
    <mergeCell ref="B204:D204"/>
    <mergeCell ref="B205:F209"/>
    <mergeCell ref="B193:D195"/>
    <mergeCell ref="E193:E195"/>
    <mergeCell ref="F193:F195"/>
    <mergeCell ref="B196:D196"/>
    <mergeCell ref="B197:D197"/>
    <mergeCell ref="B198:D198"/>
    <mergeCell ref="B199:D199"/>
    <mergeCell ref="B162:G163"/>
    <mergeCell ref="B164:G164"/>
    <mergeCell ref="B165:G165"/>
    <mergeCell ref="B166:G166"/>
    <mergeCell ref="B167:G167"/>
    <mergeCell ref="B168:G168"/>
    <mergeCell ref="B169:G169"/>
    <mergeCell ref="B200:D200"/>
    <mergeCell ref="B201:D201"/>
    <mergeCell ref="B184:G184"/>
    <mergeCell ref="B185:G185"/>
    <mergeCell ref="B186:G186"/>
    <mergeCell ref="B187:L188"/>
    <mergeCell ref="B191:M191"/>
    <mergeCell ref="M175:M176"/>
    <mergeCell ref="B170:G170"/>
    <mergeCell ref="B171:G171"/>
    <mergeCell ref="B172:G172"/>
    <mergeCell ref="J175:J176"/>
    <mergeCell ref="K175:K176"/>
    <mergeCell ref="B177:G177"/>
    <mergeCell ref="B178:G178"/>
    <mergeCell ref="B179:G179"/>
    <mergeCell ref="B180:G180"/>
    <mergeCell ref="B173:M173"/>
    <mergeCell ref="B175:G176"/>
    <mergeCell ref="H175:H176"/>
    <mergeCell ref="I175:I176"/>
    <mergeCell ref="B130:D130"/>
    <mergeCell ref="B131:D131"/>
    <mergeCell ref="B132:D132"/>
    <mergeCell ref="B133:D133"/>
    <mergeCell ref="B134:D134"/>
    <mergeCell ref="B138:D139"/>
    <mergeCell ref="E138:F138"/>
    <mergeCell ref="B140:D140"/>
    <mergeCell ref="B141:D141"/>
    <mergeCell ref="B142:D142"/>
    <mergeCell ref="B143:D143"/>
    <mergeCell ref="B144:D144"/>
    <mergeCell ref="B145:D145"/>
    <mergeCell ref="B146:D146"/>
    <mergeCell ref="B147:D147"/>
    <mergeCell ref="B148:D148"/>
    <mergeCell ref="J162:J163"/>
    <mergeCell ref="K162:K163"/>
    <mergeCell ref="L162:L163"/>
    <mergeCell ref="M162:M163"/>
    <mergeCell ref="B123:D123"/>
    <mergeCell ref="B124:D124"/>
    <mergeCell ref="B125:E125"/>
    <mergeCell ref="B126:D126"/>
    <mergeCell ref="B127:D127"/>
    <mergeCell ref="B128:D128"/>
    <mergeCell ref="G138:H138"/>
    <mergeCell ref="I138:J138"/>
    <mergeCell ref="L175:L176"/>
    <mergeCell ref="B150:D151"/>
    <mergeCell ref="E150:G150"/>
    <mergeCell ref="H150:J150"/>
    <mergeCell ref="K150:M150"/>
    <mergeCell ref="B152:D152"/>
    <mergeCell ref="B153:D153"/>
    <mergeCell ref="B154:D154"/>
    <mergeCell ref="B155:D155"/>
    <mergeCell ref="B156:D156"/>
    <mergeCell ref="B157:D157"/>
    <mergeCell ref="B158:D158"/>
    <mergeCell ref="B159:D159"/>
    <mergeCell ref="B160:D160"/>
    <mergeCell ref="H162:H163"/>
    <mergeCell ref="I162:I163"/>
    <mergeCell ref="B108:D108"/>
    <mergeCell ref="B109:D109"/>
    <mergeCell ref="B110:D110"/>
    <mergeCell ref="B111:D111"/>
    <mergeCell ref="B112:G115"/>
    <mergeCell ref="B118:M118"/>
    <mergeCell ref="B120:D121"/>
    <mergeCell ref="E120:E121"/>
    <mergeCell ref="B122:E122"/>
    <mergeCell ref="B98:E98"/>
    <mergeCell ref="B99:D99"/>
    <mergeCell ref="B100:D100"/>
    <mergeCell ref="B101:E101"/>
    <mergeCell ref="B102:D102"/>
    <mergeCell ref="B103:D103"/>
    <mergeCell ref="B104:D104"/>
    <mergeCell ref="B106:D106"/>
    <mergeCell ref="B107:D107"/>
    <mergeCell ref="B83:G83"/>
    <mergeCell ref="B84:G84"/>
    <mergeCell ref="B85:G85"/>
    <mergeCell ref="B86:I86"/>
    <mergeCell ref="B87:G87"/>
    <mergeCell ref="B88:G88"/>
    <mergeCell ref="B89:K91"/>
    <mergeCell ref="B96:D97"/>
    <mergeCell ref="E96:E97"/>
    <mergeCell ref="F96:F97"/>
    <mergeCell ref="G96:G97"/>
    <mergeCell ref="B71:G71"/>
    <mergeCell ref="B73:K74"/>
    <mergeCell ref="B77:G78"/>
    <mergeCell ref="H77:I77"/>
    <mergeCell ref="J77:K77"/>
    <mergeCell ref="B79:I79"/>
    <mergeCell ref="B80:G80"/>
    <mergeCell ref="B81:G81"/>
    <mergeCell ref="C82:I82"/>
    <mergeCell ref="B54:G56"/>
    <mergeCell ref="B61:G62"/>
    <mergeCell ref="H61:I61"/>
    <mergeCell ref="J61:K61"/>
    <mergeCell ref="B64:G64"/>
    <mergeCell ref="B65:G65"/>
    <mergeCell ref="B67:G67"/>
    <mergeCell ref="B68:G68"/>
    <mergeCell ref="B69:G69"/>
    <mergeCell ref="B37:D37"/>
    <mergeCell ref="B38:D38"/>
    <mergeCell ref="B39:D39"/>
    <mergeCell ref="B40:D40"/>
    <mergeCell ref="B42:M46"/>
    <mergeCell ref="K49:M49"/>
    <mergeCell ref="B41:D41"/>
    <mergeCell ref="B52:D52"/>
    <mergeCell ref="B53:D53"/>
    <mergeCell ref="J1:J2"/>
    <mergeCell ref="K1:K2"/>
    <mergeCell ref="L1:L2"/>
    <mergeCell ref="M1:M2"/>
    <mergeCell ref="N1:O2"/>
    <mergeCell ref="A1:A2"/>
    <mergeCell ref="B1:B2"/>
    <mergeCell ref="C1:C2"/>
    <mergeCell ref="D1:D2"/>
    <mergeCell ref="E1:E2"/>
    <mergeCell ref="F1:F2"/>
    <mergeCell ref="G1:G2"/>
    <mergeCell ref="B308:E308"/>
    <mergeCell ref="B309:D309"/>
    <mergeCell ref="B310:D310"/>
    <mergeCell ref="B311:D311"/>
    <mergeCell ref="B312:E312"/>
    <mergeCell ref="B313:D313"/>
    <mergeCell ref="B314:D314"/>
    <mergeCell ref="H1:H2"/>
    <mergeCell ref="I1:I2"/>
    <mergeCell ref="B10:M11"/>
    <mergeCell ref="B16:M18"/>
    <mergeCell ref="B26:D27"/>
    <mergeCell ref="E26:G26"/>
    <mergeCell ref="H26:J26"/>
    <mergeCell ref="K26:M26"/>
    <mergeCell ref="B28:G28"/>
    <mergeCell ref="B29:D29"/>
    <mergeCell ref="B30:D30"/>
    <mergeCell ref="B31:G31"/>
    <mergeCell ref="B32:D32"/>
    <mergeCell ref="B33:D33"/>
    <mergeCell ref="B34:D34"/>
    <mergeCell ref="B35:D35"/>
    <mergeCell ref="B36:G36"/>
    <mergeCell ref="B278:D280"/>
    <mergeCell ref="E278:E280"/>
    <mergeCell ref="F278:F280"/>
    <mergeCell ref="G278:G280"/>
    <mergeCell ref="H278:H280"/>
    <mergeCell ref="B261:L261"/>
    <mergeCell ref="B262:L262"/>
    <mergeCell ref="B263:L263"/>
    <mergeCell ref="B264:L264"/>
    <mergeCell ref="B265:L265"/>
    <mergeCell ref="B266:L266"/>
    <mergeCell ref="B267:L267"/>
    <mergeCell ref="B268:M268"/>
    <mergeCell ref="B269:L269"/>
    <mergeCell ref="B245:D245"/>
    <mergeCell ref="B246:D246"/>
    <mergeCell ref="B247:D247"/>
    <mergeCell ref="B248:F249"/>
    <mergeCell ref="B255:O255"/>
    <mergeCell ref="B257:L258"/>
    <mergeCell ref="M257:M258"/>
    <mergeCell ref="B259:M259"/>
    <mergeCell ref="B260:L260"/>
    <mergeCell ref="N257:N258"/>
    <mergeCell ref="O257:O258"/>
    <mergeCell ref="G306:G307"/>
    <mergeCell ref="H306:H307"/>
    <mergeCell ref="B297:D297"/>
    <mergeCell ref="B298:D298"/>
    <mergeCell ref="B299:G299"/>
    <mergeCell ref="H304:M304"/>
    <mergeCell ref="B306:D307"/>
    <mergeCell ref="E306:E307"/>
    <mergeCell ref="F306:F307"/>
  </mergeCells>
  <pageMargins left="0.25" right="0.25" top="0.75" bottom="0.75" header="0" footer="0"/>
  <pageSetup paperSize="9"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DD0E4E332E97648909BF4DF226368CB" ma:contentTypeVersion="14" ma:contentTypeDescription="Crie um novo documento." ma:contentTypeScope="" ma:versionID="3962de3071ba4c53ef28d89624f9d788">
  <xsd:schema xmlns:xsd="http://www.w3.org/2001/XMLSchema" xmlns:xs="http://www.w3.org/2001/XMLSchema" xmlns:p="http://schemas.microsoft.com/office/2006/metadata/properties" xmlns:ns2="ca321ab0-3f4a-49ab-9e7e-f9a5c1547a50" xmlns:ns3="86df01d0-4cbb-496a-b874-5a23423265af" targetNamespace="http://schemas.microsoft.com/office/2006/metadata/properties" ma:root="true" ma:fieldsID="c26f3e56bc5e33a0a84769cf2685c0d0" ns2:_="" ns3:_="">
    <xsd:import namespace="ca321ab0-3f4a-49ab-9e7e-f9a5c1547a50"/>
    <xsd:import namespace="86df01d0-4cbb-496a-b874-5a23423265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lcf76f155ced4ddcb4097134ff3c332f" minOccurs="0"/>
                <xsd:element ref="ns3:TaxCatchAll" minOccurs="0"/>
                <xsd:element ref="ns2:MediaServiceOCR"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321ab0-3f4a-49ab-9e7e-f9a5c1547a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1739d988-34ed-4e07-9fc3-07c6de77337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Status de liberação"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df01d0-4cbb-496a-b874-5a23423265a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c2c3364-d56d-4308-9292-b86ca644f86b}" ma:internalName="TaxCatchAll" ma:showField="CatchAllData" ma:web="86df01d0-4cbb-496a-b874-5a23423265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6df01d0-4cbb-496a-b874-5a23423265af" xsi:nil="true"/>
    <_Flow_SignoffStatus xmlns="ca321ab0-3f4a-49ab-9e7e-f9a5c1547a50" xsi:nil="true"/>
    <lcf76f155ced4ddcb4097134ff3c332f xmlns="ca321ab0-3f4a-49ab-9e7e-f9a5c1547a5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2955B00-8C19-43AA-81AF-C15AF430FC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321ab0-3f4a-49ab-9e7e-f9a5c1547a50"/>
    <ds:schemaRef ds:uri="86df01d0-4cbb-496a-b874-5a23423265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647273-57D6-41AC-A625-1461F5305A5F}">
  <ds:schemaRefs>
    <ds:schemaRef ds:uri="http://schemas.microsoft.com/sharepoint/v3/contenttype/forms"/>
  </ds:schemaRefs>
</ds:datastoreItem>
</file>

<file path=customXml/itemProps3.xml><?xml version="1.0" encoding="utf-8"?>
<ds:datastoreItem xmlns:ds="http://schemas.openxmlformats.org/officeDocument/2006/customXml" ds:itemID="{B1A9CDD9-D69F-4FF4-8669-B6AA46D36B4D}">
  <ds:schemaRefs>
    <ds:schemaRef ds:uri="http://schemas.microsoft.com/office/2006/metadata/properties"/>
    <ds:schemaRef ds:uri="http://schemas.microsoft.com/office/infopath/2007/PartnerControls"/>
    <ds:schemaRef ds:uri="86df01d0-4cbb-496a-b874-5a23423265af"/>
    <ds:schemaRef ds:uri="ca321ab0-3f4a-49ab-9e7e-f9a5c1547a50"/>
  </ds:schemaRefs>
</ds:datastoreItem>
</file>

<file path=docMetadata/LabelInfo.xml><?xml version="1.0" encoding="utf-8"?>
<clbl:labelList xmlns:clbl="http://schemas.microsoft.com/office/2020/mipLabelMetadata">
  <clbl:label id="{ea4d6a05-509a-47be-b294-2e1b750e57c1}" enabled="1" method="Standard" siteId="{72b256b0-66c6-4cd3-8b5c-a7bb0e1a9d4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16</vt:i4>
      </vt:variant>
    </vt:vector>
  </HeadingPairs>
  <TitlesOfParts>
    <vt:vector size="16" baseType="lpstr">
      <vt:lpstr>Início</vt:lpstr>
      <vt:lpstr>Grupo CSN</vt:lpstr>
      <vt:lpstr>Siderurgia</vt:lpstr>
      <vt:lpstr>Mineração</vt:lpstr>
      <vt:lpstr>Cimentos</vt:lpstr>
      <vt:lpstr>Logística</vt:lpstr>
      <vt:lpstr>Cimentos (2)</vt:lpstr>
      <vt:lpstr>Cimentos 2</vt:lpstr>
      <vt:lpstr>Energia</vt:lpstr>
      <vt:lpstr>Índice GRI</vt:lpstr>
      <vt:lpstr>Índice SASB</vt:lpstr>
      <vt:lpstr>TCFD_TNFD</vt:lpstr>
      <vt:lpstr>Materialidade</vt:lpstr>
      <vt:lpstr>Ratings</vt:lpstr>
      <vt:lpstr>Projetos sociais – Fundação</vt:lpstr>
      <vt:lpstr>Riscos e Oportunidades Climatic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Blois</dc:creator>
  <cp:keywords/>
  <dc:description/>
  <cp:lastModifiedBy>KAROLINE CASTRO OLIVEIRA FRANCISCO</cp:lastModifiedBy>
  <cp:revision/>
  <dcterms:created xsi:type="dcterms:W3CDTF">2023-12-27T13:09:10Z</dcterms:created>
  <dcterms:modified xsi:type="dcterms:W3CDTF">2026-06-18T19:58:00Z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0x010100ADD0E4E332E97648909BF4DF226368CB</vt:lpwstr>
  </property>
  <property fmtid="{D5CDD505-2E9C-101B-9397-08002B2CF9AE}" pid="3" name="_activity">
    <vt:lpwstr/>
  </property>
  <property fmtid="{D5CDD505-2E9C-101B-9397-08002B2CF9AE}" pid="4" name="MediaServiceImageTags">
    <vt:lpwstr/>
  </property>
</Properties>
</file>